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3" documentId="11_F47EB27406D6C2F27B16A81EA15CFCC06D309769" xr6:coauthVersionLast="47" xr6:coauthVersionMax="47" xr10:uidLastSave="{7EC140AD-E743-4768-AB31-85A71510A0DE}"/>
  <bookViews>
    <workbookView xWindow="-110" yWindow="-110" windowWidth="19420" windowHeight="10420" firstSheet="1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DATA_VALIDATION!$A$1:$BE$1084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4" i="2" l="1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<sst xmlns="http://schemas.openxmlformats.org/spreadsheetml/2006/main" count="29503" uniqueCount="2564">
  <si>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</si>
  <si>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</si>
  <si>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</si>
  <si>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</si>
  <si>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</si>
  <si>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</si>
  <si>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</si>
  <si>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</si>
  <si>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</si>
  <si>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</si>
  <si>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</si>
  <si>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</si>
  <si>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</si>
  <si>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</si>
  <si>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</si>
  <si>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</si>
  <si>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</si>
  <si>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</si>
  <si>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</si>
  <si>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</si>
  <si>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</si>
  <si>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</si>
  <si>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</si>
  <si>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</si>
  <si>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</si>
  <si>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</si>
  <si>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</si>
  <si>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</si>
  <si>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</si>
  <si>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</si>
  <si>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</si>
  <si>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</si>
  <si>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</si>
  <si>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</si>
  <si>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</si>
  <si>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</si>
  <si>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</si>
  <si>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</si>
  <si>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</si>
  <si>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</si>
  <si>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</si>
  <si>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</si>
  <si>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</si>
  <si>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</si>
  <si>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</si>
  <si>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</si>
  <si>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</si>
  <si>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</si>
  <si>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</si>
  <si>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</si>
  <si>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</si>
  <si>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</si>
  <si>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</si>
  <si>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</si>
  <si>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</si>
  <si>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</si>
  <si>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</si>
  <si>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</si>
  <si>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</si>
  <si>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</si>
  <si>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</si>
  <si>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</si>
  <si>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</si>
  <si>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</si>
  <si>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</si>
  <si>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</si>
  <si>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</si>
  <si>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</si>
  <si>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</si>
  <si>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</si>
  <si>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</si>
  <si>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</si>
  <si>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</si>
  <si>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</si>
  <si>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</si>
  <si>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</si>
  <si>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</si>
  <si>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</si>
  <si>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</si>
  <si>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WI220310076</t>
  </si>
  <si>
    <t>DATA_VALIDATION</t>
  </si>
  <si>
    <t>201300021800</t>
  </si>
  <si>
    <t>Folder</t>
  </si>
  <si>
    <t>Mailitem</t>
  </si>
  <si>
    <t>MI2203106142</t>
  </si>
  <si>
    <t>COMPLETED</t>
  </si>
  <si>
    <t>MARK_AS_COMPLETED</t>
  </si>
  <si>
    <t>Queue</t>
  </si>
  <si>
    <t>N/A</t>
  </si>
  <si>
    <t>Supriya Khape</t>
  </si>
  <si>
    <t>Dashrath Soren</t>
  </si>
  <si>
    <t>WI220310079</t>
  </si>
  <si>
    <t>201300021268</t>
  </si>
  <si>
    <t>MI2203106199</t>
  </si>
  <si>
    <t>Raman Vaidya</t>
  </si>
  <si>
    <t>WI220310094</t>
  </si>
  <si>
    <t>201330005060</t>
  </si>
  <si>
    <t>MI2203106479</t>
  </si>
  <si>
    <t>Mohini Shinde</t>
  </si>
  <si>
    <t>WI22031022</t>
  </si>
  <si>
    <t>201300021635</t>
  </si>
  <si>
    <t>MI220313735</t>
  </si>
  <si>
    <t>Ujwala Ajabe</t>
  </si>
  <si>
    <t>Vikash Suryakanth Parmar</t>
  </si>
  <si>
    <t>WI220310406</t>
  </si>
  <si>
    <t>201300021495</t>
  </si>
  <si>
    <t>MI2203109713</t>
  </si>
  <si>
    <t>Ashish Sutar</t>
  </si>
  <si>
    <t>WI220310412</t>
  </si>
  <si>
    <t>201300021458</t>
  </si>
  <si>
    <t>MI2203109719</t>
  </si>
  <si>
    <t>Sanjana Uttekar</t>
  </si>
  <si>
    <t>WI220310415</t>
  </si>
  <si>
    <t>MI2203109764</t>
  </si>
  <si>
    <t>Karnal Akhare</t>
  </si>
  <si>
    <t>WI220310682</t>
  </si>
  <si>
    <t>201100014224</t>
  </si>
  <si>
    <t>MI2203112191</t>
  </si>
  <si>
    <t>WI220310688</t>
  </si>
  <si>
    <t>MI2203112275</t>
  </si>
  <si>
    <t>WI220310709</t>
  </si>
  <si>
    <t>MI2203112380</t>
  </si>
  <si>
    <t>WI220310915</t>
  </si>
  <si>
    <t>MI2203114233</t>
  </si>
  <si>
    <t>WI220311090</t>
  </si>
  <si>
    <t>201110012444</t>
  </si>
  <si>
    <t>MI2203116309</t>
  </si>
  <si>
    <t>Aditya Tade</t>
  </si>
  <si>
    <t>WI220311179</t>
  </si>
  <si>
    <t>MI2203116998</t>
  </si>
  <si>
    <t>Nisha Verma</t>
  </si>
  <si>
    <t>WI220311184</t>
  </si>
  <si>
    <t>MI2203117008</t>
  </si>
  <si>
    <t>WI220311189</t>
  </si>
  <si>
    <t>MI2203117016</t>
  </si>
  <si>
    <t>WI220311194</t>
  </si>
  <si>
    <t>MI2203117019</t>
  </si>
  <si>
    <t>Andrea Nicoli</t>
  </si>
  <si>
    <t>WI220311210</t>
  </si>
  <si>
    <t>201300020486</t>
  </si>
  <si>
    <t>MI2203117309</t>
  </si>
  <si>
    <t>WI220311228</t>
  </si>
  <si>
    <t>MI2203117343</t>
  </si>
  <si>
    <t>Sumit Jarhad</t>
  </si>
  <si>
    <t>WI22031132</t>
  </si>
  <si>
    <t>MI220314442</t>
  </si>
  <si>
    <t>WI220311323</t>
  </si>
  <si>
    <t>201130013104</t>
  </si>
  <si>
    <t>MI2203118253</t>
  </si>
  <si>
    <t>Archana Bhujbal</t>
  </si>
  <si>
    <t>WI220311328</t>
  </si>
  <si>
    <t>MI2203118308</t>
  </si>
  <si>
    <t>WI220311329</t>
  </si>
  <si>
    <t>MI2203118331</t>
  </si>
  <si>
    <t>Amruta Erande</t>
  </si>
  <si>
    <t>WI220311331</t>
  </si>
  <si>
    <t>MI2203118349</t>
  </si>
  <si>
    <t>WI220311419</t>
  </si>
  <si>
    <t>WI220311482</t>
  </si>
  <si>
    <t>201110012505</t>
  </si>
  <si>
    <t>MI2203120030</t>
  </si>
  <si>
    <t>WI220311505</t>
  </si>
  <si>
    <t>201340000587</t>
  </si>
  <si>
    <t>MI2203120414</t>
  </si>
  <si>
    <t>WI220311591</t>
  </si>
  <si>
    <t>201300021467</t>
  </si>
  <si>
    <t>MI2203121680</t>
  </si>
  <si>
    <t>WI220311593</t>
  </si>
  <si>
    <t>MI2203121792</t>
  </si>
  <si>
    <t>WI220311595</t>
  </si>
  <si>
    <t>MI2203121814</t>
  </si>
  <si>
    <t>WI220311607</t>
  </si>
  <si>
    <t>MI2203121840</t>
  </si>
  <si>
    <t>WI220311615</t>
  </si>
  <si>
    <t>MI2203121861</t>
  </si>
  <si>
    <t>WI220311617</t>
  </si>
  <si>
    <t>MI2203121874</t>
  </si>
  <si>
    <t>WI220311621</t>
  </si>
  <si>
    <t>MI2203121889</t>
  </si>
  <si>
    <t>WI220311634</t>
  </si>
  <si>
    <t>MI2203121911</t>
  </si>
  <si>
    <t>WI220311637</t>
  </si>
  <si>
    <t>MI2203121933</t>
  </si>
  <si>
    <t>WI220311639</t>
  </si>
  <si>
    <t>MI2203121954</t>
  </si>
  <si>
    <t>WI220311643</t>
  </si>
  <si>
    <t>MI2203121966</t>
  </si>
  <si>
    <t>WI220311648</t>
  </si>
  <si>
    <t>MI2203121974</t>
  </si>
  <si>
    <t>WI220311656</t>
  </si>
  <si>
    <t>MI2203121995</t>
  </si>
  <si>
    <t>Ketan Pathak</t>
  </si>
  <si>
    <t>WI220311663</t>
  </si>
  <si>
    <t>MI2203122018</t>
  </si>
  <si>
    <t>WI220311669</t>
  </si>
  <si>
    <t>MI2203122034</t>
  </si>
  <si>
    <t>WI220311695</t>
  </si>
  <si>
    <t>MI2203122051</t>
  </si>
  <si>
    <t>WI22031184</t>
  </si>
  <si>
    <t>201300021079</t>
  </si>
  <si>
    <t>MI220315011</t>
  </si>
  <si>
    <t>WI22031190</t>
  </si>
  <si>
    <t>201330004340</t>
  </si>
  <si>
    <t>MI220315054</t>
  </si>
  <si>
    <t>WI22031192</t>
  </si>
  <si>
    <t>MI220315058</t>
  </si>
  <si>
    <t>WI220311920</t>
  </si>
  <si>
    <t>201330015545</t>
  </si>
  <si>
    <t>MI2203124582</t>
  </si>
  <si>
    <t>WI220312024</t>
  </si>
  <si>
    <t>201330005009</t>
  </si>
  <si>
    <t>MI2203125816</t>
  </si>
  <si>
    <t>WI220312028</t>
  </si>
  <si>
    <t>MI2203125850</t>
  </si>
  <si>
    <t>WI220312032</t>
  </si>
  <si>
    <t>MI2203125890</t>
  </si>
  <si>
    <t>WI220312094</t>
  </si>
  <si>
    <t>201330004282</t>
  </si>
  <si>
    <t>MI2203126535</t>
  </si>
  <si>
    <t>WI220312164</t>
  </si>
  <si>
    <t>201340000533</t>
  </si>
  <si>
    <t>MI2203127053</t>
  </si>
  <si>
    <t>WI220312209</t>
  </si>
  <si>
    <t>201300021505</t>
  </si>
  <si>
    <t>MI2203127540</t>
  </si>
  <si>
    <t>WI220312443</t>
  </si>
  <si>
    <t>201330005122</t>
  </si>
  <si>
    <t>MI2203129845</t>
  </si>
  <si>
    <t>WI22031257</t>
  </si>
  <si>
    <t>201330005410</t>
  </si>
  <si>
    <t>MI220315711</t>
  </si>
  <si>
    <t>WI220312574</t>
  </si>
  <si>
    <t>WI22031258</t>
  </si>
  <si>
    <t>MI220315720</t>
  </si>
  <si>
    <t>WI220312801</t>
  </si>
  <si>
    <t>201100014453</t>
  </si>
  <si>
    <t>MI2203133006</t>
  </si>
  <si>
    <t>Prajakta Jagannath Mane</t>
  </si>
  <si>
    <t>WI220312806</t>
  </si>
  <si>
    <t>MI2203133052</t>
  </si>
  <si>
    <t>WI220312807</t>
  </si>
  <si>
    <t>MI2203133128</t>
  </si>
  <si>
    <t>WI220312821</t>
  </si>
  <si>
    <t>MI2203133198</t>
  </si>
  <si>
    <t>WI220312828</t>
  </si>
  <si>
    <t>MI2203133311</t>
  </si>
  <si>
    <t>WI220312960</t>
  </si>
  <si>
    <t>201300021801</t>
  </si>
  <si>
    <t>MI2203134519</t>
  </si>
  <si>
    <t>WI220313131</t>
  </si>
  <si>
    <t>201110012499</t>
  </si>
  <si>
    <t>MI2203136515</t>
  </si>
  <si>
    <t>Hemanshi Deshlahara</t>
  </si>
  <si>
    <t>WI220313136</t>
  </si>
  <si>
    <t>MI2203136559</t>
  </si>
  <si>
    <t>Sangeeta Kumari</t>
  </si>
  <si>
    <t>WI220313139</t>
  </si>
  <si>
    <t>MI2203136577</t>
  </si>
  <si>
    <t>WI220313305</t>
  </si>
  <si>
    <t>201330005331</t>
  </si>
  <si>
    <t>MI2203137916</t>
  </si>
  <si>
    <t>WI220313468</t>
  </si>
  <si>
    <t>201300020913</t>
  </si>
  <si>
    <t>MI2203139180</t>
  </si>
  <si>
    <t>WI220313469</t>
  </si>
  <si>
    <t>MI2203139185</t>
  </si>
  <si>
    <t>WI220313470</t>
  </si>
  <si>
    <t>MI2203139198</t>
  </si>
  <si>
    <t>WI220313471</t>
  </si>
  <si>
    <t>MI2203139206</t>
  </si>
  <si>
    <t>WI220313472</t>
  </si>
  <si>
    <t>MI2203139201</t>
  </si>
  <si>
    <t>WI220313621</t>
  </si>
  <si>
    <t>201340000629</t>
  </si>
  <si>
    <t>MI2203140982</t>
  </si>
  <si>
    <t>WI220313662</t>
  </si>
  <si>
    <t>Devendra Naidu</t>
  </si>
  <si>
    <t>WI220313683</t>
  </si>
  <si>
    <t>Rohit Mawal</t>
  </si>
  <si>
    <t>WI220313715</t>
  </si>
  <si>
    <t>MI2203141989</t>
  </si>
  <si>
    <t>WI220313727</t>
  </si>
  <si>
    <t>201130013365</t>
  </si>
  <si>
    <t>MI2203142139</t>
  </si>
  <si>
    <t>WI220313742</t>
  </si>
  <si>
    <t>201330005398</t>
  </si>
  <si>
    <t>MI2203142420</t>
  </si>
  <si>
    <t>WI220313743</t>
  </si>
  <si>
    <t>MI2203142418</t>
  </si>
  <si>
    <t>Sanjay Kharade</t>
  </si>
  <si>
    <t>WI220313762</t>
  </si>
  <si>
    <t>201300021551</t>
  </si>
  <si>
    <t>MI2203142572</t>
  </si>
  <si>
    <t>WI220313763</t>
  </si>
  <si>
    <t>MI2203142583</t>
  </si>
  <si>
    <t>WI220313859</t>
  </si>
  <si>
    <t>201100014649</t>
  </si>
  <si>
    <t>MI2203143573</t>
  </si>
  <si>
    <t>WI220313868</t>
  </si>
  <si>
    <t>201300021641</t>
  </si>
  <si>
    <t>MI2203143637</t>
  </si>
  <si>
    <t>WI220313898</t>
  </si>
  <si>
    <t>201130013392</t>
  </si>
  <si>
    <t>MI2203143910</t>
  </si>
  <si>
    <t>WI220313960</t>
  </si>
  <si>
    <t>201130013000</t>
  </si>
  <si>
    <t>MI2203144290</t>
  </si>
  <si>
    <t>Cindy Lyn Mendoza</t>
  </si>
  <si>
    <t>WI220313969</t>
  </si>
  <si>
    <t>MI2203144294</t>
  </si>
  <si>
    <t>WI220313972</t>
  </si>
  <si>
    <t>MI2203144357</t>
  </si>
  <si>
    <t>WI220313973</t>
  </si>
  <si>
    <t>MI2203144363</t>
  </si>
  <si>
    <t>WI220314010</t>
  </si>
  <si>
    <t>WI220314038</t>
  </si>
  <si>
    <t>MI2203145023</t>
  </si>
  <si>
    <t>WI220314115</t>
  </si>
  <si>
    <t>201300021410</t>
  </si>
  <si>
    <t>MI2203145789</t>
  </si>
  <si>
    <t>WI220314121</t>
  </si>
  <si>
    <t>201130013257</t>
  </si>
  <si>
    <t>MI2203145730</t>
  </si>
  <si>
    <t>WI220314152</t>
  </si>
  <si>
    <t>201300020482</t>
  </si>
  <si>
    <t>MI2203146061</t>
  </si>
  <si>
    <t>WI220314154</t>
  </si>
  <si>
    <t>MI2203145870</t>
  </si>
  <si>
    <t>WI220314164</t>
  </si>
  <si>
    <t>201300021461</t>
  </si>
  <si>
    <t>MI2203146184</t>
  </si>
  <si>
    <t>WI220314209</t>
  </si>
  <si>
    <t>201300021372</t>
  </si>
  <si>
    <t>MI2203146534</t>
  </si>
  <si>
    <t>Jacqueline Buchanan</t>
  </si>
  <si>
    <t>WI220314251</t>
  </si>
  <si>
    <t>MI2203147284</t>
  </si>
  <si>
    <t>WI220314285</t>
  </si>
  <si>
    <t>201300020911</t>
  </si>
  <si>
    <t>MI2203147568</t>
  </si>
  <si>
    <t>WI220314366</t>
  </si>
  <si>
    <t>201100014731</t>
  </si>
  <si>
    <t>MI2203148126</t>
  </si>
  <si>
    <t>WI220314378</t>
  </si>
  <si>
    <t>201330005514</t>
  </si>
  <si>
    <t>MI2203148257</t>
  </si>
  <si>
    <t>WI220314408</t>
  </si>
  <si>
    <t>MI2203148571</t>
  </si>
  <si>
    <t>WI220314430</t>
  </si>
  <si>
    <t>MI2203148653</t>
  </si>
  <si>
    <t>WI220314431</t>
  </si>
  <si>
    <t>MI2203148697</t>
  </si>
  <si>
    <t>WI220314445</t>
  </si>
  <si>
    <t>MI2203148825</t>
  </si>
  <si>
    <t>WI220314503</t>
  </si>
  <si>
    <t>MI2203149386</t>
  </si>
  <si>
    <t>WI220314680</t>
  </si>
  <si>
    <t>WI220314681</t>
  </si>
  <si>
    <t>WI220314686</t>
  </si>
  <si>
    <t>MI2203151827</t>
  </si>
  <si>
    <t>WI220314692</t>
  </si>
  <si>
    <t>MI2203151765</t>
  </si>
  <si>
    <t>WI220314696</t>
  </si>
  <si>
    <t>WI220314703</t>
  </si>
  <si>
    <t>MI2203151998</t>
  </si>
  <si>
    <t>WI220314720</t>
  </si>
  <si>
    <t>WI220314736</t>
  </si>
  <si>
    <t>WI220314757</t>
  </si>
  <si>
    <t>WI220314764</t>
  </si>
  <si>
    <t>WI22031499</t>
  </si>
  <si>
    <t>201130012953</t>
  </si>
  <si>
    <t>MI220317722</t>
  </si>
  <si>
    <t>WI22031507</t>
  </si>
  <si>
    <t>MI220317821</t>
  </si>
  <si>
    <t>WI220315134</t>
  </si>
  <si>
    <t>201330014440</t>
  </si>
  <si>
    <t>MI2203156920</t>
  </si>
  <si>
    <t>WI220315210</t>
  </si>
  <si>
    <t>201300021564</t>
  </si>
  <si>
    <t>MI2203157869</t>
  </si>
  <si>
    <t>WI220315213</t>
  </si>
  <si>
    <t>MI2203157886</t>
  </si>
  <si>
    <t>WI22031525</t>
  </si>
  <si>
    <t>MI220317692</t>
  </si>
  <si>
    <t>WI220315540</t>
  </si>
  <si>
    <t>MI2203161377</t>
  </si>
  <si>
    <t>WI220315562</t>
  </si>
  <si>
    <t>201130012865</t>
  </si>
  <si>
    <t>MI2203161577</t>
  </si>
  <si>
    <t>WI220315630</t>
  </si>
  <si>
    <t>MI2203162324</t>
  </si>
  <si>
    <t>WI220315636</t>
  </si>
  <si>
    <t>MI2203162387</t>
  </si>
  <si>
    <t>WI220315667</t>
  </si>
  <si>
    <t>MI2203162848</t>
  </si>
  <si>
    <t>WI220315668</t>
  </si>
  <si>
    <t>MI2203162647</t>
  </si>
  <si>
    <t>WI220315672</t>
  </si>
  <si>
    <t>MI2203162888</t>
  </si>
  <si>
    <t>WI220315675</t>
  </si>
  <si>
    <t>MI2203162928</t>
  </si>
  <si>
    <t>WI220316076</t>
  </si>
  <si>
    <t>201340000622</t>
  </si>
  <si>
    <t>MI2203166679</t>
  </si>
  <si>
    <t>WI220316160</t>
  </si>
  <si>
    <t>201330005314</t>
  </si>
  <si>
    <t>MI2203167886</t>
  </si>
  <si>
    <t>WI220316181</t>
  </si>
  <si>
    <t>WI22031627</t>
  </si>
  <si>
    <t>201100014592</t>
  </si>
  <si>
    <t>MI220319044</t>
  </si>
  <si>
    <t>WI220316545</t>
  </si>
  <si>
    <t>201300021723</t>
  </si>
  <si>
    <t>MI2203172039</t>
  </si>
  <si>
    <t>WI220316598</t>
  </si>
  <si>
    <t>201330005431</t>
  </si>
  <si>
    <t>MI2203172483</t>
  </si>
  <si>
    <t>WI220316632</t>
  </si>
  <si>
    <t>MI2203172926</t>
  </si>
  <si>
    <t>WI220316645</t>
  </si>
  <si>
    <t>MI2203173200</t>
  </si>
  <si>
    <t>WI220316651</t>
  </si>
  <si>
    <t>MI2203173150</t>
  </si>
  <si>
    <t>WI220316769</t>
  </si>
  <si>
    <t>Poonam Patil</t>
  </si>
  <si>
    <t>WI220316813</t>
  </si>
  <si>
    <t>WI220317015</t>
  </si>
  <si>
    <t>201300019641</t>
  </si>
  <si>
    <t>MI2203176658</t>
  </si>
  <si>
    <t>WI220317016</t>
  </si>
  <si>
    <t>MI2203176645</t>
  </si>
  <si>
    <t>WI220317018</t>
  </si>
  <si>
    <t>MI2203176679</t>
  </si>
  <si>
    <t>WI220317249</t>
  </si>
  <si>
    <t>201100014760</t>
  </si>
  <si>
    <t>MI2203180042</t>
  </si>
  <si>
    <t>WI220317270</t>
  </si>
  <si>
    <t>WI220317272</t>
  </si>
  <si>
    <t>WI22031752</t>
  </si>
  <si>
    <t>MI220320315</t>
  </si>
  <si>
    <t>WI220317659</t>
  </si>
  <si>
    <t>Aparna Chavan</t>
  </si>
  <si>
    <t>WI220317697</t>
  </si>
  <si>
    <t>201300021540</t>
  </si>
  <si>
    <t>MI2203184925</t>
  </si>
  <si>
    <t>WI220317703</t>
  </si>
  <si>
    <t>MI2203185034</t>
  </si>
  <si>
    <t>WI220317706</t>
  </si>
  <si>
    <t>201330005347</t>
  </si>
  <si>
    <t>MI2203185088</t>
  </si>
  <si>
    <t>WI220317719</t>
  </si>
  <si>
    <t>201300021330</t>
  </si>
  <si>
    <t>MI2203185298</t>
  </si>
  <si>
    <t>WI220317775</t>
  </si>
  <si>
    <t>201100014660</t>
  </si>
  <si>
    <t>MI2203185823</t>
  </si>
  <si>
    <t>WI220317776</t>
  </si>
  <si>
    <t>MI2203185826</t>
  </si>
  <si>
    <t>WI220317792</t>
  </si>
  <si>
    <t>201110012500</t>
  </si>
  <si>
    <t>MI2203186117</t>
  </si>
  <si>
    <t>WI220317793</t>
  </si>
  <si>
    <t>MI2203186126</t>
  </si>
  <si>
    <t>WI220317826</t>
  </si>
  <si>
    <t>201300021796</t>
  </si>
  <si>
    <t>MI2203186648</t>
  </si>
  <si>
    <t>WI220317828</t>
  </si>
  <si>
    <t>MI2203186663</t>
  </si>
  <si>
    <t>WI22031786</t>
  </si>
  <si>
    <t>201340000598</t>
  </si>
  <si>
    <t>MI220320845</t>
  </si>
  <si>
    <t>WI220317908</t>
  </si>
  <si>
    <t>201130013266</t>
  </si>
  <si>
    <t>MI2203187416</t>
  </si>
  <si>
    <t>WI220318059</t>
  </si>
  <si>
    <t>201300021631</t>
  </si>
  <si>
    <t>MI2203188658</t>
  </si>
  <si>
    <t>WI220318069</t>
  </si>
  <si>
    <t>201300021653</t>
  </si>
  <si>
    <t>MI2203188784</t>
  </si>
  <si>
    <t>WI22031807</t>
  </si>
  <si>
    <t>201330005356</t>
  </si>
  <si>
    <t>MI220320956</t>
  </si>
  <si>
    <t>WI220318195</t>
  </si>
  <si>
    <t>MI2203190082</t>
  </si>
  <si>
    <t>WI220318206</t>
  </si>
  <si>
    <t>MI2203190222</t>
  </si>
  <si>
    <t>WI220318241</t>
  </si>
  <si>
    <t>201300020869</t>
  </si>
  <si>
    <t>MI2203190644</t>
  </si>
  <si>
    <t>WI220318470</t>
  </si>
  <si>
    <t>201130013244</t>
  </si>
  <si>
    <t>MI2203194408</t>
  </si>
  <si>
    <t>WI220318632</t>
  </si>
  <si>
    <t>201130013049</t>
  </si>
  <si>
    <t>MI2203197242</t>
  </si>
  <si>
    <t>WI220318634</t>
  </si>
  <si>
    <t>MI2203197288</t>
  </si>
  <si>
    <t>WI22031879</t>
  </si>
  <si>
    <t>MI220321787</t>
  </si>
  <si>
    <t>WI220318829</t>
  </si>
  <si>
    <t>201130013409</t>
  </si>
  <si>
    <t>MI2203199354</t>
  </si>
  <si>
    <t>WI220318918</t>
  </si>
  <si>
    <t>201130013195</t>
  </si>
  <si>
    <t>MI2203200148</t>
  </si>
  <si>
    <t>WI220318978</t>
  </si>
  <si>
    <t>MI2203201274</t>
  </si>
  <si>
    <t>WI22031901</t>
  </si>
  <si>
    <t>201110012482</t>
  </si>
  <si>
    <t>MI220321982</t>
  </si>
  <si>
    <t>WI220319028</t>
  </si>
  <si>
    <t>201330015557</t>
  </si>
  <si>
    <t>MI2203201746</t>
  </si>
  <si>
    <t>WI220319231</t>
  </si>
  <si>
    <t>WI220319976</t>
  </si>
  <si>
    <t>201300021183</t>
  </si>
  <si>
    <t>MI2203210679</t>
  </si>
  <si>
    <t>WI220320282</t>
  </si>
  <si>
    <t>MI2203214357</t>
  </si>
  <si>
    <t>WI220320283</t>
  </si>
  <si>
    <t>MI2203214370</t>
  </si>
  <si>
    <t>WI220320284</t>
  </si>
  <si>
    <t>MI2203214391</t>
  </si>
  <si>
    <t>WI220320288</t>
  </si>
  <si>
    <t>MI2203214408</t>
  </si>
  <si>
    <t>WI220320375</t>
  </si>
  <si>
    <t>201300021632</t>
  </si>
  <si>
    <t>MI2203215240</t>
  </si>
  <si>
    <t>WI220320411</t>
  </si>
  <si>
    <t>201100014718</t>
  </si>
  <si>
    <t>MI2203215731</t>
  </si>
  <si>
    <t>WI220320450</t>
  </si>
  <si>
    <t>201300021553</t>
  </si>
  <si>
    <t>MI2203216040</t>
  </si>
  <si>
    <t>WI220320487</t>
  </si>
  <si>
    <t>201130013291</t>
  </si>
  <si>
    <t>MI2203216614</t>
  </si>
  <si>
    <t>WI220320707</t>
  </si>
  <si>
    <t>201330005411</t>
  </si>
  <si>
    <t>MI2203219253</t>
  </si>
  <si>
    <t>WI220320950</t>
  </si>
  <si>
    <t>201130013259</t>
  </si>
  <si>
    <t>MI2203221677</t>
  </si>
  <si>
    <t>WI220321074</t>
  </si>
  <si>
    <t>201100014710</t>
  </si>
  <si>
    <t>MI2203222937</t>
  </si>
  <si>
    <t>WI220321237</t>
  </si>
  <si>
    <t>201100014693</t>
  </si>
  <si>
    <t>MI2203224044</t>
  </si>
  <si>
    <t>WI220321238</t>
  </si>
  <si>
    <t>MI2203224060</t>
  </si>
  <si>
    <t>WI220321241</t>
  </si>
  <si>
    <t>MI2203224073</t>
  </si>
  <si>
    <t>WI220321243</t>
  </si>
  <si>
    <t>MI2203224086</t>
  </si>
  <si>
    <t>WI220321254</t>
  </si>
  <si>
    <t>MI2203224159</t>
  </si>
  <si>
    <t>WI220321257</t>
  </si>
  <si>
    <t>MI2203224177</t>
  </si>
  <si>
    <t>WI220321266</t>
  </si>
  <si>
    <t>WI220321299</t>
  </si>
  <si>
    <t>MI2203224664</t>
  </si>
  <si>
    <t>WI220321323</t>
  </si>
  <si>
    <t>201100014708</t>
  </si>
  <si>
    <t>MI2203225107</t>
  </si>
  <si>
    <t>Saloni Uttekar</t>
  </si>
  <si>
    <t>WI220321713</t>
  </si>
  <si>
    <t>201330003941</t>
  </si>
  <si>
    <t>MI2203228599</t>
  </si>
  <si>
    <t>WI220321738</t>
  </si>
  <si>
    <t>201330005277</t>
  </si>
  <si>
    <t>MI2203228826</t>
  </si>
  <si>
    <t>WI220321828</t>
  </si>
  <si>
    <t>WI220321829</t>
  </si>
  <si>
    <t>Suraj Toradmal</t>
  </si>
  <si>
    <t>WI22032188</t>
  </si>
  <si>
    <t>201340000645</t>
  </si>
  <si>
    <t>MI220324320</t>
  </si>
  <si>
    <t>WI220321953</t>
  </si>
  <si>
    <t>201110012491</t>
  </si>
  <si>
    <t>MI2203232623</t>
  </si>
  <si>
    <t>WI220322108</t>
  </si>
  <si>
    <t>201340000665</t>
  </si>
  <si>
    <t>MI2203234295</t>
  </si>
  <si>
    <t>WI220322416</t>
  </si>
  <si>
    <t>201300021407</t>
  </si>
  <si>
    <t>MI2203237147</t>
  </si>
  <si>
    <t>WI220322422</t>
  </si>
  <si>
    <t>201300021565</t>
  </si>
  <si>
    <t>MI2203237237</t>
  </si>
  <si>
    <t>WI220322425</t>
  </si>
  <si>
    <t>MI2203237267</t>
  </si>
  <si>
    <t>WI220322429</t>
  </si>
  <si>
    <t>201130013263</t>
  </si>
  <si>
    <t>MI2203237336</t>
  </si>
  <si>
    <t>WI220322430</t>
  </si>
  <si>
    <t>MI2203237345</t>
  </si>
  <si>
    <t>WI220322439</t>
  </si>
  <si>
    <t>201330005353</t>
  </si>
  <si>
    <t>MI2203237388</t>
  </si>
  <si>
    <t>WI220322492</t>
  </si>
  <si>
    <t>MI2203238060</t>
  </si>
  <si>
    <t>WI220322529</t>
  </si>
  <si>
    <t>MI2203238521</t>
  </si>
  <si>
    <t>WI220322577</t>
  </si>
  <si>
    <t>201130013353</t>
  </si>
  <si>
    <t>MI2203238878</t>
  </si>
  <si>
    <t>WI220322605</t>
  </si>
  <si>
    <t>WI220322607</t>
  </si>
  <si>
    <t>201130013184</t>
  </si>
  <si>
    <t>MI2203239536</t>
  </si>
  <si>
    <t>WI220322638</t>
  </si>
  <si>
    <t>WI220322670</t>
  </si>
  <si>
    <t>WI220322691</t>
  </si>
  <si>
    <t>201300021692</t>
  </si>
  <si>
    <t>MI2203240828</t>
  </si>
  <si>
    <t>WI220322703</t>
  </si>
  <si>
    <t>201330005065</t>
  </si>
  <si>
    <t>MI2203241243</t>
  </si>
  <si>
    <t>WI220322705</t>
  </si>
  <si>
    <t>MI2203241268</t>
  </si>
  <si>
    <t>WI22032273</t>
  </si>
  <si>
    <t>MI220325050</t>
  </si>
  <si>
    <t>WI220322797</t>
  </si>
  <si>
    <t>MI2203242333</t>
  </si>
  <si>
    <t>WI220322846</t>
  </si>
  <si>
    <t>MI2203242853</t>
  </si>
  <si>
    <t>WI220322899</t>
  </si>
  <si>
    <t>WI220322930</t>
  </si>
  <si>
    <t>201330014433</t>
  </si>
  <si>
    <t>MI2203243584</t>
  </si>
  <si>
    <t>WI220323057</t>
  </si>
  <si>
    <t>WI220323084</t>
  </si>
  <si>
    <t>WI220323116</t>
  </si>
  <si>
    <t>WI220323241</t>
  </si>
  <si>
    <t>201330005484</t>
  </si>
  <si>
    <t>MI2203245928</t>
  </si>
  <si>
    <t>WI220323373</t>
  </si>
  <si>
    <t>WI220323450</t>
  </si>
  <si>
    <t>201340000684</t>
  </si>
  <si>
    <t>MI2203247882</t>
  </si>
  <si>
    <t>WI220323668</t>
  </si>
  <si>
    <t>201300021584</t>
  </si>
  <si>
    <t>MI2203250396</t>
  </si>
  <si>
    <t>WI220323761</t>
  </si>
  <si>
    <t>201130013302</t>
  </si>
  <si>
    <t>MI2203251301</t>
  </si>
  <si>
    <t>WI220323814</t>
  </si>
  <si>
    <t>201130013274</t>
  </si>
  <si>
    <t>MI2203251941</t>
  </si>
  <si>
    <t>WI220323860</t>
  </si>
  <si>
    <t>MI2203252244</t>
  </si>
  <si>
    <t>WI220323924</t>
  </si>
  <si>
    <t>201130013348</t>
  </si>
  <si>
    <t>MI2203252634</t>
  </si>
  <si>
    <t>WI220323955</t>
  </si>
  <si>
    <t>MI2203252932</t>
  </si>
  <si>
    <t>WI220323989</t>
  </si>
  <si>
    <t>MI2203253280</t>
  </si>
  <si>
    <t>WI220324001</t>
  </si>
  <si>
    <t>201300021483</t>
  </si>
  <si>
    <t>MI2203253529</t>
  </si>
  <si>
    <t>WI220324043</t>
  </si>
  <si>
    <t>MI2203253902</t>
  </si>
  <si>
    <t>WI220324154</t>
  </si>
  <si>
    <t>MI2203254892</t>
  </si>
  <si>
    <t>WI220324164</t>
  </si>
  <si>
    <t>201330005444</t>
  </si>
  <si>
    <t>MI2203255039</t>
  </si>
  <si>
    <t>WI220324195</t>
  </si>
  <si>
    <t>201300021901</t>
  </si>
  <si>
    <t>MI2203255360</t>
  </si>
  <si>
    <t>WI220324197</t>
  </si>
  <si>
    <t>MI2203255401</t>
  </si>
  <si>
    <t>WI220324289</t>
  </si>
  <si>
    <t>WI220324339</t>
  </si>
  <si>
    <t>201300021589</t>
  </si>
  <si>
    <t>MI2203257034</t>
  </si>
  <si>
    <t>WI220324341</t>
  </si>
  <si>
    <t>MI2203257078</t>
  </si>
  <si>
    <t>WI220324342</t>
  </si>
  <si>
    <t>MI2203257124</t>
  </si>
  <si>
    <t>WI220324346</t>
  </si>
  <si>
    <t>MI2203257123</t>
  </si>
  <si>
    <t>WI220324348</t>
  </si>
  <si>
    <t>MI2203257191</t>
  </si>
  <si>
    <t>WI220324370</t>
  </si>
  <si>
    <t>MI2203257252</t>
  </si>
  <si>
    <t>WI220324547</t>
  </si>
  <si>
    <t>MI2203259335</t>
  </si>
  <si>
    <t>WI220324781</t>
  </si>
  <si>
    <t>MI2203261654</t>
  </si>
  <si>
    <t>WI220325013</t>
  </si>
  <si>
    <t>201330005345</t>
  </si>
  <si>
    <t>MI2203263255</t>
  </si>
  <si>
    <t>WI220325036</t>
  </si>
  <si>
    <t>MI2203263504</t>
  </si>
  <si>
    <t>WI220325129</t>
  </si>
  <si>
    <t>MI2203264606</t>
  </si>
  <si>
    <t>WI22032519</t>
  </si>
  <si>
    <t>201330005085</t>
  </si>
  <si>
    <t>MI220327268</t>
  </si>
  <si>
    <t>WI22032525</t>
  </si>
  <si>
    <t>MI220327291</t>
  </si>
  <si>
    <t>WI220325329</t>
  </si>
  <si>
    <t>WI220325452</t>
  </si>
  <si>
    <t>201330005550</t>
  </si>
  <si>
    <t>MI2203268492</t>
  </si>
  <si>
    <t>WI220325478</t>
  </si>
  <si>
    <t>201340000671</t>
  </si>
  <si>
    <t>MI2203268733</t>
  </si>
  <si>
    <t>WI220325556</t>
  </si>
  <si>
    <t>201110012514</t>
  </si>
  <si>
    <t>MI2203269651</t>
  </si>
  <si>
    <t>WI220325801</t>
  </si>
  <si>
    <t>201110012544</t>
  </si>
  <si>
    <t>MI2203272192</t>
  </si>
  <si>
    <t>WI220325806</t>
  </si>
  <si>
    <t>MI2203272201</t>
  </si>
  <si>
    <t>WI220325809</t>
  </si>
  <si>
    <t>MI2203272220</t>
  </si>
  <si>
    <t>WI220325810</t>
  </si>
  <si>
    <t>MI2203272229</t>
  </si>
  <si>
    <t>WI220325811</t>
  </si>
  <si>
    <t>MI2203272231</t>
  </si>
  <si>
    <t>WI220325812</t>
  </si>
  <si>
    <t>MI2203272236</t>
  </si>
  <si>
    <t>WI220325816</t>
  </si>
  <si>
    <t>MI2203272257</t>
  </si>
  <si>
    <t>WI220325999</t>
  </si>
  <si>
    <t>201340000662</t>
  </si>
  <si>
    <t>MI2203274361</t>
  </si>
  <si>
    <t>WI220326033</t>
  </si>
  <si>
    <t>WI220326034</t>
  </si>
  <si>
    <t>WI220326038</t>
  </si>
  <si>
    <t>WI220326163</t>
  </si>
  <si>
    <t>201130013316</t>
  </si>
  <si>
    <t>MI2203275894</t>
  </si>
  <si>
    <t>WI220326220</t>
  </si>
  <si>
    <t>MI2203276728</t>
  </si>
  <si>
    <t>WI220326224</t>
  </si>
  <si>
    <t>201330005516</t>
  </si>
  <si>
    <t>MI2203276807</t>
  </si>
  <si>
    <t>WI220326317</t>
  </si>
  <si>
    <t>MI2203277756</t>
  </si>
  <si>
    <t>WI220326324</t>
  </si>
  <si>
    <t>MI2203277797</t>
  </si>
  <si>
    <t>WI220326327</t>
  </si>
  <si>
    <t>MI2203277810</t>
  </si>
  <si>
    <t>WI220326328</t>
  </si>
  <si>
    <t>MI2203277821</t>
  </si>
  <si>
    <t>WI220326329</t>
  </si>
  <si>
    <t>MI2203277834</t>
  </si>
  <si>
    <t>WI220326367</t>
  </si>
  <si>
    <t>MI2203278326</t>
  </si>
  <si>
    <t>WI220326381</t>
  </si>
  <si>
    <t>201300021272</t>
  </si>
  <si>
    <t>MI2203278589</t>
  </si>
  <si>
    <t>WI220326382</t>
  </si>
  <si>
    <t>MI2203278594</t>
  </si>
  <si>
    <t>WI220326388</t>
  </si>
  <si>
    <t>MI2203278622</t>
  </si>
  <si>
    <t>WI220326392</t>
  </si>
  <si>
    <t>MI2203278637</t>
  </si>
  <si>
    <t>WI220326394</t>
  </si>
  <si>
    <t>MI2203278653</t>
  </si>
  <si>
    <t>WI220326398</t>
  </si>
  <si>
    <t>MI2203278681</t>
  </si>
  <si>
    <t>WI220326399</t>
  </si>
  <si>
    <t>MI2203278700</t>
  </si>
  <si>
    <t>WI220326406</t>
  </si>
  <si>
    <t>MI2203278727</t>
  </si>
  <si>
    <t>WI220326515</t>
  </si>
  <si>
    <t>MI2203279648</t>
  </si>
  <si>
    <t>WI220326525</t>
  </si>
  <si>
    <t>MI2203279755</t>
  </si>
  <si>
    <t>WI220326613</t>
  </si>
  <si>
    <t>MI2203280567</t>
  </si>
  <si>
    <t>WI220326655</t>
  </si>
  <si>
    <t>201340000642</t>
  </si>
  <si>
    <t>MI2203280980</t>
  </si>
  <si>
    <t>WI220326787</t>
  </si>
  <si>
    <t>201340000677</t>
  </si>
  <si>
    <t>MI2203282465</t>
  </si>
  <si>
    <t>WI220326791</t>
  </si>
  <si>
    <t>MI2203282528</t>
  </si>
  <si>
    <t>WI220326796</t>
  </si>
  <si>
    <t>WI220326808</t>
  </si>
  <si>
    <t>201110012540</t>
  </si>
  <si>
    <t>MI2203282854</t>
  </si>
  <si>
    <t>WI220326809</t>
  </si>
  <si>
    <t>MI2203282596</t>
  </si>
  <si>
    <t>WI220326901</t>
  </si>
  <si>
    <t>201300021320</t>
  </si>
  <si>
    <t>MI2203283979</t>
  </si>
  <si>
    <t>WI220326993</t>
  </si>
  <si>
    <t>MI2203284946</t>
  </si>
  <si>
    <t>WI220327292</t>
  </si>
  <si>
    <t>201110012522</t>
  </si>
  <si>
    <t>MI2203287616</t>
  </si>
  <si>
    <t>WI220327309</t>
  </si>
  <si>
    <t>201300021592</t>
  </si>
  <si>
    <t>MI2203287874</t>
  </si>
  <si>
    <t>WI220327319</t>
  </si>
  <si>
    <t>MI2203287888</t>
  </si>
  <si>
    <t>WI220327322</t>
  </si>
  <si>
    <t>MI2203287920</t>
  </si>
  <si>
    <t>WI220327475</t>
  </si>
  <si>
    <t>201330016149</t>
  </si>
  <si>
    <t>MI2203289201</t>
  </si>
  <si>
    <t>WI220327494</t>
  </si>
  <si>
    <t>MI2203289442</t>
  </si>
  <si>
    <t>WI220327510</t>
  </si>
  <si>
    <t>MI2203289616</t>
  </si>
  <si>
    <t>WI220327512</t>
  </si>
  <si>
    <t>MI2203289653</t>
  </si>
  <si>
    <t>WI220327563</t>
  </si>
  <si>
    <t>MI2203290307</t>
  </si>
  <si>
    <t>WI220327567</t>
  </si>
  <si>
    <t>MI2203290353</t>
  </si>
  <si>
    <t>WI220327587</t>
  </si>
  <si>
    <t>WI220327633</t>
  </si>
  <si>
    <t>WI220327752</t>
  </si>
  <si>
    <t>201130013240</t>
  </si>
  <si>
    <t>MI2203291879</t>
  </si>
  <si>
    <t>WI220327770</t>
  </si>
  <si>
    <t>MI2203292029</t>
  </si>
  <si>
    <t>WI22032789</t>
  </si>
  <si>
    <t>MI220330664</t>
  </si>
  <si>
    <t>WI220327939</t>
  </si>
  <si>
    <t>201110012534</t>
  </si>
  <si>
    <t>MI2203293253</t>
  </si>
  <si>
    <t>WI220327945</t>
  </si>
  <si>
    <t>MI2203293261</t>
  </si>
  <si>
    <t>WI220328023</t>
  </si>
  <si>
    <t>201300021964</t>
  </si>
  <si>
    <t>MI2203294205</t>
  </si>
  <si>
    <t>WI220328080</t>
  </si>
  <si>
    <t>201330003959</t>
  </si>
  <si>
    <t>MI2203294890</t>
  </si>
  <si>
    <t>WI220328286</t>
  </si>
  <si>
    <t>201300021398</t>
  </si>
  <si>
    <t>MI2203295970</t>
  </si>
  <si>
    <t>WI220328304</t>
  </si>
  <si>
    <t>MI2203296177</t>
  </si>
  <si>
    <t>WI220328314</t>
  </si>
  <si>
    <t>MI2203296215</t>
  </si>
  <si>
    <t>WI220328329</t>
  </si>
  <si>
    <t>MI2203296263</t>
  </si>
  <si>
    <t>WI220328335</t>
  </si>
  <si>
    <t>MI2203296336</t>
  </si>
  <si>
    <t>WI220328341</t>
  </si>
  <si>
    <t>MI2203296302</t>
  </si>
  <si>
    <t>WI220328404</t>
  </si>
  <si>
    <t>MI2203296976</t>
  </si>
  <si>
    <t>WI220328602</t>
  </si>
  <si>
    <t>WI22032868</t>
  </si>
  <si>
    <t>WI220328692</t>
  </si>
  <si>
    <t>201330003672</t>
  </si>
  <si>
    <t>MI2203300037</t>
  </si>
  <si>
    <t>WI220328697</t>
  </si>
  <si>
    <t>MI2203300117</t>
  </si>
  <si>
    <t>WI220328705</t>
  </si>
  <si>
    <t>MI2203300191</t>
  </si>
  <si>
    <t>WI220328710</t>
  </si>
  <si>
    <t>201300021373</t>
  </si>
  <si>
    <t>MI2203300196</t>
  </si>
  <si>
    <t>WI220328761</t>
  </si>
  <si>
    <t>201330005002</t>
  </si>
  <si>
    <t>MI2203300862</t>
  </si>
  <si>
    <t>WI22032883</t>
  </si>
  <si>
    <t>WI220329097</t>
  </si>
  <si>
    <t>201130013293</t>
  </si>
  <si>
    <t>MI2203303387</t>
  </si>
  <si>
    <t>WI220329098</t>
  </si>
  <si>
    <t>MI2203303396</t>
  </si>
  <si>
    <t>WI220329235</t>
  </si>
  <si>
    <t>201330004110</t>
  </si>
  <si>
    <t>MI2203304258</t>
  </si>
  <si>
    <t>WI220329241</t>
  </si>
  <si>
    <t>MI2203304267</t>
  </si>
  <si>
    <t>WI220329248</t>
  </si>
  <si>
    <t>MI2203304285</t>
  </si>
  <si>
    <t>WI220329254</t>
  </si>
  <si>
    <t>WI220329270</t>
  </si>
  <si>
    <t>WI220329352</t>
  </si>
  <si>
    <t>201300021685</t>
  </si>
  <si>
    <t>MI2203305068</t>
  </si>
  <si>
    <t>WI22032938</t>
  </si>
  <si>
    <t>WI220329386</t>
  </si>
  <si>
    <t>MI2203305179</t>
  </si>
  <si>
    <t>WI220329390</t>
  </si>
  <si>
    <t>MI2203305191</t>
  </si>
  <si>
    <t>WI220329445</t>
  </si>
  <si>
    <t>201100014244</t>
  </si>
  <si>
    <t>MI2203305608</t>
  </si>
  <si>
    <t>WI220329536</t>
  </si>
  <si>
    <t>201330005649</t>
  </si>
  <si>
    <t>MI2203306393</t>
  </si>
  <si>
    <t>WI220329547</t>
  </si>
  <si>
    <t>MI2203306511</t>
  </si>
  <si>
    <t>WI220329578</t>
  </si>
  <si>
    <t>201300021831</t>
  </si>
  <si>
    <t>MI2203306912</t>
  </si>
  <si>
    <t>WI220329620</t>
  </si>
  <si>
    <t>WI220329661</t>
  </si>
  <si>
    <t>201110012531</t>
  </si>
  <si>
    <t>MI2203307887</t>
  </si>
  <si>
    <t>WI220329662</t>
  </si>
  <si>
    <t>MI2203307899</t>
  </si>
  <si>
    <t>WI220329671</t>
  </si>
  <si>
    <t>MI2203307938</t>
  </si>
  <si>
    <t>WI220329691</t>
  </si>
  <si>
    <t>MI2203308051</t>
  </si>
  <si>
    <t>WI22032979</t>
  </si>
  <si>
    <t>201110012508</t>
  </si>
  <si>
    <t>MI220332548</t>
  </si>
  <si>
    <t>WI220330025</t>
  </si>
  <si>
    <t>201110012549</t>
  </si>
  <si>
    <t>MI2203312116</t>
  </si>
  <si>
    <t>WI220330146</t>
  </si>
  <si>
    <t>201130013299</t>
  </si>
  <si>
    <t>MI2203313851</t>
  </si>
  <si>
    <t>WI220330153</t>
  </si>
  <si>
    <t>MI2203314007</t>
  </si>
  <si>
    <t>WI220330154</t>
  </si>
  <si>
    <t>MI2203314013</t>
  </si>
  <si>
    <t>WI220330156</t>
  </si>
  <si>
    <t>MI2203314004</t>
  </si>
  <si>
    <t>WI220330186</t>
  </si>
  <si>
    <t>MI2203314668</t>
  </si>
  <si>
    <t>WI220330190</t>
  </si>
  <si>
    <t>MI2203314693</t>
  </si>
  <si>
    <t>WI220330195</t>
  </si>
  <si>
    <t>201300021355</t>
  </si>
  <si>
    <t>MI2203314815</t>
  </si>
  <si>
    <t>WI220330285</t>
  </si>
  <si>
    <t>MI2203315899</t>
  </si>
  <si>
    <t>WI220330287</t>
  </si>
  <si>
    <t>MI2203315958</t>
  </si>
  <si>
    <t>WI220330301</t>
  </si>
  <si>
    <t>MI2203316168</t>
  </si>
  <si>
    <t>WI220330302</t>
  </si>
  <si>
    <t>MI2203316194</t>
  </si>
  <si>
    <t>WI220330396</t>
  </si>
  <si>
    <t>201300021538</t>
  </si>
  <si>
    <t>MI2203316875</t>
  </si>
  <si>
    <t>WI220330428</t>
  </si>
  <si>
    <t>MI2203317165</t>
  </si>
  <si>
    <t>WI220330440</t>
  </si>
  <si>
    <t>201340000654</t>
  </si>
  <si>
    <t>MI2203317592</t>
  </si>
  <si>
    <t>WI220330441</t>
  </si>
  <si>
    <t>201340000625</t>
  </si>
  <si>
    <t>MI2203317623</t>
  </si>
  <si>
    <t>WI220330442</t>
  </si>
  <si>
    <t>201330005282</t>
  </si>
  <si>
    <t>MI2203317639</t>
  </si>
  <si>
    <t>WI220330446</t>
  </si>
  <si>
    <t>WI220330463</t>
  </si>
  <si>
    <t>WI220330542</t>
  </si>
  <si>
    <t>MI2203318847</t>
  </si>
  <si>
    <t>WI220330621</t>
  </si>
  <si>
    <t>201100014614</t>
  </si>
  <si>
    <t>MI2203319765</t>
  </si>
  <si>
    <t>WI220330626</t>
  </si>
  <si>
    <t>201330005551</t>
  </si>
  <si>
    <t>MI2203319903</t>
  </si>
  <si>
    <t>WI220330627</t>
  </si>
  <si>
    <t>MI2203319935</t>
  </si>
  <si>
    <t>WI220330630</t>
  </si>
  <si>
    <t>MI2203319952</t>
  </si>
  <si>
    <t>WI220330729</t>
  </si>
  <si>
    <t>MI2203321448</t>
  </si>
  <si>
    <t>WI220330730</t>
  </si>
  <si>
    <t>MI2203321455</t>
  </si>
  <si>
    <t>WI220330733</t>
  </si>
  <si>
    <t>MI2203321533</t>
  </si>
  <si>
    <t>WI220330767</t>
  </si>
  <si>
    <t>MI2203321814</t>
  </si>
  <si>
    <t>WI220330769</t>
  </si>
  <si>
    <t>WI220330772</t>
  </si>
  <si>
    <t>WI220330945</t>
  </si>
  <si>
    <t>201130013356</t>
  </si>
  <si>
    <t>MI2203323890</t>
  </si>
  <si>
    <t>WI220331456</t>
  </si>
  <si>
    <t>MI2203328627</t>
  </si>
  <si>
    <t>WI220331658</t>
  </si>
  <si>
    <t>MI2203330297</t>
  </si>
  <si>
    <t>WI220331991</t>
  </si>
  <si>
    <t>201300019496</t>
  </si>
  <si>
    <t>MI2203332711</t>
  </si>
  <si>
    <t>WI220332047</t>
  </si>
  <si>
    <t>201300021009</t>
  </si>
  <si>
    <t>MI2203333281</t>
  </si>
  <si>
    <t>WI220332049</t>
  </si>
  <si>
    <t>MI2203333305</t>
  </si>
  <si>
    <t>WI220332056</t>
  </si>
  <si>
    <t>MI2203333417</t>
  </si>
  <si>
    <t>WI220332211</t>
  </si>
  <si>
    <t>MI2203334959</t>
  </si>
  <si>
    <t>WI220332213</t>
  </si>
  <si>
    <t>MI2203334974</t>
  </si>
  <si>
    <t>WI220332533</t>
  </si>
  <si>
    <t>201100014556</t>
  </si>
  <si>
    <t>MI2203338395</t>
  </si>
  <si>
    <t>WI220332888</t>
  </si>
  <si>
    <t>201100014569</t>
  </si>
  <si>
    <t>MI2203341643</t>
  </si>
  <si>
    <t>WI220332938</t>
  </si>
  <si>
    <t>MI2203342083</t>
  </si>
  <si>
    <t>WI220332940</t>
  </si>
  <si>
    <t>MI2203342192</t>
  </si>
  <si>
    <t>WI220332994</t>
  </si>
  <si>
    <t>MI2203342798</t>
  </si>
  <si>
    <t>WI220333037</t>
  </si>
  <si>
    <t>201330005658</t>
  </si>
  <si>
    <t>MI2203343057</t>
  </si>
  <si>
    <t>WI220333216</t>
  </si>
  <si>
    <t>MI2203344545</t>
  </si>
  <si>
    <t>WI220333217</t>
  </si>
  <si>
    <t>MI2203344525</t>
  </si>
  <si>
    <t>WI22033333</t>
  </si>
  <si>
    <t>201130013055</t>
  </si>
  <si>
    <t>MI220335497</t>
  </si>
  <si>
    <t>WI220333351</t>
  </si>
  <si>
    <t>MI2203346215</t>
  </si>
  <si>
    <t>WI220333397</t>
  </si>
  <si>
    <t>MI2203346778</t>
  </si>
  <si>
    <t>WI220333439</t>
  </si>
  <si>
    <t>MI2203347153</t>
  </si>
  <si>
    <t>WI220333682</t>
  </si>
  <si>
    <t>MI2203349277</t>
  </si>
  <si>
    <t>WI220333684</t>
  </si>
  <si>
    <t>MI2203349296</t>
  </si>
  <si>
    <t>WI22033380</t>
  </si>
  <si>
    <t>MI220336095</t>
  </si>
  <si>
    <t>WI220333859</t>
  </si>
  <si>
    <t>201330005092</t>
  </si>
  <si>
    <t>MI2203351507</t>
  </si>
  <si>
    <t>WI220334326</t>
  </si>
  <si>
    <t>201100014723</t>
  </si>
  <si>
    <t>MI2203358313</t>
  </si>
  <si>
    <t>WI220334473</t>
  </si>
  <si>
    <t>MI2203359841</t>
  </si>
  <si>
    <t>WI220334906</t>
  </si>
  <si>
    <t>201340000648</t>
  </si>
  <si>
    <t>MI2203365297</t>
  </si>
  <si>
    <t>WI220335049</t>
  </si>
  <si>
    <t>201330004877</t>
  </si>
  <si>
    <t>MI2203366822</t>
  </si>
  <si>
    <t>WI220335236</t>
  </si>
  <si>
    <t>201330005552</t>
  </si>
  <si>
    <t>MI2203369021</t>
  </si>
  <si>
    <t>WI220335297</t>
  </si>
  <si>
    <t>MI2203369815</t>
  </si>
  <si>
    <t>WI220335442</t>
  </si>
  <si>
    <t>201130013086</t>
  </si>
  <si>
    <t>MI2203371533</t>
  </si>
  <si>
    <t>WI220335443</t>
  </si>
  <si>
    <t>201300020881</t>
  </si>
  <si>
    <t>MI2203371445</t>
  </si>
  <si>
    <t>WI220335445</t>
  </si>
  <si>
    <t>MI2203371558</t>
  </si>
  <si>
    <t>WI220335605</t>
  </si>
  <si>
    <t>201130013324</t>
  </si>
  <si>
    <t>MI2203372846</t>
  </si>
  <si>
    <t>WI220335653</t>
  </si>
  <si>
    <t>201330005001</t>
  </si>
  <si>
    <t>MI2203373126</t>
  </si>
  <si>
    <t>WI220335685</t>
  </si>
  <si>
    <t>201300021982</t>
  </si>
  <si>
    <t>MI2203373466</t>
  </si>
  <si>
    <t>WI220335686</t>
  </si>
  <si>
    <t>MI2203373506</t>
  </si>
  <si>
    <t>WI220335687</t>
  </si>
  <si>
    <t>MI2203373514</t>
  </si>
  <si>
    <t>WI220336012</t>
  </si>
  <si>
    <t>201300020333</t>
  </si>
  <si>
    <t>MI2203377764</t>
  </si>
  <si>
    <t>WI220336015</t>
  </si>
  <si>
    <t>MI2203377780</t>
  </si>
  <si>
    <t>WI220336082</t>
  </si>
  <si>
    <t>201300020051</t>
  </si>
  <si>
    <t>MI2203378849</t>
  </si>
  <si>
    <t>WI220336204</t>
  </si>
  <si>
    <t>201130013417</t>
  </si>
  <si>
    <t>MI2203380046</t>
  </si>
  <si>
    <t>WI220336209</t>
  </si>
  <si>
    <t>MI2203380100</t>
  </si>
  <si>
    <t>WI220336216</t>
  </si>
  <si>
    <t>MI2203380156</t>
  </si>
  <si>
    <t>WI220336314</t>
  </si>
  <si>
    <t>MI2203380769</t>
  </si>
  <si>
    <t>WI220336424</t>
  </si>
  <si>
    <t>MI2203381688</t>
  </si>
  <si>
    <t>WI220336438</t>
  </si>
  <si>
    <t>201100014741</t>
  </si>
  <si>
    <t>MI2203381848</t>
  </si>
  <si>
    <t>WI220336492</t>
  </si>
  <si>
    <t>201300021612</t>
  </si>
  <si>
    <t>MI2203382238</t>
  </si>
  <si>
    <t>WI220336494</t>
  </si>
  <si>
    <t>MI2203382249</t>
  </si>
  <si>
    <t>WI220336536</t>
  </si>
  <si>
    <t>MI2203382875</t>
  </si>
  <si>
    <t>WI220336572</t>
  </si>
  <si>
    <t>201130013262</t>
  </si>
  <si>
    <t>MI2203383513</t>
  </si>
  <si>
    <t>WI220336573</t>
  </si>
  <si>
    <t>WI220336581</t>
  </si>
  <si>
    <t>201300021333</t>
  </si>
  <si>
    <t>MI2203383708</t>
  </si>
  <si>
    <t>WI220336582</t>
  </si>
  <si>
    <t>MI2203383720</t>
  </si>
  <si>
    <t>WI220336583</t>
  </si>
  <si>
    <t>MI2203383733</t>
  </si>
  <si>
    <t>WI220336586</t>
  </si>
  <si>
    <t>MI2203383739</t>
  </si>
  <si>
    <t>WI220336590</t>
  </si>
  <si>
    <t>WI220336594</t>
  </si>
  <si>
    <t>MI2203383747</t>
  </si>
  <si>
    <t>WI220336596</t>
  </si>
  <si>
    <t>WI220336615</t>
  </si>
  <si>
    <t>WI220336666</t>
  </si>
  <si>
    <t>MI2203384572</t>
  </si>
  <si>
    <t>WI220336762</t>
  </si>
  <si>
    <t>201130013320</t>
  </si>
  <si>
    <t>MI2203385935</t>
  </si>
  <si>
    <t>WI220336847</t>
  </si>
  <si>
    <t>201300021197</t>
  </si>
  <si>
    <t>MI2203386602</t>
  </si>
  <si>
    <t>WI220336990</t>
  </si>
  <si>
    <t>MI2203387955</t>
  </si>
  <si>
    <t>WI220337006</t>
  </si>
  <si>
    <t>201300021259</t>
  </si>
  <si>
    <t>MI2203388262</t>
  </si>
  <si>
    <t>WI220337228</t>
  </si>
  <si>
    <t>201100014612</t>
  </si>
  <si>
    <t>MI2203389950</t>
  </si>
  <si>
    <t>WI220337234</t>
  </si>
  <si>
    <t>201100014797</t>
  </si>
  <si>
    <t>MI2203389992</t>
  </si>
  <si>
    <t>WI220337244</t>
  </si>
  <si>
    <t>201110012553</t>
  </si>
  <si>
    <t>MI2203390127</t>
  </si>
  <si>
    <t>WI220337281</t>
  </si>
  <si>
    <t>WI22033732</t>
  </si>
  <si>
    <t>WI220337360</t>
  </si>
  <si>
    <t>201110012550</t>
  </si>
  <si>
    <t>MI2203391233</t>
  </si>
  <si>
    <t>WI220337371</t>
  </si>
  <si>
    <t>MI2203391270</t>
  </si>
  <si>
    <t>WI220337376</t>
  </si>
  <si>
    <t>MI2203391298</t>
  </si>
  <si>
    <t>WI220337408</t>
  </si>
  <si>
    <t>201300021597</t>
  </si>
  <si>
    <t>MI2203391722</t>
  </si>
  <si>
    <t>WI220337444</t>
  </si>
  <si>
    <t>201330005651</t>
  </si>
  <si>
    <t>MI2203392604</t>
  </si>
  <si>
    <t>WI220337454</t>
  </si>
  <si>
    <t>MI2203392666</t>
  </si>
  <si>
    <t>WI220337455</t>
  </si>
  <si>
    <t>MI2203392693</t>
  </si>
  <si>
    <t>WI22033798</t>
  </si>
  <si>
    <t>201130013292</t>
  </si>
  <si>
    <t>MI220340642</t>
  </si>
  <si>
    <t>WI22033838</t>
  </si>
  <si>
    <t>MI220341050</t>
  </si>
  <si>
    <t>WI220338472</t>
  </si>
  <si>
    <t>WI220338498</t>
  </si>
  <si>
    <t>MI2203404290</t>
  </si>
  <si>
    <t>WI220338500</t>
  </si>
  <si>
    <t>201300021252</t>
  </si>
  <si>
    <t>MI2203404373</t>
  </si>
  <si>
    <t>WI220338620</t>
  </si>
  <si>
    <t>201330005264</t>
  </si>
  <si>
    <t>MI2203406243</t>
  </si>
  <si>
    <t>WI220338624</t>
  </si>
  <si>
    <t>MI2203406269</t>
  </si>
  <si>
    <t>WI220338666</t>
  </si>
  <si>
    <t>201300021618</t>
  </si>
  <si>
    <t>MI2203407051</t>
  </si>
  <si>
    <t>WI220338850</t>
  </si>
  <si>
    <t>MI2203408963</t>
  </si>
  <si>
    <t>WI220338875</t>
  </si>
  <si>
    <t>201330005459</t>
  </si>
  <si>
    <t>MI2203409155</t>
  </si>
  <si>
    <t>WI220338878</t>
  </si>
  <si>
    <t>MI2203409163</t>
  </si>
  <si>
    <t>WI220339161</t>
  </si>
  <si>
    <t>201330005399</t>
  </si>
  <si>
    <t>MI2203412065</t>
  </si>
  <si>
    <t>Samadhan Kamble</t>
  </si>
  <si>
    <t>WI220339275</t>
  </si>
  <si>
    <t>201300021491</t>
  </si>
  <si>
    <t>MI2203412733</t>
  </si>
  <si>
    <t>WI220339438</t>
  </si>
  <si>
    <t>201330005609</t>
  </si>
  <si>
    <t>MI2203414288</t>
  </si>
  <si>
    <t>WI220339441</t>
  </si>
  <si>
    <t>MI2203414306</t>
  </si>
  <si>
    <t>WI220339493</t>
  </si>
  <si>
    <t>201330005614</t>
  </si>
  <si>
    <t>MI2203414911</t>
  </si>
  <si>
    <t>WI220339744</t>
  </si>
  <si>
    <t>201130013125</t>
  </si>
  <si>
    <t>MI2203417775</t>
  </si>
  <si>
    <t>WI220340391</t>
  </si>
  <si>
    <t>MI2203424216</t>
  </si>
  <si>
    <t>WI220340401</t>
  </si>
  <si>
    <t>201300021854</t>
  </si>
  <si>
    <t>MI2203424458</t>
  </si>
  <si>
    <t>Sunny Yadav</t>
  </si>
  <si>
    <t>WI220340403</t>
  </si>
  <si>
    <t>MI2203424472</t>
  </si>
  <si>
    <t>WI220340407</t>
  </si>
  <si>
    <t>MI2203424511</t>
  </si>
  <si>
    <t>WI220340428</t>
  </si>
  <si>
    <t>201330005727</t>
  </si>
  <si>
    <t>MI2203425007</t>
  </si>
  <si>
    <t>WI220340539</t>
  </si>
  <si>
    <t>201130013130</t>
  </si>
  <si>
    <t>MI2203425889</t>
  </si>
  <si>
    <t>Pratik Bhandwalkar</t>
  </si>
  <si>
    <t>WI220340544</t>
  </si>
  <si>
    <t>MI2203425921</t>
  </si>
  <si>
    <t>Sagar Belhekar</t>
  </si>
  <si>
    <t>WI220340858</t>
  </si>
  <si>
    <t>201300021950</t>
  </si>
  <si>
    <t>MI2203428707</t>
  </si>
  <si>
    <t>WI220340860</t>
  </si>
  <si>
    <t>MI2203428717</t>
  </si>
  <si>
    <t>Shubham Karwate</t>
  </si>
  <si>
    <t>WI220340883</t>
  </si>
  <si>
    <t>MI2203428766</t>
  </si>
  <si>
    <t>WI220341011</t>
  </si>
  <si>
    <t>MI2203430066</t>
  </si>
  <si>
    <t>WI220341295</t>
  </si>
  <si>
    <t>201340000705</t>
  </si>
  <si>
    <t>MI2203432986</t>
  </si>
  <si>
    <t>WI220341563</t>
  </si>
  <si>
    <t>201300020096</t>
  </si>
  <si>
    <t>MI2203435140</t>
  </si>
  <si>
    <t>WI220341567</t>
  </si>
  <si>
    <t>MI2203435160</t>
  </si>
  <si>
    <t>WI220341569</t>
  </si>
  <si>
    <t>MI2203435208</t>
  </si>
  <si>
    <t>WI220341570</t>
  </si>
  <si>
    <t>MI2203435220</t>
  </si>
  <si>
    <t>WI220341571</t>
  </si>
  <si>
    <t>MI2203435238</t>
  </si>
  <si>
    <t>Nayan Naramshettiwar</t>
  </si>
  <si>
    <t>WI220341579</t>
  </si>
  <si>
    <t>MI2203435361</t>
  </si>
  <si>
    <t>WI220341580</t>
  </si>
  <si>
    <t>MI2203435386</t>
  </si>
  <si>
    <t>WI220341584</t>
  </si>
  <si>
    <t>MI2203435401</t>
  </si>
  <si>
    <t>Shivani Narwade</t>
  </si>
  <si>
    <t>WI220341631</t>
  </si>
  <si>
    <t>201330005137</t>
  </si>
  <si>
    <t>MI2203435767</t>
  </si>
  <si>
    <t>WI220341663</t>
  </si>
  <si>
    <t>201300021173</t>
  </si>
  <si>
    <t>MI2203436114</t>
  </si>
  <si>
    <t>WI220341682</t>
  </si>
  <si>
    <t>MI2203436289</t>
  </si>
  <si>
    <t>WI220341691</t>
  </si>
  <si>
    <t>201130013313</t>
  </si>
  <si>
    <t>MI2203436363</t>
  </si>
  <si>
    <t>WI220341786</t>
  </si>
  <si>
    <t>MI2203437543</t>
  </si>
  <si>
    <t>WI22034204</t>
  </si>
  <si>
    <t>201130013314</t>
  </si>
  <si>
    <t>MI220344730</t>
  </si>
  <si>
    <t>WI22034219</t>
  </si>
  <si>
    <t>201330003946</t>
  </si>
  <si>
    <t>MI220344889</t>
  </si>
  <si>
    <t>WI220342191</t>
  </si>
  <si>
    <t>WI22034220</t>
  </si>
  <si>
    <t>MI220344844</t>
  </si>
  <si>
    <t>WI220342222</t>
  </si>
  <si>
    <t>WI22034225</t>
  </si>
  <si>
    <t>201110012410</t>
  </si>
  <si>
    <t>MI220344917</t>
  </si>
  <si>
    <t>WI220342251</t>
  </si>
  <si>
    <t>WI220342272</t>
  </si>
  <si>
    <t>WI220342402</t>
  </si>
  <si>
    <t>201110012566</t>
  </si>
  <si>
    <t>MI2203443148</t>
  </si>
  <si>
    <t>Komal Kharde</t>
  </si>
  <si>
    <t>WI220342605</t>
  </si>
  <si>
    <t>MI2203445261</t>
  </si>
  <si>
    <t>Akash Pawar</t>
  </si>
  <si>
    <t>WI220342612</t>
  </si>
  <si>
    <t>MI2203445364</t>
  </si>
  <si>
    <t>Mohit Bilampelli</t>
  </si>
  <si>
    <t>WI220342613</t>
  </si>
  <si>
    <t>MI2203445386</t>
  </si>
  <si>
    <t>Kalyani Mane</t>
  </si>
  <si>
    <t>WI220342614</t>
  </si>
  <si>
    <t>MI2203445392</t>
  </si>
  <si>
    <t>WI220342617</t>
  </si>
  <si>
    <t>MI2203445470</t>
  </si>
  <si>
    <t>WI220342677</t>
  </si>
  <si>
    <t>201330005680</t>
  </si>
  <si>
    <t>MI2203446268</t>
  </si>
  <si>
    <t>WI220342679</t>
  </si>
  <si>
    <t>MI2203446302</t>
  </si>
  <si>
    <t>Sandip Tribhuvan</t>
  </si>
  <si>
    <t>WI220342681</t>
  </si>
  <si>
    <t>Shilpy Raina</t>
  </si>
  <si>
    <t>WI220342968</t>
  </si>
  <si>
    <t>201330005671</t>
  </si>
  <si>
    <t>MI2203449340</t>
  </si>
  <si>
    <t>Apeksha Hirve</t>
  </si>
  <si>
    <t>WI220342985</t>
  </si>
  <si>
    <t>MI2203449579</t>
  </si>
  <si>
    <t>Caroline Rudloff</t>
  </si>
  <si>
    <t>WI220342998</t>
  </si>
  <si>
    <t>MI2203449729</t>
  </si>
  <si>
    <t>WI220343073</t>
  </si>
  <si>
    <t>201330005352</t>
  </si>
  <si>
    <t>MI2203450652</t>
  </si>
  <si>
    <t>WI220343075</t>
  </si>
  <si>
    <t>MI2203450674</t>
  </si>
  <si>
    <t>WI220343168</t>
  </si>
  <si>
    <t>201300021881</t>
  </si>
  <si>
    <t>MI2203451978</t>
  </si>
  <si>
    <t>WI220343187</t>
  </si>
  <si>
    <t>201330005674</t>
  </si>
  <si>
    <t>MI2203452150</t>
  </si>
  <si>
    <t>Sushant Bhambure</t>
  </si>
  <si>
    <t>WI220343191</t>
  </si>
  <si>
    <t>MI2203452190</t>
  </si>
  <si>
    <t>WI220343197</t>
  </si>
  <si>
    <t>MI2203452286</t>
  </si>
  <si>
    <t>WI220343200</t>
  </si>
  <si>
    <t>MI2203452330</t>
  </si>
  <si>
    <t>WI220343202</t>
  </si>
  <si>
    <t>MI2203452357</t>
  </si>
  <si>
    <t>WI22034322</t>
  </si>
  <si>
    <t>WI2203434</t>
  </si>
  <si>
    <t>201300020538</t>
  </si>
  <si>
    <t>MI22036850</t>
  </si>
  <si>
    <t>WI220343466</t>
  </si>
  <si>
    <t>MI2203455001</t>
  </si>
  <si>
    <t>Rituja Bhuse</t>
  </si>
  <si>
    <t>WI220343648</t>
  </si>
  <si>
    <t>MI2203457119</t>
  </si>
  <si>
    <t>WI220343678</t>
  </si>
  <si>
    <t>MI2203457405</t>
  </si>
  <si>
    <t>WI220343754</t>
  </si>
  <si>
    <t>201300021566</t>
  </si>
  <si>
    <t>MI2203458376</t>
  </si>
  <si>
    <t>Payal Pathare</t>
  </si>
  <si>
    <t>WI220343755</t>
  </si>
  <si>
    <t>MI2203458391</t>
  </si>
  <si>
    <t>Ganesh Bavdiwale</t>
  </si>
  <si>
    <t>WI220343788</t>
  </si>
  <si>
    <t>MI2203458737</t>
  </si>
  <si>
    <t>WI220343951</t>
  </si>
  <si>
    <t>WI220343992</t>
  </si>
  <si>
    <t>WI220344059</t>
  </si>
  <si>
    <t>MI2203460738</t>
  </si>
  <si>
    <t>WI220344075</t>
  </si>
  <si>
    <t>201330004754</t>
  </si>
  <si>
    <t>MI2203461076</t>
  </si>
  <si>
    <t>WI220344109</t>
  </si>
  <si>
    <t>MI2203461663</t>
  </si>
  <si>
    <t>WI220344161</t>
  </si>
  <si>
    <t>201300021253</t>
  </si>
  <si>
    <t>MI2203462233</t>
  </si>
  <si>
    <t>WI220344168</t>
  </si>
  <si>
    <t>MI2203462253</t>
  </si>
  <si>
    <t>WI220344183</t>
  </si>
  <si>
    <t>MI2203462376</t>
  </si>
  <si>
    <t>WI220344238</t>
  </si>
  <si>
    <t>MI2203462791</t>
  </si>
  <si>
    <t>Swapnil Chavan</t>
  </si>
  <si>
    <t>WI220344403</t>
  </si>
  <si>
    <t>WI220344591</t>
  </si>
  <si>
    <t>MI2203465604</t>
  </si>
  <si>
    <t>WI220344685</t>
  </si>
  <si>
    <t>201100014744</t>
  </si>
  <si>
    <t>MI2203466528</t>
  </si>
  <si>
    <t>WI2203451</t>
  </si>
  <si>
    <t>MI22037127</t>
  </si>
  <si>
    <t>WI220345178</t>
  </si>
  <si>
    <t>201300021200</t>
  </si>
  <si>
    <t>MI2203471025</t>
  </si>
  <si>
    <t>WI2203452</t>
  </si>
  <si>
    <t>MI22037126</t>
  </si>
  <si>
    <t>WI220345328</t>
  </si>
  <si>
    <t>201300021911</t>
  </si>
  <si>
    <t>MI2203472484</t>
  </si>
  <si>
    <t>WI220345632</t>
  </si>
  <si>
    <t>201300021951</t>
  </si>
  <si>
    <t>MI2203474464</t>
  </si>
  <si>
    <t>WI220345647</t>
  </si>
  <si>
    <t>MI2203474717</t>
  </si>
  <si>
    <t>WI220345648</t>
  </si>
  <si>
    <t>MI2203474702</t>
  </si>
  <si>
    <t>WI220345668</t>
  </si>
  <si>
    <t>MI2203474957</t>
  </si>
  <si>
    <t>Bhagyashree Takawale</t>
  </si>
  <si>
    <t>WI220346091</t>
  </si>
  <si>
    <t>201340000664</t>
  </si>
  <si>
    <t>MI2203478959</t>
  </si>
  <si>
    <t>WI220346092</t>
  </si>
  <si>
    <t>201330005782</t>
  </si>
  <si>
    <t>MI2203478938</t>
  </si>
  <si>
    <t>WI220346107</t>
  </si>
  <si>
    <t>201130013343</t>
  </si>
  <si>
    <t>MI2203479241</t>
  </si>
  <si>
    <t>WI220346161</t>
  </si>
  <si>
    <t>201300021861</t>
  </si>
  <si>
    <t>MI2203479966</t>
  </si>
  <si>
    <t>WI220346178</t>
  </si>
  <si>
    <t>201300021894</t>
  </si>
  <si>
    <t>MI2203480127</t>
  </si>
  <si>
    <t>WI220346186</t>
  </si>
  <si>
    <t>MI2203480200</t>
  </si>
  <si>
    <t>WI220346188</t>
  </si>
  <si>
    <t>MI2203480225</t>
  </si>
  <si>
    <t>WI220346229</t>
  </si>
  <si>
    <t>MI2203480741</t>
  </si>
  <si>
    <t>WI220346231</t>
  </si>
  <si>
    <t>MI2203480796</t>
  </si>
  <si>
    <t>WI22034644</t>
  </si>
  <si>
    <t>MI220349591</t>
  </si>
  <si>
    <t>WI220346472</t>
  </si>
  <si>
    <t>WI220346664</t>
  </si>
  <si>
    <t>WI220346809</t>
  </si>
  <si>
    <t>MI2203487072</t>
  </si>
  <si>
    <t>WI22034681</t>
  </si>
  <si>
    <t>201300021493</t>
  </si>
  <si>
    <t>MI220350162</t>
  </si>
  <si>
    <t>WI220346823</t>
  </si>
  <si>
    <t>201300020921</t>
  </si>
  <si>
    <t>MI2203487408</t>
  </si>
  <si>
    <t>WI22034684</t>
  </si>
  <si>
    <t>MI220350171</t>
  </si>
  <si>
    <t>WI220346866</t>
  </si>
  <si>
    <t>201330005622</t>
  </si>
  <si>
    <t>MI2203487819</t>
  </si>
  <si>
    <t>WI220346867</t>
  </si>
  <si>
    <t>MI2203487822</t>
  </si>
  <si>
    <t>WI220346868</t>
  </si>
  <si>
    <t>MI2203487830</t>
  </si>
  <si>
    <t>WI22034687</t>
  </si>
  <si>
    <t>201100014653</t>
  </si>
  <si>
    <t>MI220350200</t>
  </si>
  <si>
    <t>WI220346872</t>
  </si>
  <si>
    <t>MI2203487833</t>
  </si>
  <si>
    <t>WI220346950</t>
  </si>
  <si>
    <t>201300022003</t>
  </si>
  <si>
    <t>MI2203488661</t>
  </si>
  <si>
    <t>WI220347000</t>
  </si>
  <si>
    <t>MI2203489592</t>
  </si>
  <si>
    <t>WI220347240</t>
  </si>
  <si>
    <t>201330005283</t>
  </si>
  <si>
    <t>MI2203492106</t>
  </si>
  <si>
    <t>WI2203474</t>
  </si>
  <si>
    <t>201110012520</t>
  </si>
  <si>
    <t>MI2202812823</t>
  </si>
  <si>
    <t>WI220347478</t>
  </si>
  <si>
    <t>201300021966</t>
  </si>
  <si>
    <t>MI2203493942</t>
  </si>
  <si>
    <t>WI220347479</t>
  </si>
  <si>
    <t>MI2203493966</t>
  </si>
  <si>
    <t>WI220347483</t>
  </si>
  <si>
    <t>MI2203493982</t>
  </si>
  <si>
    <t>WI2203475</t>
  </si>
  <si>
    <t>201300021545</t>
  </si>
  <si>
    <t>MI2202803844</t>
  </si>
  <si>
    <t>WI220347500</t>
  </si>
  <si>
    <t>MI2203494159</t>
  </si>
  <si>
    <t>WI220347552</t>
  </si>
  <si>
    <t>MI2203494976</t>
  </si>
  <si>
    <t>WI220347553</t>
  </si>
  <si>
    <t>MI2203494947</t>
  </si>
  <si>
    <t>WI220347575</t>
  </si>
  <si>
    <t>MI2203495203</t>
  </si>
  <si>
    <t>WI220347582</t>
  </si>
  <si>
    <t>MI2203495260</t>
  </si>
  <si>
    <t>WI220347594</t>
  </si>
  <si>
    <t>MI2203495361</t>
  </si>
  <si>
    <t>WI220347651</t>
  </si>
  <si>
    <t>201130013407</t>
  </si>
  <si>
    <t>MI2203496077</t>
  </si>
  <si>
    <t>WI220347857</t>
  </si>
  <si>
    <t>MI2203498513</t>
  </si>
  <si>
    <t>WI220347906</t>
  </si>
  <si>
    <t>201330005646</t>
  </si>
  <si>
    <t>MI2203498999</t>
  </si>
  <si>
    <t>WI220347981</t>
  </si>
  <si>
    <t>MI2203500178</t>
  </si>
  <si>
    <t>WI220348008</t>
  </si>
  <si>
    <t>201330005559</t>
  </si>
  <si>
    <t>MI2203500633</t>
  </si>
  <si>
    <t>WI220348038</t>
  </si>
  <si>
    <t>WI220348073</t>
  </si>
  <si>
    <t>201130013318</t>
  </si>
  <si>
    <t>MI2203501542</t>
  </si>
  <si>
    <t>WI220348176</t>
  </si>
  <si>
    <t>WI220348353</t>
  </si>
  <si>
    <t>MI2203504187</t>
  </si>
  <si>
    <t>WI220348465</t>
  </si>
  <si>
    <t>201330005631</t>
  </si>
  <si>
    <t>MI2203505800</t>
  </si>
  <si>
    <t>WI22034850</t>
  </si>
  <si>
    <t>201330014424</t>
  </si>
  <si>
    <t>MI220351939</t>
  </si>
  <si>
    <t>WI220348521</t>
  </si>
  <si>
    <t>MI2203506155</t>
  </si>
  <si>
    <t>WI220348527</t>
  </si>
  <si>
    <t>MI2203506175</t>
  </si>
  <si>
    <t>WI220348535</t>
  </si>
  <si>
    <t>MI2203506256</t>
  </si>
  <si>
    <t>WI22034865</t>
  </si>
  <si>
    <t>MI220352169</t>
  </si>
  <si>
    <t>WI22034867</t>
  </si>
  <si>
    <t>MI220352172</t>
  </si>
  <si>
    <t>WI220348731</t>
  </si>
  <si>
    <t>201330004529</t>
  </si>
  <si>
    <t>MI2203508712</t>
  </si>
  <si>
    <t>WI220348806</t>
  </si>
  <si>
    <t>MI2203509223</t>
  </si>
  <si>
    <t>WI220348814</t>
  </si>
  <si>
    <t>MI2203509297</t>
  </si>
  <si>
    <t>WI220348818</t>
  </si>
  <si>
    <t>MI2203509283</t>
  </si>
  <si>
    <t>Swapnil Ambesange</t>
  </si>
  <si>
    <t>WI220348826</t>
  </si>
  <si>
    <t>201330005684</t>
  </si>
  <si>
    <t>MI2203509349</t>
  </si>
  <si>
    <t>WI220348857</t>
  </si>
  <si>
    <t>MI2203509777</t>
  </si>
  <si>
    <t>WI220349247</t>
  </si>
  <si>
    <t>WI220349518</t>
  </si>
  <si>
    <t>201340000583</t>
  </si>
  <si>
    <t>MI2203515195</t>
  </si>
  <si>
    <t>WI220349775</t>
  </si>
  <si>
    <t>201110012548</t>
  </si>
  <si>
    <t>MI2203517226</t>
  </si>
  <si>
    <t>WI220350348</t>
  </si>
  <si>
    <t>201300022071</t>
  </si>
  <si>
    <t>MI2203522542</t>
  </si>
  <si>
    <t>WI220350407</t>
  </si>
  <si>
    <t>MI2203523173</t>
  </si>
  <si>
    <t>WI220350510</t>
  </si>
  <si>
    <t>MI2203524814</t>
  </si>
  <si>
    <t>WI220350524</t>
  </si>
  <si>
    <t>201110012373</t>
  </si>
  <si>
    <t>MI2203525175</t>
  </si>
  <si>
    <t>WI220350530</t>
  </si>
  <si>
    <t>MI2203525228</t>
  </si>
  <si>
    <t>WI220350536</t>
  </si>
  <si>
    <t>MI2203525321</t>
  </si>
  <si>
    <t>WI220350553</t>
  </si>
  <si>
    <t>201100014456</t>
  </si>
  <si>
    <t>MI2203525713</t>
  </si>
  <si>
    <t>WI220350604</t>
  </si>
  <si>
    <t>MI2203526681</t>
  </si>
  <si>
    <t>WI22035063</t>
  </si>
  <si>
    <t>201100014688</t>
  </si>
  <si>
    <t>MI220354732</t>
  </si>
  <si>
    <t>WI220350751</t>
  </si>
  <si>
    <t>201300022066</t>
  </si>
  <si>
    <t>MI2203527948</t>
  </si>
  <si>
    <t>WI220350815</t>
  </si>
  <si>
    <t>MI2203528932</t>
  </si>
  <si>
    <t>WI220350933</t>
  </si>
  <si>
    <t>201330005650</t>
  </si>
  <si>
    <t>MI2203530137</t>
  </si>
  <si>
    <t>WI220350939</t>
  </si>
  <si>
    <t>MI2203530180</t>
  </si>
  <si>
    <t>Deepika Dutta</t>
  </si>
  <si>
    <t>WI220350940</t>
  </si>
  <si>
    <t>MI2203530181</t>
  </si>
  <si>
    <t>Prathamesh Amte</t>
  </si>
  <si>
    <t>WI220350941</t>
  </si>
  <si>
    <t>MI2203530182</t>
  </si>
  <si>
    <t>Swapnil Randhir</t>
  </si>
  <si>
    <t>WI220350944</t>
  </si>
  <si>
    <t>WI220351015</t>
  </si>
  <si>
    <t>201330005729</t>
  </si>
  <si>
    <t>MI2203531593</t>
  </si>
  <si>
    <t>Adesh Dhire</t>
  </si>
  <si>
    <t>WI220351016</t>
  </si>
  <si>
    <t>MI2203531613</t>
  </si>
  <si>
    <t>WI220351075</t>
  </si>
  <si>
    <t>MI2203532376</t>
  </si>
  <si>
    <t>WI220351100</t>
  </si>
  <si>
    <t>WI220351153</t>
  </si>
  <si>
    <t>MI2203533310</t>
  </si>
  <si>
    <t>WI220351218</t>
  </si>
  <si>
    <t>MI2203533978</t>
  </si>
  <si>
    <t>WI220351259</t>
  </si>
  <si>
    <t>MI2203534357</t>
  </si>
  <si>
    <t>WI220351288</t>
  </si>
  <si>
    <t>MI2203534591</t>
  </si>
  <si>
    <t>WI220351290</t>
  </si>
  <si>
    <t>MI2203534602</t>
  </si>
  <si>
    <t>WI22035130</t>
  </si>
  <si>
    <t>201300021480</t>
  </si>
  <si>
    <t>MI220355442</t>
  </si>
  <si>
    <t>WI22035134</t>
  </si>
  <si>
    <t>MI220355477</t>
  </si>
  <si>
    <t>WI220351354</t>
  </si>
  <si>
    <t>MI2203535298</t>
  </si>
  <si>
    <t>WI22035136</t>
  </si>
  <si>
    <t>201330014449</t>
  </si>
  <si>
    <t>MI220355529</t>
  </si>
  <si>
    <t>WI220351368</t>
  </si>
  <si>
    <t>MI2203535443</t>
  </si>
  <si>
    <t>WI220351372</t>
  </si>
  <si>
    <t>MI2203535523</t>
  </si>
  <si>
    <t>WI220351456</t>
  </si>
  <si>
    <t>MI2203536038</t>
  </si>
  <si>
    <t>WI2203515</t>
  </si>
  <si>
    <t>201330005076</t>
  </si>
  <si>
    <t>MI22038159</t>
  </si>
  <si>
    <t>WI22035150</t>
  </si>
  <si>
    <t>201330005344</t>
  </si>
  <si>
    <t>MI220355640</t>
  </si>
  <si>
    <t>WI220351525</t>
  </si>
  <si>
    <t>MI2203536872</t>
  </si>
  <si>
    <t>WI22035153</t>
  </si>
  <si>
    <t>MI220355646</t>
  </si>
  <si>
    <t>WI22035155</t>
  </si>
  <si>
    <t>MI220355651</t>
  </si>
  <si>
    <t>WI220351649</t>
  </si>
  <si>
    <t>201330004827</t>
  </si>
  <si>
    <t>MI2203538062</t>
  </si>
  <si>
    <t>WI220351659</t>
  </si>
  <si>
    <t>MI2203538176</t>
  </si>
  <si>
    <t>WI220351784</t>
  </si>
  <si>
    <t>MI2203539377</t>
  </si>
  <si>
    <t>WI220351807</t>
  </si>
  <si>
    <t>MI2203539477</t>
  </si>
  <si>
    <t>Nikita Mandage</t>
  </si>
  <si>
    <t>WI220351875</t>
  </si>
  <si>
    <t>201340000649</t>
  </si>
  <si>
    <t>MI2203540288</t>
  </si>
  <si>
    <t>WI22035188</t>
  </si>
  <si>
    <t>201300021521</t>
  </si>
  <si>
    <t>MI220356076</t>
  </si>
  <si>
    <t>WI2203519</t>
  </si>
  <si>
    <t>MI22038167</t>
  </si>
  <si>
    <t>WI22035199</t>
  </si>
  <si>
    <t>MI220356329</t>
  </si>
  <si>
    <t>WI22035200</t>
  </si>
  <si>
    <t>201300021640</t>
  </si>
  <si>
    <t>MI220356328</t>
  </si>
  <si>
    <t>WI220352039</t>
  </si>
  <si>
    <t>201330014380</t>
  </si>
  <si>
    <t>MI2203541961</t>
  </si>
  <si>
    <t>WI220352057</t>
  </si>
  <si>
    <t>201330005612</t>
  </si>
  <si>
    <t>MI2203542373</t>
  </si>
  <si>
    <t>WI22035206</t>
  </si>
  <si>
    <t>MI220356366</t>
  </si>
  <si>
    <t>WI220352062</t>
  </si>
  <si>
    <t>MI2203542419</t>
  </si>
  <si>
    <t>WI220352064</t>
  </si>
  <si>
    <t>MI2203542424</t>
  </si>
  <si>
    <t>WI220352067</t>
  </si>
  <si>
    <t>MI2203542438</t>
  </si>
  <si>
    <t>WI220352068</t>
  </si>
  <si>
    <t>MI2203542447</t>
  </si>
  <si>
    <t>WI220352096</t>
  </si>
  <si>
    <t>201340000693</t>
  </si>
  <si>
    <t>MI2203542774</t>
  </si>
  <si>
    <t>WI220352112</t>
  </si>
  <si>
    <t>WI220352152</t>
  </si>
  <si>
    <t>MI2203543582</t>
  </si>
  <si>
    <t>WI220352153</t>
  </si>
  <si>
    <t>MI2203543594</t>
  </si>
  <si>
    <t>WI220352155</t>
  </si>
  <si>
    <t>MI2203543597</t>
  </si>
  <si>
    <t>WI220352158</t>
  </si>
  <si>
    <t>MI2203543607</t>
  </si>
  <si>
    <t>WI220352159</t>
  </si>
  <si>
    <t>MI2203543613</t>
  </si>
  <si>
    <t>WI220352216</t>
  </si>
  <si>
    <t>201330005818</t>
  </si>
  <si>
    <t>MI2203544100</t>
  </si>
  <si>
    <t>WI220352226</t>
  </si>
  <si>
    <t>MI2203544146</t>
  </si>
  <si>
    <t>WI220352284</t>
  </si>
  <si>
    <t>201330005263</t>
  </si>
  <si>
    <t>MI2203544734</t>
  </si>
  <si>
    <t>WI220352303</t>
  </si>
  <si>
    <t>MI2203544811</t>
  </si>
  <si>
    <t>WI220352306</t>
  </si>
  <si>
    <t>MI2203544915</t>
  </si>
  <si>
    <t>WI220352337</t>
  </si>
  <si>
    <t>MI2203545086</t>
  </si>
  <si>
    <t>WI220352353</t>
  </si>
  <si>
    <t>MI2203545127</t>
  </si>
  <si>
    <t>WI22035280</t>
  </si>
  <si>
    <t>201330004748</t>
  </si>
  <si>
    <t>MI220357248</t>
  </si>
  <si>
    <t>WI220352810</t>
  </si>
  <si>
    <t>201330005751</t>
  </si>
  <si>
    <t>MI2203549879</t>
  </si>
  <si>
    <t>WI220352812</t>
  </si>
  <si>
    <t>MI2203549905</t>
  </si>
  <si>
    <t>WI220352813</t>
  </si>
  <si>
    <t>MI2203549918</t>
  </si>
  <si>
    <t>Pooja Supekar</t>
  </si>
  <si>
    <t>WI220352948</t>
  </si>
  <si>
    <t>MI2203551228</t>
  </si>
  <si>
    <t>WI220352957</t>
  </si>
  <si>
    <t>201130013306</t>
  </si>
  <si>
    <t>MI2203551278</t>
  </si>
  <si>
    <t>WI220352962</t>
  </si>
  <si>
    <t>MI2203551344</t>
  </si>
  <si>
    <t>WI220352970</t>
  </si>
  <si>
    <t>MI2203551406</t>
  </si>
  <si>
    <t>WI22035320</t>
  </si>
  <si>
    <t>201130013138</t>
  </si>
  <si>
    <t>MI220357862</t>
  </si>
  <si>
    <t>WI220353211</t>
  </si>
  <si>
    <t>201330003970</t>
  </si>
  <si>
    <t>MI2203553344</t>
  </si>
  <si>
    <t>WI220353230</t>
  </si>
  <si>
    <t>MI2203553566</t>
  </si>
  <si>
    <t>WI220353232</t>
  </si>
  <si>
    <t>MI2203553578</t>
  </si>
  <si>
    <t>WI220353239</t>
  </si>
  <si>
    <t>MI2203553594</t>
  </si>
  <si>
    <t>WI220353244</t>
  </si>
  <si>
    <t>MI2203553616</t>
  </si>
  <si>
    <t>WI220353246</t>
  </si>
  <si>
    <t>MI2203553630</t>
  </si>
  <si>
    <t>WI220353321</t>
  </si>
  <si>
    <t>WI22035341</t>
  </si>
  <si>
    <t>201340000633</t>
  </si>
  <si>
    <t>MI220357996</t>
  </si>
  <si>
    <t>WI220353771</t>
  </si>
  <si>
    <t>MI2203557706</t>
  </si>
  <si>
    <t>WI220353797</t>
  </si>
  <si>
    <t>201100014337</t>
  </si>
  <si>
    <t>MI2203557934</t>
  </si>
  <si>
    <t>WI220353828</t>
  </si>
  <si>
    <t>MI2203558268</t>
  </si>
  <si>
    <t>WI220353835</t>
  </si>
  <si>
    <t>201300021397</t>
  </si>
  <si>
    <t>MI2203558355</t>
  </si>
  <si>
    <t>WI220354267</t>
  </si>
  <si>
    <t>201300021370</t>
  </si>
  <si>
    <t>MI2203561847</t>
  </si>
  <si>
    <t>WI220354351</t>
  </si>
  <si>
    <t>MI2203562923</t>
  </si>
  <si>
    <t>WI220354357</t>
  </si>
  <si>
    <t>MI2203562974</t>
  </si>
  <si>
    <t>WI220354363</t>
  </si>
  <si>
    <t>MI2203563076</t>
  </si>
  <si>
    <t>WI220354376</t>
  </si>
  <si>
    <t>MI2203563188</t>
  </si>
  <si>
    <t>WI220354415</t>
  </si>
  <si>
    <t>WI220354420</t>
  </si>
  <si>
    <t>MI2203563782</t>
  </si>
  <si>
    <t>WI220354421</t>
  </si>
  <si>
    <t>WI220354552</t>
  </si>
  <si>
    <t>MI2203565826</t>
  </si>
  <si>
    <t>WI220354587</t>
  </si>
  <si>
    <t>MI2203566080</t>
  </si>
  <si>
    <t>WI220354588</t>
  </si>
  <si>
    <t>MI2203566103</t>
  </si>
  <si>
    <t>WI220354738</t>
  </si>
  <si>
    <t>MI2203567521</t>
  </si>
  <si>
    <t>WI220354775</t>
  </si>
  <si>
    <t>MI2203567942</t>
  </si>
  <si>
    <t>WI220354812</t>
  </si>
  <si>
    <t>MI2203568630</t>
  </si>
  <si>
    <t>Shital Dhokare</t>
  </si>
  <si>
    <t>WI220354933</t>
  </si>
  <si>
    <t>MI2203569390</t>
  </si>
  <si>
    <t>WI220355024</t>
  </si>
  <si>
    <t>MI2203570735</t>
  </si>
  <si>
    <t>WI220355025</t>
  </si>
  <si>
    <t>MI2203570737</t>
  </si>
  <si>
    <t>WI220355112</t>
  </si>
  <si>
    <t>201130013233</t>
  </si>
  <si>
    <t>MI2203571694</t>
  </si>
  <si>
    <t>WI220355179</t>
  </si>
  <si>
    <t>201300021427</t>
  </si>
  <si>
    <t>MI2203572609</t>
  </si>
  <si>
    <t>WI220355182</t>
  </si>
  <si>
    <t>MI2203572652</t>
  </si>
  <si>
    <t>WI220355354</t>
  </si>
  <si>
    <t>201340000613</t>
  </si>
  <si>
    <t>MI2203575300</t>
  </si>
  <si>
    <t>WI220355356</t>
  </si>
  <si>
    <t>MI2203575318</t>
  </si>
  <si>
    <t>WI22035548</t>
  </si>
  <si>
    <t>201130013342</t>
  </si>
  <si>
    <t>MI220359696</t>
  </si>
  <si>
    <t>WI22035551</t>
  </si>
  <si>
    <t>MI220359732</t>
  </si>
  <si>
    <t>WI220355534</t>
  </si>
  <si>
    <t>MI2203577302</t>
  </si>
  <si>
    <t>WI220356455</t>
  </si>
  <si>
    <t>201330005563</t>
  </si>
  <si>
    <t>MI2203583922</t>
  </si>
  <si>
    <t>WI220356877</t>
  </si>
  <si>
    <t>MI2203588394</t>
  </si>
  <si>
    <t>WI220356973</t>
  </si>
  <si>
    <t>MI2203589538</t>
  </si>
  <si>
    <t>WI220356999</t>
  </si>
  <si>
    <t>201130013494</t>
  </si>
  <si>
    <t>MI2203589790</t>
  </si>
  <si>
    <t>WI220357046</t>
  </si>
  <si>
    <t>MI2203590245</t>
  </si>
  <si>
    <t>WI22035729</t>
  </si>
  <si>
    <t>MI220361231</t>
  </si>
  <si>
    <t>WI22035779</t>
  </si>
  <si>
    <t>201330005101</t>
  </si>
  <si>
    <t>MI220361660</t>
  </si>
  <si>
    <t>WI22035797</t>
  </si>
  <si>
    <t>201300021730</t>
  </si>
  <si>
    <t>MI220361894</t>
  </si>
  <si>
    <t>WI220358120</t>
  </si>
  <si>
    <t>MI2203603935</t>
  </si>
  <si>
    <t>WI22035816</t>
  </si>
  <si>
    <t>201340000595</t>
  </si>
  <si>
    <t>MI220362077</t>
  </si>
  <si>
    <t>WI22035821</t>
  </si>
  <si>
    <t>WI220358253</t>
  </si>
  <si>
    <t>MI2203605941</t>
  </si>
  <si>
    <t>WI220358254</t>
  </si>
  <si>
    <t>MI2203605944</t>
  </si>
  <si>
    <t>WI220358683</t>
  </si>
  <si>
    <t>201300022116</t>
  </si>
  <si>
    <t>MI2203573503</t>
  </si>
  <si>
    <t>WI220358694</t>
  </si>
  <si>
    <t>MI2203575021</t>
  </si>
  <si>
    <t>WI220358695</t>
  </si>
  <si>
    <t>MI2203575042</t>
  </si>
  <si>
    <t>WI220358713</t>
  </si>
  <si>
    <t>MI2203575933</t>
  </si>
  <si>
    <t>WI220358717</t>
  </si>
  <si>
    <t>MI2203577275</t>
  </si>
  <si>
    <t>WI220358759</t>
  </si>
  <si>
    <t>MI2203585582</t>
  </si>
  <si>
    <t>WI220358763</t>
  </si>
  <si>
    <t>MI2203585598</t>
  </si>
  <si>
    <t>WI220358779</t>
  </si>
  <si>
    <t>201100014104</t>
  </si>
  <si>
    <t>MI2203590893</t>
  </si>
  <si>
    <t>WI220358783</t>
  </si>
  <si>
    <t>MI2203595649</t>
  </si>
  <si>
    <t>WI220358806</t>
  </si>
  <si>
    <t>MI2203598406</t>
  </si>
  <si>
    <t>WI220358814</t>
  </si>
  <si>
    <t>MI2203599774</t>
  </si>
  <si>
    <t>WI220358817</t>
  </si>
  <si>
    <t>MI2203604584</t>
  </si>
  <si>
    <t>WI220358819</t>
  </si>
  <si>
    <t>MI2203604595</t>
  </si>
  <si>
    <t>WI220358820</t>
  </si>
  <si>
    <t>MI2203604610</t>
  </si>
  <si>
    <t>WI220358878</t>
  </si>
  <si>
    <t>MI2203612756</t>
  </si>
  <si>
    <t>WI220358879</t>
  </si>
  <si>
    <t>MI2203612771</t>
  </si>
  <si>
    <t>WI220358886</t>
  </si>
  <si>
    <t>MI2203612831</t>
  </si>
  <si>
    <t>WI220358912</t>
  </si>
  <si>
    <t>WI220358948</t>
  </si>
  <si>
    <t>WI220359020</t>
  </si>
  <si>
    <t>MI2203613810</t>
  </si>
  <si>
    <t>WI220359100</t>
  </si>
  <si>
    <t>WI220359133</t>
  </si>
  <si>
    <t>201130013371</t>
  </si>
  <si>
    <t>MI2203615269</t>
  </si>
  <si>
    <t>WI220359227</t>
  </si>
  <si>
    <t>201300021839</t>
  </si>
  <si>
    <t>MI2203616187</t>
  </si>
  <si>
    <t>Ashley Hall</t>
  </si>
  <si>
    <t>WI22035952</t>
  </si>
  <si>
    <t>MI220363413</t>
  </si>
  <si>
    <t>WI220359568</t>
  </si>
  <si>
    <t>201330005780</t>
  </si>
  <si>
    <t>MI2203618899</t>
  </si>
  <si>
    <t>WI220360058</t>
  </si>
  <si>
    <t>MI2203624485</t>
  </si>
  <si>
    <t>WI220360069</t>
  </si>
  <si>
    <t>MI2203624668</t>
  </si>
  <si>
    <t>WI220360071</t>
  </si>
  <si>
    <t>MI2203624692</t>
  </si>
  <si>
    <t>Shivani Rapariya</t>
  </si>
  <si>
    <t>WI220360072</t>
  </si>
  <si>
    <t>MI2203624711</t>
  </si>
  <si>
    <t>WI220360076</t>
  </si>
  <si>
    <t>MI2203624745</t>
  </si>
  <si>
    <t>WI220360397</t>
  </si>
  <si>
    <t>MI2203627524</t>
  </si>
  <si>
    <t>WI220360405</t>
  </si>
  <si>
    <t>MI2203627730</t>
  </si>
  <si>
    <t>WI220360436</t>
  </si>
  <si>
    <t>MI2203628261</t>
  </si>
  <si>
    <t>WI220360437</t>
  </si>
  <si>
    <t>MI2203628302</t>
  </si>
  <si>
    <t>WI220360608</t>
  </si>
  <si>
    <t>201300022110</t>
  </si>
  <si>
    <t>MI2203630170</t>
  </si>
  <si>
    <t>WI220360646</t>
  </si>
  <si>
    <t>MI2203630752</t>
  </si>
  <si>
    <t>WI220360776</t>
  </si>
  <si>
    <t>MI2203631821</t>
  </si>
  <si>
    <t>WI22036083</t>
  </si>
  <si>
    <t>MI220364915</t>
  </si>
  <si>
    <t>WI220360928</t>
  </si>
  <si>
    <t>MI2203633577</t>
  </si>
  <si>
    <t>WI220360993</t>
  </si>
  <si>
    <t>201100014825</t>
  </si>
  <si>
    <t>MI2203634340</t>
  </si>
  <si>
    <t>WI220361250</t>
  </si>
  <si>
    <t>201330005756</t>
  </si>
  <si>
    <t>MI2203637312</t>
  </si>
  <si>
    <t>WI22036126</t>
  </si>
  <si>
    <t>MI220365261</t>
  </si>
  <si>
    <t>WI220361291</t>
  </si>
  <si>
    <t>201110012590</t>
  </si>
  <si>
    <t>MI2203637778</t>
  </si>
  <si>
    <t>WI220361295</t>
  </si>
  <si>
    <t>MI2203637821</t>
  </si>
  <si>
    <t>WI220361447</t>
  </si>
  <si>
    <t>MI2203638734</t>
  </si>
  <si>
    <t>WI220361509</t>
  </si>
  <si>
    <t>201300022208</t>
  </si>
  <si>
    <t>MI2203639321</t>
  </si>
  <si>
    <t>WI220361532</t>
  </si>
  <si>
    <t>MI2203639495</t>
  </si>
  <si>
    <t>WI220361711</t>
  </si>
  <si>
    <t>201300021331</t>
  </si>
  <si>
    <t>MI2203640910</t>
  </si>
  <si>
    <t>WI220361715</t>
  </si>
  <si>
    <t>MI2203640945</t>
  </si>
  <si>
    <t>WI220361743</t>
  </si>
  <si>
    <t>201330005149</t>
  </si>
  <si>
    <t>MI2203641270</t>
  </si>
  <si>
    <t>WI22036175</t>
  </si>
  <si>
    <t>201330014441</t>
  </si>
  <si>
    <t>MI220366224</t>
  </si>
  <si>
    <t>WI220361772</t>
  </si>
  <si>
    <t>MI2203641564</t>
  </si>
  <si>
    <t>WI220361848</t>
  </si>
  <si>
    <t>MI2203642016</t>
  </si>
  <si>
    <t>WI2203619</t>
  </si>
  <si>
    <t>201300021123</t>
  </si>
  <si>
    <t>MI22039185</t>
  </si>
  <si>
    <t>WI2203621</t>
  </si>
  <si>
    <t>MI22039237</t>
  </si>
  <si>
    <t>WI220362662</t>
  </si>
  <si>
    <t>MI2203649653</t>
  </si>
  <si>
    <t>WI220362834</t>
  </si>
  <si>
    <t>WI220362848</t>
  </si>
  <si>
    <t>201330005808</t>
  </si>
  <si>
    <t>MI2203651624</t>
  </si>
  <si>
    <t>WI220362849</t>
  </si>
  <si>
    <t>MI2203651626</t>
  </si>
  <si>
    <t>WI220362850</t>
  </si>
  <si>
    <t>MI2203651628</t>
  </si>
  <si>
    <t>Monali Jadhav</t>
  </si>
  <si>
    <t>WI220362851</t>
  </si>
  <si>
    <t>MI2203651639</t>
  </si>
  <si>
    <t>WI220362852</t>
  </si>
  <si>
    <t>MI2203651643</t>
  </si>
  <si>
    <t>Sayali Shinde</t>
  </si>
  <si>
    <t>WI220362853</t>
  </si>
  <si>
    <t>MI2203651645</t>
  </si>
  <si>
    <t>WI220362854</t>
  </si>
  <si>
    <t>MI2203651646</t>
  </si>
  <si>
    <t>WI220362855</t>
  </si>
  <si>
    <t>MI2203651712</t>
  </si>
  <si>
    <t>WI220362992</t>
  </si>
  <si>
    <t>MI2203653040</t>
  </si>
  <si>
    <t>Varsha Dombale</t>
  </si>
  <si>
    <t>WI220363216</t>
  </si>
  <si>
    <t>201130013311</t>
  </si>
  <si>
    <t>MI2203655502</t>
  </si>
  <si>
    <t>WI220363495</t>
  </si>
  <si>
    <t>201340000692</t>
  </si>
  <si>
    <t>MI2203657401</t>
  </si>
  <si>
    <t>WI220363551</t>
  </si>
  <si>
    <t>MI2203657878</t>
  </si>
  <si>
    <t>WI220363801</t>
  </si>
  <si>
    <t>201300020988</t>
  </si>
  <si>
    <t>MI2203659799</t>
  </si>
  <si>
    <t>WI220363810</t>
  </si>
  <si>
    <t>201300019391</t>
  </si>
  <si>
    <t>MI2203659889</t>
  </si>
  <si>
    <t>WI220363819</t>
  </si>
  <si>
    <t>MI2203659941</t>
  </si>
  <si>
    <t>WI220363821</t>
  </si>
  <si>
    <t>MI2203659913</t>
  </si>
  <si>
    <t>WI220363991</t>
  </si>
  <si>
    <t>MI2203661470</t>
  </si>
  <si>
    <t>WI22036424</t>
  </si>
  <si>
    <t>MI220368675</t>
  </si>
  <si>
    <t>WI220364257</t>
  </si>
  <si>
    <t>MI2203663939</t>
  </si>
  <si>
    <t>WI220364369</t>
  </si>
  <si>
    <t>MI2203665488</t>
  </si>
  <si>
    <t>WI220364379</t>
  </si>
  <si>
    <t>MI2203665536</t>
  </si>
  <si>
    <t>WI220364385</t>
  </si>
  <si>
    <t>MI2203665554</t>
  </si>
  <si>
    <t>WI220364423</t>
  </si>
  <si>
    <t>201300021868</t>
  </si>
  <si>
    <t>MI2203665822</t>
  </si>
  <si>
    <t>WI220364510</t>
  </si>
  <si>
    <t>WI220364514</t>
  </si>
  <si>
    <t>201300021774</t>
  </si>
  <si>
    <t>MI2203666843</t>
  </si>
  <si>
    <t>WI220364593</t>
  </si>
  <si>
    <t>MI2203667458</t>
  </si>
  <si>
    <t>WI220364678</t>
  </si>
  <si>
    <t>201330005660</t>
  </si>
  <si>
    <t>MI2203668648</t>
  </si>
  <si>
    <t>WI220364740</t>
  </si>
  <si>
    <t>WI220364755</t>
  </si>
  <si>
    <t>WI22036507</t>
  </si>
  <si>
    <t>MI220369258</t>
  </si>
  <si>
    <t>WI220365085</t>
  </si>
  <si>
    <t>MI2203672560</t>
  </si>
  <si>
    <t>WI220365102</t>
  </si>
  <si>
    <t>MI2203672727</t>
  </si>
  <si>
    <t>WI220365212</t>
  </si>
  <si>
    <t>WI220365264</t>
  </si>
  <si>
    <t>201300021976</t>
  </si>
  <si>
    <t>MI2203674368</t>
  </si>
  <si>
    <t>WI2203653</t>
  </si>
  <si>
    <t>MI22039588</t>
  </si>
  <si>
    <t>WI220365485</t>
  </si>
  <si>
    <t>MI2203676663</t>
  </si>
  <si>
    <t>WI220365519</t>
  </si>
  <si>
    <t>MI2203676991</t>
  </si>
  <si>
    <t>WI220365871</t>
  </si>
  <si>
    <t>201330004025</t>
  </si>
  <si>
    <t>MI2203679594</t>
  </si>
  <si>
    <t>WI220365874</t>
  </si>
  <si>
    <t>MI2203679600</t>
  </si>
  <si>
    <t>WI220365875</t>
  </si>
  <si>
    <t>MI2203679610</t>
  </si>
  <si>
    <t>WI220365876</t>
  </si>
  <si>
    <t>MI2203679624</t>
  </si>
  <si>
    <t>WI220365879</t>
  </si>
  <si>
    <t>MI2203679647</t>
  </si>
  <si>
    <t>WI220365882</t>
  </si>
  <si>
    <t>MI2203679638</t>
  </si>
  <si>
    <t>WI220365883</t>
  </si>
  <si>
    <t>MI2203679649</t>
  </si>
  <si>
    <t>WI220366212</t>
  </si>
  <si>
    <t>MI2203681657</t>
  </si>
  <si>
    <t>WI220366227</t>
  </si>
  <si>
    <t>MI2203681682</t>
  </si>
  <si>
    <t>WI220366411</t>
  </si>
  <si>
    <t>201100014748</t>
  </si>
  <si>
    <t>MI2203683144</t>
  </si>
  <si>
    <t>WI220366454</t>
  </si>
  <si>
    <t>MI2203683466</t>
  </si>
  <si>
    <t>WI220366576</t>
  </si>
  <si>
    <t>201100014820</t>
  </si>
  <si>
    <t>MI2203685155</t>
  </si>
  <si>
    <t>WI220366902</t>
  </si>
  <si>
    <t>MI2203689078</t>
  </si>
  <si>
    <t>WI220367093</t>
  </si>
  <si>
    <t>201330005757</t>
  </si>
  <si>
    <t>MI2203691294</t>
  </si>
  <si>
    <t>WI220367250</t>
  </si>
  <si>
    <t>MI2203693421</t>
  </si>
  <si>
    <t>WI220367285</t>
  </si>
  <si>
    <t>WI220367575</t>
  </si>
  <si>
    <t>MI2203696867</t>
  </si>
  <si>
    <t>WI220367622</t>
  </si>
  <si>
    <t>WI22036774</t>
  </si>
  <si>
    <t>MI220372627</t>
  </si>
  <si>
    <t>WI220368034</t>
  </si>
  <si>
    <t>201330005897</t>
  </si>
  <si>
    <t>MI2203702282</t>
  </si>
  <si>
    <t>WI220368074</t>
  </si>
  <si>
    <t>MI2203702552</t>
  </si>
  <si>
    <t>WI220368439</t>
  </si>
  <si>
    <t>MI2203706793</t>
  </si>
  <si>
    <t>WI220368513</t>
  </si>
  <si>
    <t>MI2203707362</t>
  </si>
  <si>
    <t>WI220368559</t>
  </si>
  <si>
    <t>201300020221</t>
  </si>
  <si>
    <t>MI2203707956</t>
  </si>
  <si>
    <t>WI220368560</t>
  </si>
  <si>
    <t>MI2203707970</t>
  </si>
  <si>
    <t>WI22036863</t>
  </si>
  <si>
    <t>201300021357</t>
  </si>
  <si>
    <t>MI220373602</t>
  </si>
  <si>
    <t>WI220368735</t>
  </si>
  <si>
    <t>201340000743</t>
  </si>
  <si>
    <t>MI2203709840</t>
  </si>
  <si>
    <t>WI220368898</t>
  </si>
  <si>
    <t>MI2203711332</t>
  </si>
  <si>
    <t>WI220369341</t>
  </si>
  <si>
    <t>MI2203715385</t>
  </si>
  <si>
    <t>WI220369397</t>
  </si>
  <si>
    <t>201340000608</t>
  </si>
  <si>
    <t>MI2203715948</t>
  </si>
  <si>
    <t>WI220369421</t>
  </si>
  <si>
    <t>201300019187</t>
  </si>
  <si>
    <t>MI2203716222</t>
  </si>
  <si>
    <t>WI220369425</t>
  </si>
  <si>
    <t>MI2203716285</t>
  </si>
  <si>
    <t>WI22036956</t>
  </si>
  <si>
    <t>MI220374717</t>
  </si>
  <si>
    <t>WI220369632</t>
  </si>
  <si>
    <t>WI220369677</t>
  </si>
  <si>
    <t>WI220369904</t>
  </si>
  <si>
    <t>MI2203720240</t>
  </si>
  <si>
    <t>WI220370080</t>
  </si>
  <si>
    <t>201300022159</t>
  </si>
  <si>
    <t>MI2203721502</t>
  </si>
  <si>
    <t>WI220370301</t>
  </si>
  <si>
    <t>MI2203723932</t>
  </si>
  <si>
    <t>WI220370328</t>
  </si>
  <si>
    <t>201100014802</t>
  </si>
  <si>
    <t>MI2203724279</t>
  </si>
  <si>
    <t>WI220370425</t>
  </si>
  <si>
    <t>201100014839</t>
  </si>
  <si>
    <t>MI2203725043</t>
  </si>
  <si>
    <t>WI220370428</t>
  </si>
  <si>
    <t>MI2203725108</t>
  </si>
  <si>
    <t>WI220370430</t>
  </si>
  <si>
    <t>MI2203725136</t>
  </si>
  <si>
    <t>WI220370436</t>
  </si>
  <si>
    <t>MI2203725188</t>
  </si>
  <si>
    <t>WI220370439</t>
  </si>
  <si>
    <t>MI2203725207</t>
  </si>
  <si>
    <t>WI220370442</t>
  </si>
  <si>
    <t>MI2203725233</t>
  </si>
  <si>
    <t>WI220370554</t>
  </si>
  <si>
    <t>201130013379</t>
  </si>
  <si>
    <t>MI2203725985</t>
  </si>
  <si>
    <t>WI220370557</t>
  </si>
  <si>
    <t>MI2203725991</t>
  </si>
  <si>
    <t>WI220370575</t>
  </si>
  <si>
    <t>WI220370600</t>
  </si>
  <si>
    <t>MI2203726537</t>
  </si>
  <si>
    <t>WI220370627</t>
  </si>
  <si>
    <t>MI2203726831</t>
  </si>
  <si>
    <t>WI22037069</t>
  </si>
  <si>
    <t>WI22037092</t>
  </si>
  <si>
    <t>201300021167</t>
  </si>
  <si>
    <t>MI220376260</t>
  </si>
  <si>
    <t>WI220370980</t>
  </si>
  <si>
    <t>MI2203730391</t>
  </si>
  <si>
    <t>WI220370981</t>
  </si>
  <si>
    <t>MI2203730407</t>
  </si>
  <si>
    <t>WI220370985</t>
  </si>
  <si>
    <t>MI2203730432</t>
  </si>
  <si>
    <t>Nilesh Thakur</t>
  </si>
  <si>
    <t>WI220370991</t>
  </si>
  <si>
    <t>MI2203730444</t>
  </si>
  <si>
    <t>WI220370992</t>
  </si>
  <si>
    <t>MI2203730446</t>
  </si>
  <si>
    <t>WI220371167</t>
  </si>
  <si>
    <t>201130013470</t>
  </si>
  <si>
    <t>MI2203731842</t>
  </si>
  <si>
    <t>WI220371168</t>
  </si>
  <si>
    <t>MI2203731847</t>
  </si>
  <si>
    <t>WI220371169</t>
  </si>
  <si>
    <t>MI2203731852</t>
  </si>
  <si>
    <t>WI220371330</t>
  </si>
  <si>
    <t>201300021042</t>
  </si>
  <si>
    <t>MI2203733528</t>
  </si>
  <si>
    <t>WI220371331</t>
  </si>
  <si>
    <t>MI2203733542</t>
  </si>
  <si>
    <t>WI220371342</t>
  </si>
  <si>
    <t>MI2203733575</t>
  </si>
  <si>
    <t>WI220371395</t>
  </si>
  <si>
    <t>201110012557</t>
  </si>
  <si>
    <t>MI2203734112</t>
  </si>
  <si>
    <t>WI220371400</t>
  </si>
  <si>
    <t>MI2203734125</t>
  </si>
  <si>
    <t>WI220371426</t>
  </si>
  <si>
    <t>WI220371429</t>
  </si>
  <si>
    <t>WI220371430</t>
  </si>
  <si>
    <t>WI220371448</t>
  </si>
  <si>
    <t>MI2203734534</t>
  </si>
  <si>
    <t>WI22037177</t>
  </si>
  <si>
    <t>201100014680</t>
  </si>
  <si>
    <t>MI220377075</t>
  </si>
  <si>
    <t>WI220371793</t>
  </si>
  <si>
    <t>MI2203738025</t>
  </si>
  <si>
    <t>WI220371794</t>
  </si>
  <si>
    <t>MI2203738006</t>
  </si>
  <si>
    <t>WI220371796</t>
  </si>
  <si>
    <t>MI2203738041</t>
  </si>
  <si>
    <t>WI22037181</t>
  </si>
  <si>
    <t>MI220377084</t>
  </si>
  <si>
    <t>WI220371820</t>
  </si>
  <si>
    <t>WI220371843</t>
  </si>
  <si>
    <t>201340000730</t>
  </si>
  <si>
    <t>MI2203738434</t>
  </si>
  <si>
    <t>WI220371852</t>
  </si>
  <si>
    <t>MI2203738571</t>
  </si>
  <si>
    <t>WI220371859</t>
  </si>
  <si>
    <t>201340000678</t>
  </si>
  <si>
    <t>MI2203738728</t>
  </si>
  <si>
    <t>WI220371912</t>
  </si>
  <si>
    <t>MI2203739544</t>
  </si>
  <si>
    <t>WI220372005</t>
  </si>
  <si>
    <t>MI2203740720</t>
  </si>
  <si>
    <t>WI220372028</t>
  </si>
  <si>
    <t>201300021113</t>
  </si>
  <si>
    <t>MI2203740933</t>
  </si>
  <si>
    <t>WI220372055</t>
  </si>
  <si>
    <t>MI2203741167</t>
  </si>
  <si>
    <t>WI220372076</t>
  </si>
  <si>
    <t>MI2203741411</t>
  </si>
  <si>
    <t>WI220372289</t>
  </si>
  <si>
    <t>201300022298</t>
  </si>
  <si>
    <t>MI2203744359</t>
  </si>
  <si>
    <t>WI220372321</t>
  </si>
  <si>
    <t>MI2203744951</t>
  </si>
  <si>
    <t>WI220372323</t>
  </si>
  <si>
    <t>MI2203745044</t>
  </si>
  <si>
    <t>WI22037250</t>
  </si>
  <si>
    <t>MI220377611</t>
  </si>
  <si>
    <t>WI220372632</t>
  </si>
  <si>
    <t>201110012431</t>
  </si>
  <si>
    <t>MI2203747410</t>
  </si>
  <si>
    <t>WI220372651</t>
  </si>
  <si>
    <t>MI2203747506</t>
  </si>
  <si>
    <t>WI220372717</t>
  </si>
  <si>
    <t>MI2203748267</t>
  </si>
  <si>
    <t>WI220372762</t>
  </si>
  <si>
    <t>201110012187</t>
  </si>
  <si>
    <t>MI2203748818</t>
  </si>
  <si>
    <t>WI220372765</t>
  </si>
  <si>
    <t>MI2203748835</t>
  </si>
  <si>
    <t>WI220372795</t>
  </si>
  <si>
    <t>201300022136</t>
  </si>
  <si>
    <t>MI2203749015</t>
  </si>
  <si>
    <t>WI220372799</t>
  </si>
  <si>
    <t>201330005851</t>
  </si>
  <si>
    <t>MI2203749070</t>
  </si>
  <si>
    <t>WI220372805</t>
  </si>
  <si>
    <t>MI2203749173</t>
  </si>
  <si>
    <t>WI220373344</t>
  </si>
  <si>
    <t>MI2203754703</t>
  </si>
  <si>
    <t>WI220373664</t>
  </si>
  <si>
    <t>201300022127</t>
  </si>
  <si>
    <t>MI2203758033</t>
  </si>
  <si>
    <t>WI220373771</t>
  </si>
  <si>
    <t>MI2203758997</t>
  </si>
  <si>
    <t>WI220373819</t>
  </si>
  <si>
    <t>MI2203759528</t>
  </si>
  <si>
    <t>WI220373821</t>
  </si>
  <si>
    <t>201300021782</t>
  </si>
  <si>
    <t>MI2203759538</t>
  </si>
  <si>
    <t>WI220373857</t>
  </si>
  <si>
    <t>MI2203759830</t>
  </si>
  <si>
    <t>WI220373875</t>
  </si>
  <si>
    <t>MI2203760098</t>
  </si>
  <si>
    <t>WI220373905</t>
  </si>
  <si>
    <t>WI220373983</t>
  </si>
  <si>
    <t>201330005859</t>
  </si>
  <si>
    <t>MI2203761113</t>
  </si>
  <si>
    <t>WI220374332</t>
  </si>
  <si>
    <t>MI2203764436</t>
  </si>
  <si>
    <t>WI220374364</t>
  </si>
  <si>
    <t>201330005776</t>
  </si>
  <si>
    <t>MI2203764606</t>
  </si>
  <si>
    <t>WI220374567</t>
  </si>
  <si>
    <t>201130013402</t>
  </si>
  <si>
    <t>MI2203766281</t>
  </si>
  <si>
    <t>WI220374577</t>
  </si>
  <si>
    <t>201100014720</t>
  </si>
  <si>
    <t>MI2203766324</t>
  </si>
  <si>
    <t>WI22037458</t>
  </si>
  <si>
    <t>201340000652</t>
  </si>
  <si>
    <t>MI220379652</t>
  </si>
  <si>
    <t>WI220374663</t>
  </si>
  <si>
    <t>MI2203766861</t>
  </si>
  <si>
    <t>WI220374666</t>
  </si>
  <si>
    <t>MI2203766875</t>
  </si>
  <si>
    <t>WI220374734</t>
  </si>
  <si>
    <t>201100014874</t>
  </si>
  <si>
    <t>MI2203768071</t>
  </si>
  <si>
    <t>WI220374785</t>
  </si>
  <si>
    <t>201300022337</t>
  </si>
  <si>
    <t>MI2203769127</t>
  </si>
  <si>
    <t>WI220374786</t>
  </si>
  <si>
    <t>MI2203769133</t>
  </si>
  <si>
    <t>WI220374787</t>
  </si>
  <si>
    <t>MI2203769146</t>
  </si>
  <si>
    <t>WI220374790</t>
  </si>
  <si>
    <t>201340000695</t>
  </si>
  <si>
    <t>MI2203769194</t>
  </si>
  <si>
    <t>WI220374793</t>
  </si>
  <si>
    <t>201100014854</t>
  </si>
  <si>
    <t>MI2203769276</t>
  </si>
  <si>
    <t>WI220374795</t>
  </si>
  <si>
    <t>MI2203769359</t>
  </si>
  <si>
    <t>WI22037483</t>
  </si>
  <si>
    <t>MI220380046</t>
  </si>
  <si>
    <t>WI220374841</t>
  </si>
  <si>
    <t>MI2203769715</t>
  </si>
  <si>
    <t>WI220374847</t>
  </si>
  <si>
    <t>MI2203769773</t>
  </si>
  <si>
    <t>WI220374871</t>
  </si>
  <si>
    <t>WI220374879</t>
  </si>
  <si>
    <t>MI2203770173</t>
  </si>
  <si>
    <t>WI220374881</t>
  </si>
  <si>
    <t>MI2203770180</t>
  </si>
  <si>
    <t>WI220374896</t>
  </si>
  <si>
    <t>MI2203770345</t>
  </si>
  <si>
    <t>WI220374933</t>
  </si>
  <si>
    <t>MI2203770539</t>
  </si>
  <si>
    <t>WI220374936</t>
  </si>
  <si>
    <t>MI2203770543</t>
  </si>
  <si>
    <t>WI220375065</t>
  </si>
  <si>
    <t>201300021846</t>
  </si>
  <si>
    <t>MI2203771656</t>
  </si>
  <si>
    <t>WI220375074</t>
  </si>
  <si>
    <t>MI2203771880</t>
  </si>
  <si>
    <t>WI220375113</t>
  </si>
  <si>
    <t>201100014701</t>
  </si>
  <si>
    <t>MI2203772694</t>
  </si>
  <si>
    <t>WI220375114</t>
  </si>
  <si>
    <t>201330002430</t>
  </si>
  <si>
    <t>MI2203772700</t>
  </si>
  <si>
    <t>WI220375140</t>
  </si>
  <si>
    <t>WI220375143</t>
  </si>
  <si>
    <t>WI220375146</t>
  </si>
  <si>
    <t>201300021900</t>
  </si>
  <si>
    <t>MI2203772973</t>
  </si>
  <si>
    <t>WI220375151</t>
  </si>
  <si>
    <t>WI220375175</t>
  </si>
  <si>
    <t>Malleshwari Bonla</t>
  </si>
  <si>
    <t>WI220375179</t>
  </si>
  <si>
    <t>WI220375253</t>
  </si>
  <si>
    <t>201330005838</t>
  </si>
  <si>
    <t>MI2203774591</t>
  </si>
  <si>
    <t>WI220375268</t>
  </si>
  <si>
    <t>WI22037534</t>
  </si>
  <si>
    <t>201330005378</t>
  </si>
  <si>
    <t>MI220380575</t>
  </si>
  <si>
    <t>WI220375675</t>
  </si>
  <si>
    <t>MI2203778350</t>
  </si>
  <si>
    <t>WI220375806</t>
  </si>
  <si>
    <t>MI2203780047</t>
  </si>
  <si>
    <t>WI22037597</t>
  </si>
  <si>
    <t>WI2203764</t>
  </si>
  <si>
    <t>201300020316</t>
  </si>
  <si>
    <t>MI220311324</t>
  </si>
  <si>
    <t>WI220376452</t>
  </si>
  <si>
    <t>MI2203787425</t>
  </si>
  <si>
    <t>WI220376462</t>
  </si>
  <si>
    <t>MI2203787455</t>
  </si>
  <si>
    <t>WI220376669</t>
  </si>
  <si>
    <t>WI220376851</t>
  </si>
  <si>
    <t>MI2203791382</t>
  </si>
  <si>
    <t>WI220377013</t>
  </si>
  <si>
    <t>WI220377022</t>
  </si>
  <si>
    <t>MI2203793545</t>
  </si>
  <si>
    <t>WI22037739</t>
  </si>
  <si>
    <t>MI220382750</t>
  </si>
  <si>
    <t>WI220377657</t>
  </si>
  <si>
    <t>MI2203801043</t>
  </si>
  <si>
    <t>WI220377660</t>
  </si>
  <si>
    <t>MI2203801052</t>
  </si>
  <si>
    <t>WI220377661</t>
  </si>
  <si>
    <t>MI2203801064</t>
  </si>
  <si>
    <t>WI220377707</t>
  </si>
  <si>
    <t>MI2203801618</t>
  </si>
  <si>
    <t>WI220377710</t>
  </si>
  <si>
    <t>MI2203801709</t>
  </si>
  <si>
    <t>WI220377729</t>
  </si>
  <si>
    <t>MI2203801812</t>
  </si>
  <si>
    <t>WI220377731</t>
  </si>
  <si>
    <t>MI2203801826</t>
  </si>
  <si>
    <t>WI220377737</t>
  </si>
  <si>
    <t>MI2203801957</t>
  </si>
  <si>
    <t>WI220377757</t>
  </si>
  <si>
    <t>MI2203802260</t>
  </si>
  <si>
    <t>WI220377812</t>
  </si>
  <si>
    <t>201130013535</t>
  </si>
  <si>
    <t>MI2203802896</t>
  </si>
  <si>
    <t>WI220377813</t>
  </si>
  <si>
    <t>MI2203802917</t>
  </si>
  <si>
    <t>WI220378023</t>
  </si>
  <si>
    <t>MI2203806047</t>
  </si>
  <si>
    <t>WI220378145</t>
  </si>
  <si>
    <t>MI2203807668</t>
  </si>
  <si>
    <t>WI220378146</t>
  </si>
  <si>
    <t>MI2203807674</t>
  </si>
  <si>
    <t>WI220378157</t>
  </si>
  <si>
    <t>MI2203807728</t>
  </si>
  <si>
    <t>WI220378177</t>
  </si>
  <si>
    <t>MI2203807791</t>
  </si>
  <si>
    <t>WI220378181</t>
  </si>
  <si>
    <t>MI2203807809</t>
  </si>
  <si>
    <t>WI22037819</t>
  </si>
  <si>
    <t>201300021606</t>
  </si>
  <si>
    <t>MI220383739</t>
  </si>
  <si>
    <t>WI220378212</t>
  </si>
  <si>
    <t>MI2203808030</t>
  </si>
  <si>
    <t>WI220378224</t>
  </si>
  <si>
    <t>MI2203808109</t>
  </si>
  <si>
    <t>WI220378225</t>
  </si>
  <si>
    <t>MI2203808108</t>
  </si>
  <si>
    <t>WI220378247</t>
  </si>
  <si>
    <t>WI220378248</t>
  </si>
  <si>
    <t>WI220378549</t>
  </si>
  <si>
    <t>MI2203812486</t>
  </si>
  <si>
    <t>WI220378586</t>
  </si>
  <si>
    <t>MI2203812877</t>
  </si>
  <si>
    <t>WI220378623</t>
  </si>
  <si>
    <t>MI2203813830</t>
  </si>
  <si>
    <t>WI220378844</t>
  </si>
  <si>
    <t>MI2203816446</t>
  </si>
  <si>
    <t>Prajwal Kendre</t>
  </si>
  <si>
    <t>WI220378859</t>
  </si>
  <si>
    <t>201340000709</t>
  </si>
  <si>
    <t>MI2203816702</t>
  </si>
  <si>
    <t>Tejas Bomidwar</t>
  </si>
  <si>
    <t>WI220378861</t>
  </si>
  <si>
    <t>MI2203816729</t>
  </si>
  <si>
    <t>WI220378870</t>
  </si>
  <si>
    <t>MI2203816924</t>
  </si>
  <si>
    <t>WI220378908</t>
  </si>
  <si>
    <t>WI220378965</t>
  </si>
  <si>
    <t>WI220379320</t>
  </si>
  <si>
    <t>MI2203821259</t>
  </si>
  <si>
    <t>WI220379383</t>
  </si>
  <si>
    <t>MI2203821448</t>
  </si>
  <si>
    <t>WI220379472</t>
  </si>
  <si>
    <t>201340000698</t>
  </si>
  <si>
    <t>MI2203821825</t>
  </si>
  <si>
    <t>WI220380049</t>
  </si>
  <si>
    <t>201300020901</t>
  </si>
  <si>
    <t>MI2203828371</t>
  </si>
  <si>
    <t>WI220380206</t>
  </si>
  <si>
    <t>MI2203829947</t>
  </si>
  <si>
    <t>WI220380445</t>
  </si>
  <si>
    <t>MI2203832334</t>
  </si>
  <si>
    <t>WI2203806</t>
  </si>
  <si>
    <t>201330015556</t>
  </si>
  <si>
    <t>MI220311797</t>
  </si>
  <si>
    <t>WI220380661</t>
  </si>
  <si>
    <t>MI2203834654</t>
  </si>
  <si>
    <t>WI220380663</t>
  </si>
  <si>
    <t>MI2203834681</t>
  </si>
  <si>
    <t>WI220380688</t>
  </si>
  <si>
    <t>MI2203834721</t>
  </si>
  <si>
    <t>WI220380690</t>
  </si>
  <si>
    <t>MI2203834708</t>
  </si>
  <si>
    <t>WI220380695</t>
  </si>
  <si>
    <t>MI2203834756</t>
  </si>
  <si>
    <t>WI220380696</t>
  </si>
  <si>
    <t>MI2203834787</t>
  </si>
  <si>
    <t>WI220380913</t>
  </si>
  <si>
    <t>MI2203837413</t>
  </si>
  <si>
    <t>WI22038107</t>
  </si>
  <si>
    <t>201330005279</t>
  </si>
  <si>
    <t>MI220386821</t>
  </si>
  <si>
    <t>WI220381342</t>
  </si>
  <si>
    <t>MI2203840928</t>
  </si>
  <si>
    <t>WI220381363</t>
  </si>
  <si>
    <t>MI2203841245</t>
  </si>
  <si>
    <t>WI220382441</t>
  </si>
  <si>
    <t>MI2203853059</t>
  </si>
  <si>
    <t>WI220382442</t>
  </si>
  <si>
    <t>MI2203853091</t>
  </si>
  <si>
    <t>WI220382445</t>
  </si>
  <si>
    <t>MI2203853110</t>
  </si>
  <si>
    <t>WI220382446</t>
  </si>
  <si>
    <t>MI2203853121</t>
  </si>
  <si>
    <t>WI220382494</t>
  </si>
  <si>
    <t>WI220382515</t>
  </si>
  <si>
    <t>WI220382521</t>
  </si>
  <si>
    <t>WI220382529</t>
  </si>
  <si>
    <t>WI220382699</t>
  </si>
  <si>
    <t>201330005578</t>
  </si>
  <si>
    <t>MI2203854552</t>
  </si>
  <si>
    <t>WI220382701</t>
  </si>
  <si>
    <t>MI2203854576</t>
  </si>
  <si>
    <t>WI220382702</t>
  </si>
  <si>
    <t>MI2203854567</t>
  </si>
  <si>
    <t>WI220382703</t>
  </si>
  <si>
    <t>MI2203854607</t>
  </si>
  <si>
    <t>WI220382799</t>
  </si>
  <si>
    <t>MI2203855557</t>
  </si>
  <si>
    <t>WI22038295</t>
  </si>
  <si>
    <t>201130013156</t>
  </si>
  <si>
    <t>MI220389252</t>
  </si>
  <si>
    <t>WI22038514</t>
  </si>
  <si>
    <t>MI220391911</t>
  </si>
  <si>
    <t>WI22038529</t>
  </si>
  <si>
    <t>MI220392040</t>
  </si>
  <si>
    <t>WI22038844</t>
  </si>
  <si>
    <t>MI220394801</t>
  </si>
  <si>
    <t>WI22039009</t>
  </si>
  <si>
    <t>201330004889</t>
  </si>
  <si>
    <t>MI220395900</t>
  </si>
  <si>
    <t>WI22039011</t>
  </si>
  <si>
    <t>MI220395916</t>
  </si>
  <si>
    <t>WI22039023</t>
  </si>
  <si>
    <t>201330005327</t>
  </si>
  <si>
    <t>MI220395980</t>
  </si>
  <si>
    <t>WI22039204</t>
  </si>
  <si>
    <t>MI220398280</t>
  </si>
  <si>
    <t>WI22039205</t>
  </si>
  <si>
    <t>MI220398282</t>
  </si>
  <si>
    <t>WI22039206</t>
  </si>
  <si>
    <t>MI220398284</t>
  </si>
  <si>
    <t>WI22039207</t>
  </si>
  <si>
    <t>MI220398289</t>
  </si>
  <si>
    <t>WI22039208</t>
  </si>
  <si>
    <t>MI220398293</t>
  </si>
  <si>
    <t>WI22039243</t>
  </si>
  <si>
    <t>WI22039395</t>
  </si>
  <si>
    <t>MI2203100587</t>
  </si>
  <si>
    <t>WI22039407</t>
  </si>
  <si>
    <t>MI2203100728</t>
  </si>
  <si>
    <t>WI22039409</t>
  </si>
  <si>
    <t>201130013225</t>
  </si>
  <si>
    <t>MI2203100708</t>
  </si>
  <si>
    <t>WI22039430</t>
  </si>
  <si>
    <t>MI2203100880</t>
  </si>
  <si>
    <t>WI22039442</t>
  </si>
  <si>
    <t>WI22039474</t>
  </si>
  <si>
    <t>201130012961</t>
  </si>
  <si>
    <t>MI2203101354</t>
  </si>
  <si>
    <t>WI22039515</t>
  </si>
  <si>
    <t>MI2203101794</t>
  </si>
  <si>
    <t>WI22039516</t>
  </si>
  <si>
    <t>MI2203101830</t>
  </si>
  <si>
    <t>WI22039590</t>
  </si>
  <si>
    <t>201130012781</t>
  </si>
  <si>
    <t>MI2203102507</t>
  </si>
  <si>
    <t>WI22039634</t>
  </si>
  <si>
    <t>MI2203102981</t>
  </si>
  <si>
    <t>WI22039635</t>
  </si>
  <si>
    <t>MI2203102999</t>
  </si>
  <si>
    <t>WI22039646</t>
  </si>
  <si>
    <t>201110012469</t>
  </si>
  <si>
    <t>MI2203103056</t>
  </si>
  <si>
    <t>WI22039670</t>
  </si>
  <si>
    <t>MI2203103221</t>
  </si>
  <si>
    <t>WI22039676</t>
  </si>
  <si>
    <t>WI22039771</t>
  </si>
  <si>
    <t>MI2203103893</t>
  </si>
  <si>
    <t>WI22039849</t>
  </si>
  <si>
    <t>201340000564</t>
  </si>
  <si>
    <t>MI2203104705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</si>
</sst>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5" x14ac:dyDescent="0.35"/>
  <cols>
    <col min="1" max="1" width="17.54296875" customWidth="1"/>
    <col min="2" max="2" width="4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44649.416693159721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44621</v>
      </c>
    </row>
    <row r="10" spans="1:2" x14ac:dyDescent="0.35">
      <c r="A10" t="s">
        <v>16</v>
      </c>
      <c r="B10" s="1">
        <v>44649.416693159721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84"/>
  <sheetViews>
    <sheetView tabSelected="1" topLeftCell="AZ1065" workbookViewId="0">
      <selection sqref="A1:BE1084"/>
    </sheetView>
  </sheetViews>
  <sheetFormatPr defaultRowHeight="14.5" x14ac:dyDescent="0.35"/>
  <cols>
    <col min="1" max="1" width="12.7265625" customWidth="1"/>
    <col min="2" max="2" width="21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10" customWidth="1"/>
    <col min="8" max="8" width="13.1796875" customWidth="1"/>
    <col min="9" max="9" width="11.7265625" customWidth="1"/>
    <col min="10" max="10" width="16.453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26953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7265625" customWidth="1"/>
    <col min="21" max="21" width="10.26953125" customWidth="1"/>
    <col min="22" max="22" width="30.453125" customWidth="1"/>
    <col min="23" max="23" width="32" customWidth="1"/>
    <col min="24" max="24" width="37.54296875" customWidth="1"/>
    <col min="25" max="25" width="29.7265625" customWidth="1"/>
    <col min="26" max="26" width="32" customWidth="1"/>
    <col min="27" max="27" width="27.26953125" customWidth="1"/>
    <col min="28" max="28" width="23.7265625" customWidth="1"/>
    <col min="29" max="29" width="22.26953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7265625" customWidth="1"/>
    <col min="38" max="38" width="32" customWidth="1"/>
    <col min="39" max="39" width="27.26953125" customWidth="1"/>
    <col min="40" max="40" width="23.7265625" customWidth="1"/>
    <col min="41" max="41" width="22.26953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7265625" customWidth="1"/>
    <col min="50" max="50" width="32" customWidth="1"/>
    <col min="51" max="51" width="27.26953125" customWidth="1"/>
    <col min="52" max="52" width="23.7265625" customWidth="1"/>
    <col min="53" max="53" width="22.26953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3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HYPERLINK("capsilon://?command=openfolder&amp;siteaddress=FAM.docvelocity-na8.net&amp;folderid=FXA5EDD204-27EB-3CEA-20A6-618984EDA550","FX220212856")</f>
        <v>FX220212856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2</v>
      </c>
      <c r="O2" s="1">
        <v>44623.479050925926</v>
      </c>
      <c r="P2" s="1">
        <v>44623.518055555556</v>
      </c>
      <c r="Q2">
        <v>3122</v>
      </c>
      <c r="R2">
        <v>248</v>
      </c>
      <c r="S2" t="b">
        <v>0</v>
      </c>
      <c r="T2" t="s">
        <v>88</v>
      </c>
      <c r="U2" t="b">
        <v>0</v>
      </c>
      <c r="V2" t="s">
        <v>89</v>
      </c>
      <c r="W2" s="1">
        <v>44623.499212962961</v>
      </c>
      <c r="X2">
        <v>149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90</v>
      </c>
      <c r="AI2" s="1">
        <v>44623.518055555556</v>
      </c>
      <c r="AJ2">
        <v>99</v>
      </c>
      <c r="AK2">
        <v>0</v>
      </c>
      <c r="AL2">
        <v>0</v>
      </c>
      <c r="AM2">
        <v>0</v>
      </c>
      <c r="AN2">
        <v>0</v>
      </c>
      <c r="AO2">
        <v>2</v>
      </c>
      <c r="AP2">
        <v>-9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3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HYPERLINK("capsilon://?command=openfolder&amp;siteaddress=FAM.docvelocity-na8.net&amp;folderid=FX8D1BC7FD-81F5-D6B4-B176-1E79BE7C526A","FX22022379")</f>
        <v>FX22022379</v>
      </c>
      <c r="F3" t="s">
        <v>19</v>
      </c>
      <c r="G3" t="s">
        <v>19</v>
      </c>
      <c r="H3" t="s">
        <v>83</v>
      </c>
      <c r="I3" t="s">
        <v>93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44623.479907407411</v>
      </c>
      <c r="P3" s="1">
        <v>44623.520752314813</v>
      </c>
      <c r="Q3">
        <v>3040</v>
      </c>
      <c r="R3">
        <v>489</v>
      </c>
      <c r="S3" t="b">
        <v>0</v>
      </c>
      <c r="T3" t="s">
        <v>88</v>
      </c>
      <c r="U3" t="b">
        <v>0</v>
      </c>
      <c r="V3" t="s">
        <v>94</v>
      </c>
      <c r="W3" s="1">
        <v>44623.500486111108</v>
      </c>
      <c r="X3">
        <v>257</v>
      </c>
      <c r="Y3">
        <v>52</v>
      </c>
      <c r="Z3">
        <v>0</v>
      </c>
      <c r="AA3">
        <v>52</v>
      </c>
      <c r="AB3">
        <v>0</v>
      </c>
      <c r="AC3">
        <v>17</v>
      </c>
      <c r="AD3">
        <v>-52</v>
      </c>
      <c r="AE3">
        <v>0</v>
      </c>
      <c r="AF3">
        <v>0</v>
      </c>
      <c r="AG3">
        <v>0</v>
      </c>
      <c r="AH3" t="s">
        <v>90</v>
      </c>
      <c r="AI3" s="1">
        <v>44623.520752314813</v>
      </c>
      <c r="AJ3">
        <v>232</v>
      </c>
      <c r="AK3">
        <v>1</v>
      </c>
      <c r="AL3">
        <v>0</v>
      </c>
      <c r="AM3">
        <v>1</v>
      </c>
      <c r="AN3">
        <v>0</v>
      </c>
      <c r="AO3">
        <v>1</v>
      </c>
      <c r="AP3">
        <v>-53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3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HYPERLINK("capsilon://?command=openfolder&amp;siteaddress=FAM.docvelocity-na8.net&amp;folderid=FXCAF8ECBF-0AEB-21F1-5EB3-74524E31E00A","FX22022091")</f>
        <v>FX22022091</v>
      </c>
      <c r="F4" t="s">
        <v>19</v>
      </c>
      <c r="G4" t="s">
        <v>19</v>
      </c>
      <c r="H4" t="s">
        <v>83</v>
      </c>
      <c r="I4" t="s">
        <v>97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44623.482905092591</v>
      </c>
      <c r="P4" s="1">
        <v>44623.521608796298</v>
      </c>
      <c r="Q4">
        <v>2551</v>
      </c>
      <c r="R4">
        <v>793</v>
      </c>
      <c r="S4" t="b">
        <v>0</v>
      </c>
      <c r="T4" t="s">
        <v>88</v>
      </c>
      <c r="U4" t="b">
        <v>0</v>
      </c>
      <c r="V4" t="s">
        <v>89</v>
      </c>
      <c r="W4" s="1">
        <v>44623.504930555559</v>
      </c>
      <c r="X4">
        <v>493</v>
      </c>
      <c r="Y4">
        <v>37</v>
      </c>
      <c r="Z4">
        <v>0</v>
      </c>
      <c r="AA4">
        <v>37</v>
      </c>
      <c r="AB4">
        <v>0</v>
      </c>
      <c r="AC4">
        <v>21</v>
      </c>
      <c r="AD4">
        <v>-37</v>
      </c>
      <c r="AE4">
        <v>0</v>
      </c>
      <c r="AF4">
        <v>0</v>
      </c>
      <c r="AG4">
        <v>0</v>
      </c>
      <c r="AH4" t="s">
        <v>98</v>
      </c>
      <c r="AI4" s="1">
        <v>44623.521608796298</v>
      </c>
      <c r="AJ4">
        <v>225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35">
      <c r="A5" t="s">
        <v>99</v>
      </c>
      <c r="B5" t="s">
        <v>80</v>
      </c>
      <c r="C5" t="s">
        <v>100</v>
      </c>
      <c r="D5" t="s">
        <v>82</v>
      </c>
      <c r="E5" s="2" t="str">
        <f>HYPERLINK("capsilon://?command=openfolder&amp;siteaddress=FAM.docvelocity-na8.net&amp;folderid=FXA2464899-DC54-43AA-27BB-2A00D12B01A5","FX220210086")</f>
        <v>FX220210086</v>
      </c>
      <c r="F5" t="s">
        <v>19</v>
      </c>
      <c r="G5" t="s">
        <v>19</v>
      </c>
      <c r="H5" t="s">
        <v>83</v>
      </c>
      <c r="I5" t="s">
        <v>101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44621.463634259257</v>
      </c>
      <c r="P5" s="1">
        <v>44621.542638888888</v>
      </c>
      <c r="Q5">
        <v>6429</v>
      </c>
      <c r="R5">
        <v>397</v>
      </c>
      <c r="S5" t="b">
        <v>0</v>
      </c>
      <c r="T5" t="s">
        <v>88</v>
      </c>
      <c r="U5" t="b">
        <v>0</v>
      </c>
      <c r="V5" t="s">
        <v>102</v>
      </c>
      <c r="W5" s="1">
        <v>44621.491446759261</v>
      </c>
      <c r="X5">
        <v>196</v>
      </c>
      <c r="Y5">
        <v>52</v>
      </c>
      <c r="Z5">
        <v>0</v>
      </c>
      <c r="AA5">
        <v>52</v>
      </c>
      <c r="AB5">
        <v>0</v>
      </c>
      <c r="AC5">
        <v>7</v>
      </c>
      <c r="AD5">
        <v>-52</v>
      </c>
      <c r="AE5">
        <v>0</v>
      </c>
      <c r="AF5">
        <v>0</v>
      </c>
      <c r="AG5">
        <v>0</v>
      </c>
      <c r="AH5" t="s">
        <v>103</v>
      </c>
      <c r="AI5" s="1">
        <v>44621.542638888888</v>
      </c>
      <c r="AJ5">
        <v>201</v>
      </c>
      <c r="AK5">
        <v>3</v>
      </c>
      <c r="AL5">
        <v>0</v>
      </c>
      <c r="AM5">
        <v>3</v>
      </c>
      <c r="AN5">
        <v>0</v>
      </c>
      <c r="AO5">
        <v>2</v>
      </c>
      <c r="AP5">
        <v>-55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35">
      <c r="A6" t="s">
        <v>104</v>
      </c>
      <c r="B6" t="s">
        <v>80</v>
      </c>
      <c r="C6" t="s">
        <v>105</v>
      </c>
      <c r="D6" t="s">
        <v>82</v>
      </c>
      <c r="E6" s="2" t="str">
        <f>HYPERLINK("capsilon://?command=openfolder&amp;siteaddress=FAM.docvelocity-na8.net&amp;folderid=FX70DB9197-0F5D-F15F-7B9F-9D5824E5688D","FX22027102")</f>
        <v>FX22027102</v>
      </c>
      <c r="F6" t="s">
        <v>19</v>
      </c>
      <c r="G6" t="s">
        <v>19</v>
      </c>
      <c r="H6" t="s">
        <v>83</v>
      </c>
      <c r="I6" t="s">
        <v>106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44623.518333333333</v>
      </c>
      <c r="P6" s="1">
        <v>44623.529317129629</v>
      </c>
      <c r="Q6">
        <v>61</v>
      </c>
      <c r="R6">
        <v>888</v>
      </c>
      <c r="S6" t="b">
        <v>0</v>
      </c>
      <c r="T6" t="s">
        <v>88</v>
      </c>
      <c r="U6" t="b">
        <v>0</v>
      </c>
      <c r="V6" t="s">
        <v>102</v>
      </c>
      <c r="W6" s="1">
        <v>44623.524872685186</v>
      </c>
      <c r="X6">
        <v>557</v>
      </c>
      <c r="Y6">
        <v>79</v>
      </c>
      <c r="Z6">
        <v>0</v>
      </c>
      <c r="AA6">
        <v>79</v>
      </c>
      <c r="AB6">
        <v>0</v>
      </c>
      <c r="AC6">
        <v>54</v>
      </c>
      <c r="AD6">
        <v>-79</v>
      </c>
      <c r="AE6">
        <v>0</v>
      </c>
      <c r="AF6">
        <v>0</v>
      </c>
      <c r="AG6">
        <v>0</v>
      </c>
      <c r="AH6" t="s">
        <v>107</v>
      </c>
      <c r="AI6" s="1">
        <v>44623.529317129629</v>
      </c>
      <c r="AJ6">
        <v>331</v>
      </c>
      <c r="AK6">
        <v>1</v>
      </c>
      <c r="AL6">
        <v>0</v>
      </c>
      <c r="AM6">
        <v>1</v>
      </c>
      <c r="AN6">
        <v>0</v>
      </c>
      <c r="AO6">
        <v>0</v>
      </c>
      <c r="AP6">
        <v>-80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35">
      <c r="A7" t="s">
        <v>108</v>
      </c>
      <c r="B7" t="s">
        <v>80</v>
      </c>
      <c r="C7" t="s">
        <v>109</v>
      </c>
      <c r="D7" t="s">
        <v>82</v>
      </c>
      <c r="E7" s="2" t="str">
        <f>HYPERLINK("capsilon://?command=openfolder&amp;siteaddress=FAM.docvelocity-na8.net&amp;folderid=FXF5F64038-95F2-FD07-123A-C6A2D87010D4","FX22026341")</f>
        <v>FX22026341</v>
      </c>
      <c r="F7" t="s">
        <v>19</v>
      </c>
      <c r="G7" t="s">
        <v>19</v>
      </c>
      <c r="H7" t="s">
        <v>83</v>
      </c>
      <c r="I7" t="s">
        <v>110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44623.518541666665</v>
      </c>
      <c r="P7" s="1">
        <v>44623.533831018518</v>
      </c>
      <c r="Q7">
        <v>158</v>
      </c>
      <c r="R7">
        <v>1163</v>
      </c>
      <c r="S7" t="b">
        <v>0</v>
      </c>
      <c r="T7" t="s">
        <v>88</v>
      </c>
      <c r="U7" t="b">
        <v>0</v>
      </c>
      <c r="V7" t="s">
        <v>111</v>
      </c>
      <c r="W7" s="1">
        <v>44623.527557870373</v>
      </c>
      <c r="X7">
        <v>773</v>
      </c>
      <c r="Y7">
        <v>37</v>
      </c>
      <c r="Z7">
        <v>0</v>
      </c>
      <c r="AA7">
        <v>37</v>
      </c>
      <c r="AB7">
        <v>0</v>
      </c>
      <c r="AC7">
        <v>25</v>
      </c>
      <c r="AD7">
        <v>-37</v>
      </c>
      <c r="AE7">
        <v>0</v>
      </c>
      <c r="AF7">
        <v>0</v>
      </c>
      <c r="AG7">
        <v>0</v>
      </c>
      <c r="AH7" t="s">
        <v>98</v>
      </c>
      <c r="AI7" s="1">
        <v>44623.533831018518</v>
      </c>
      <c r="AJ7">
        <v>390</v>
      </c>
      <c r="AK7">
        <v>0</v>
      </c>
      <c r="AL7">
        <v>0</v>
      </c>
      <c r="AM7">
        <v>0</v>
      </c>
      <c r="AN7">
        <v>0</v>
      </c>
      <c r="AO7">
        <v>0</v>
      </c>
      <c r="AP7">
        <v>-37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35">
      <c r="A8" t="s">
        <v>112</v>
      </c>
      <c r="B8" t="s">
        <v>80</v>
      </c>
      <c r="C8" t="s">
        <v>105</v>
      </c>
      <c r="D8" t="s">
        <v>82</v>
      </c>
      <c r="E8" s="2" t="str">
        <f>HYPERLINK("capsilon://?command=openfolder&amp;siteaddress=FAM.docvelocity-na8.net&amp;folderid=FX70DB9197-0F5D-F15F-7B9F-9D5824E5688D","FX22027102")</f>
        <v>FX22027102</v>
      </c>
      <c r="F8" t="s">
        <v>19</v>
      </c>
      <c r="G8" t="s">
        <v>19</v>
      </c>
      <c r="H8" t="s">
        <v>83</v>
      </c>
      <c r="I8" t="s">
        <v>113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44623.518773148149</v>
      </c>
      <c r="P8" s="1">
        <v>44623.529305555552</v>
      </c>
      <c r="Q8">
        <v>115</v>
      </c>
      <c r="R8">
        <v>795</v>
      </c>
      <c r="S8" t="b">
        <v>0</v>
      </c>
      <c r="T8" t="s">
        <v>88</v>
      </c>
      <c r="U8" t="b">
        <v>0</v>
      </c>
      <c r="V8" t="s">
        <v>114</v>
      </c>
      <c r="W8" s="1">
        <v>44623.522951388892</v>
      </c>
      <c r="X8">
        <v>316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98</v>
      </c>
      <c r="AI8" s="1">
        <v>44623.529305555552</v>
      </c>
      <c r="AJ8">
        <v>479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35">
      <c r="A9" t="s">
        <v>115</v>
      </c>
      <c r="B9" t="s">
        <v>80</v>
      </c>
      <c r="C9" t="s">
        <v>116</v>
      </c>
      <c r="D9" t="s">
        <v>82</v>
      </c>
      <c r="E9" s="2" t="str">
        <f>HYPERLINK("capsilon://?command=openfolder&amp;siteaddress=FAM.docvelocity-na8.net&amp;folderid=FX77F18AED-2FB0-3CDA-D1EB-98965AB9A922","FX211113414")</f>
        <v>FX211113414</v>
      </c>
      <c r="F9" t="s">
        <v>19</v>
      </c>
      <c r="G9" t="s">
        <v>19</v>
      </c>
      <c r="H9" t="s">
        <v>83</v>
      </c>
      <c r="I9" t="s">
        <v>117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44623.54210648148</v>
      </c>
      <c r="P9" s="1">
        <v>44623.554525462961</v>
      </c>
      <c r="Q9">
        <v>82</v>
      </c>
      <c r="R9">
        <v>991</v>
      </c>
      <c r="S9" t="b">
        <v>0</v>
      </c>
      <c r="T9" t="s">
        <v>88</v>
      </c>
      <c r="U9" t="b">
        <v>0</v>
      </c>
      <c r="V9" t="s">
        <v>102</v>
      </c>
      <c r="W9" s="1">
        <v>44623.546747685185</v>
      </c>
      <c r="X9">
        <v>397</v>
      </c>
      <c r="Y9">
        <v>21</v>
      </c>
      <c r="Z9">
        <v>0</v>
      </c>
      <c r="AA9">
        <v>21</v>
      </c>
      <c r="AB9">
        <v>0</v>
      </c>
      <c r="AC9">
        <v>13</v>
      </c>
      <c r="AD9">
        <v>-21</v>
      </c>
      <c r="AE9">
        <v>0</v>
      </c>
      <c r="AF9">
        <v>0</v>
      </c>
      <c r="AG9">
        <v>0</v>
      </c>
      <c r="AH9" t="s">
        <v>98</v>
      </c>
      <c r="AI9" s="1">
        <v>44623.554525462961</v>
      </c>
      <c r="AJ9">
        <v>594</v>
      </c>
      <c r="AK9">
        <v>1</v>
      </c>
      <c r="AL9">
        <v>0</v>
      </c>
      <c r="AM9">
        <v>1</v>
      </c>
      <c r="AN9">
        <v>0</v>
      </c>
      <c r="AO9">
        <v>1</v>
      </c>
      <c r="AP9">
        <v>-22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35">
      <c r="A10" t="s">
        <v>118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HYPERLINK("capsilon://?command=openfolder&amp;siteaddress=FAM.docvelocity-na8.net&amp;folderid=FX77F18AED-2FB0-3CDA-D1EB-98965AB9A922","FX211113414")</f>
        <v>FX211113414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44623.542986111112</v>
      </c>
      <c r="P10" s="1">
        <v>44623.587777777779</v>
      </c>
      <c r="Q10">
        <v>2490</v>
      </c>
      <c r="R10">
        <v>1380</v>
      </c>
      <c r="S10" t="b">
        <v>0</v>
      </c>
      <c r="T10" t="s">
        <v>88</v>
      </c>
      <c r="U10" t="b">
        <v>0</v>
      </c>
      <c r="V10" t="s">
        <v>114</v>
      </c>
      <c r="W10" s="1">
        <v>44623.547048611108</v>
      </c>
      <c r="X10">
        <v>326</v>
      </c>
      <c r="Y10">
        <v>43</v>
      </c>
      <c r="Z10">
        <v>0</v>
      </c>
      <c r="AA10">
        <v>43</v>
      </c>
      <c r="AB10">
        <v>0</v>
      </c>
      <c r="AC10">
        <v>15</v>
      </c>
      <c r="AD10">
        <v>-43</v>
      </c>
      <c r="AE10">
        <v>0</v>
      </c>
      <c r="AF10">
        <v>0</v>
      </c>
      <c r="AG10">
        <v>0</v>
      </c>
      <c r="AH10" t="s">
        <v>98</v>
      </c>
      <c r="AI10" s="1">
        <v>44623.587777777779</v>
      </c>
      <c r="AJ10">
        <v>562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-43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35">
      <c r="A11" t="s">
        <v>120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HYPERLINK("capsilon://?command=openfolder&amp;siteaddress=FAM.docvelocity-na8.net&amp;folderid=FX77F18AED-2FB0-3CDA-D1EB-98965AB9A922","FX211113414")</f>
        <v>FX211113414</v>
      </c>
      <c r="F11" t="s">
        <v>19</v>
      </c>
      <c r="G11" t="s">
        <v>19</v>
      </c>
      <c r="H11" t="s">
        <v>83</v>
      </c>
      <c r="I11" t="s">
        <v>121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44623.544317129628</v>
      </c>
      <c r="P11" s="1">
        <v>44623.60083333333</v>
      </c>
      <c r="Q11">
        <v>1141</v>
      </c>
      <c r="R11">
        <v>3742</v>
      </c>
      <c r="S11" t="b">
        <v>0</v>
      </c>
      <c r="T11" t="s">
        <v>88</v>
      </c>
      <c r="U11" t="b">
        <v>0</v>
      </c>
      <c r="V11" t="s">
        <v>111</v>
      </c>
      <c r="W11" s="1">
        <v>44623.580648148149</v>
      </c>
      <c r="X11">
        <v>683</v>
      </c>
      <c r="Y11">
        <v>68</v>
      </c>
      <c r="Z11">
        <v>0</v>
      </c>
      <c r="AA11">
        <v>68</v>
      </c>
      <c r="AB11">
        <v>0</v>
      </c>
      <c r="AC11">
        <v>42</v>
      </c>
      <c r="AD11">
        <v>-68</v>
      </c>
      <c r="AE11">
        <v>0</v>
      </c>
      <c r="AF11">
        <v>0</v>
      </c>
      <c r="AG11">
        <v>0</v>
      </c>
      <c r="AH11" t="s">
        <v>98</v>
      </c>
      <c r="AI11" s="1">
        <v>44623.60083333333</v>
      </c>
      <c r="AJ11">
        <v>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-68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35">
      <c r="A12" t="s">
        <v>122</v>
      </c>
      <c r="B12" t="s">
        <v>80</v>
      </c>
      <c r="C12" t="s">
        <v>116</v>
      </c>
      <c r="D12" t="s">
        <v>82</v>
      </c>
      <c r="E12" s="2" t="str">
        <f>HYPERLINK("capsilon://?command=openfolder&amp;siteaddress=FAM.docvelocity-na8.net&amp;folderid=FX77F18AED-2FB0-3CDA-D1EB-98965AB9A922","FX211113414")</f>
        <v>FX211113414</v>
      </c>
      <c r="F12" t="s">
        <v>19</v>
      </c>
      <c r="G12" t="s">
        <v>19</v>
      </c>
      <c r="H12" t="s">
        <v>83</v>
      </c>
      <c r="I12" t="s">
        <v>123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44623.561423611114</v>
      </c>
      <c r="P12" s="1">
        <v>44623.59814814815</v>
      </c>
      <c r="Q12">
        <v>1514</v>
      </c>
      <c r="R12">
        <v>1659</v>
      </c>
      <c r="S12" t="b">
        <v>0</v>
      </c>
      <c r="T12" t="s">
        <v>88</v>
      </c>
      <c r="U12" t="b">
        <v>0</v>
      </c>
      <c r="V12" t="s">
        <v>102</v>
      </c>
      <c r="W12" s="1">
        <v>44623.576851851853</v>
      </c>
      <c r="X12">
        <v>441</v>
      </c>
      <c r="Y12">
        <v>53</v>
      </c>
      <c r="Z12">
        <v>0</v>
      </c>
      <c r="AA12">
        <v>53</v>
      </c>
      <c r="AB12">
        <v>0</v>
      </c>
      <c r="AC12">
        <v>26</v>
      </c>
      <c r="AD12">
        <v>-53</v>
      </c>
      <c r="AE12">
        <v>0</v>
      </c>
      <c r="AF12">
        <v>0</v>
      </c>
      <c r="AG12">
        <v>0</v>
      </c>
      <c r="AH12" t="s">
        <v>107</v>
      </c>
      <c r="AI12" s="1">
        <v>44623.59814814815</v>
      </c>
      <c r="AJ12">
        <v>365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35">
      <c r="A13" t="s">
        <v>124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HYPERLINK("capsilon://?command=openfolder&amp;siteaddress=FAM.docvelocity-na8.net&amp;folderid=FXE7F60FD7-119D-00B6-D2F9-E1CF4C2AC151","FX22021586")</f>
        <v>FX22021586</v>
      </c>
      <c r="F13" t="s">
        <v>19</v>
      </c>
      <c r="G13" t="s">
        <v>19</v>
      </c>
      <c r="H13" t="s">
        <v>83</v>
      </c>
      <c r="I13" t="s">
        <v>126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44623.580810185187</v>
      </c>
      <c r="P13" s="1">
        <v>44623.603784722225</v>
      </c>
      <c r="Q13">
        <v>936</v>
      </c>
      <c r="R13">
        <v>1049</v>
      </c>
      <c r="S13" t="b">
        <v>0</v>
      </c>
      <c r="T13" t="s">
        <v>88</v>
      </c>
      <c r="U13" t="b">
        <v>0</v>
      </c>
      <c r="V13" t="s">
        <v>127</v>
      </c>
      <c r="W13" s="1">
        <v>44623.599861111114</v>
      </c>
      <c r="X13">
        <v>745</v>
      </c>
      <c r="Y13">
        <v>53</v>
      </c>
      <c r="Z13">
        <v>0</v>
      </c>
      <c r="AA13">
        <v>53</v>
      </c>
      <c r="AB13">
        <v>0</v>
      </c>
      <c r="AC13">
        <v>36</v>
      </c>
      <c r="AD13">
        <v>-53</v>
      </c>
      <c r="AE13">
        <v>0</v>
      </c>
      <c r="AF13">
        <v>0</v>
      </c>
      <c r="AG13">
        <v>0</v>
      </c>
      <c r="AH13" t="s">
        <v>98</v>
      </c>
      <c r="AI13" s="1">
        <v>44623.603784722225</v>
      </c>
      <c r="AJ13">
        <v>254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-53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35">
      <c r="A14" t="s">
        <v>128</v>
      </c>
      <c r="B14" t="s">
        <v>80</v>
      </c>
      <c r="C14" t="s">
        <v>125</v>
      </c>
      <c r="D14" t="s">
        <v>82</v>
      </c>
      <c r="E14" s="2" t="str">
        <f>HYPERLINK("capsilon://?command=openfolder&amp;siteaddress=FAM.docvelocity-na8.net&amp;folderid=FXE7F60FD7-119D-00B6-D2F9-E1CF4C2AC151","FX22021586")</f>
        <v>FX22021586</v>
      </c>
      <c r="F14" t="s">
        <v>19</v>
      </c>
      <c r="G14" t="s">
        <v>19</v>
      </c>
      <c r="H14" t="s">
        <v>83</v>
      </c>
      <c r="I14" t="s">
        <v>129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44623.587314814817</v>
      </c>
      <c r="P14" s="1">
        <v>44623.611990740741</v>
      </c>
      <c r="Q14">
        <v>957</v>
      </c>
      <c r="R14">
        <v>1175</v>
      </c>
      <c r="S14" t="b">
        <v>0</v>
      </c>
      <c r="T14" t="s">
        <v>88</v>
      </c>
      <c r="U14" t="b">
        <v>0</v>
      </c>
      <c r="V14" t="s">
        <v>130</v>
      </c>
      <c r="W14" s="1">
        <v>44623.598993055559</v>
      </c>
      <c r="X14">
        <v>467</v>
      </c>
      <c r="Y14">
        <v>108</v>
      </c>
      <c r="Z14">
        <v>0</v>
      </c>
      <c r="AA14">
        <v>108</v>
      </c>
      <c r="AB14">
        <v>0</v>
      </c>
      <c r="AC14">
        <v>15</v>
      </c>
      <c r="AD14">
        <v>-108</v>
      </c>
      <c r="AE14">
        <v>0</v>
      </c>
      <c r="AF14">
        <v>0</v>
      </c>
      <c r="AG14">
        <v>0</v>
      </c>
      <c r="AH14" t="s">
        <v>98</v>
      </c>
      <c r="AI14" s="1">
        <v>44623.611990740741</v>
      </c>
      <c r="AJ14">
        <v>708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-111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35">
      <c r="A15" t="s">
        <v>131</v>
      </c>
      <c r="B15" t="s">
        <v>80</v>
      </c>
      <c r="C15" t="s">
        <v>125</v>
      </c>
      <c r="D15" t="s">
        <v>82</v>
      </c>
      <c r="E15" s="2" t="str">
        <f>HYPERLINK("capsilon://?command=openfolder&amp;siteaddress=FAM.docvelocity-na8.net&amp;folderid=FXE7F60FD7-119D-00B6-D2F9-E1CF4C2AC151","FX22021586")</f>
        <v>FX22021586</v>
      </c>
      <c r="F15" t="s">
        <v>19</v>
      </c>
      <c r="G15" t="s">
        <v>19</v>
      </c>
      <c r="H15" t="s">
        <v>83</v>
      </c>
      <c r="I15" t="s">
        <v>132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44623.587546296294</v>
      </c>
      <c r="P15" s="1">
        <v>44623.621967592589</v>
      </c>
      <c r="Q15">
        <v>1712</v>
      </c>
      <c r="R15">
        <v>1262</v>
      </c>
      <c r="S15" t="b">
        <v>0</v>
      </c>
      <c r="T15" t="s">
        <v>88</v>
      </c>
      <c r="U15" t="b">
        <v>0</v>
      </c>
      <c r="V15" t="s">
        <v>130</v>
      </c>
      <c r="W15" s="1">
        <v>44623.603113425925</v>
      </c>
      <c r="X15">
        <v>355</v>
      </c>
      <c r="Y15">
        <v>108</v>
      </c>
      <c r="Z15">
        <v>0</v>
      </c>
      <c r="AA15">
        <v>108</v>
      </c>
      <c r="AB15">
        <v>0</v>
      </c>
      <c r="AC15">
        <v>15</v>
      </c>
      <c r="AD15">
        <v>-108</v>
      </c>
      <c r="AE15">
        <v>0</v>
      </c>
      <c r="AF15">
        <v>0</v>
      </c>
      <c r="AG15">
        <v>0</v>
      </c>
      <c r="AH15" t="s">
        <v>98</v>
      </c>
      <c r="AI15" s="1">
        <v>44623.621967592589</v>
      </c>
      <c r="AJ15">
        <v>861</v>
      </c>
      <c r="AK15">
        <v>6</v>
      </c>
      <c r="AL15">
        <v>0</v>
      </c>
      <c r="AM15">
        <v>6</v>
      </c>
      <c r="AN15">
        <v>0</v>
      </c>
      <c r="AO15">
        <v>5</v>
      </c>
      <c r="AP15">
        <v>-114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35">
      <c r="A16" t="s">
        <v>133</v>
      </c>
      <c r="B16" t="s">
        <v>80</v>
      </c>
      <c r="C16" t="s">
        <v>125</v>
      </c>
      <c r="D16" t="s">
        <v>82</v>
      </c>
      <c r="E16" s="2" t="str">
        <f>HYPERLINK("capsilon://?command=openfolder&amp;siteaddress=FAM.docvelocity-na8.net&amp;folderid=FXE7F60FD7-119D-00B6-D2F9-E1CF4C2AC151","FX22021586")</f>
        <v>FX22021586</v>
      </c>
      <c r="F16" t="s">
        <v>19</v>
      </c>
      <c r="G16" t="s">
        <v>19</v>
      </c>
      <c r="H16" t="s">
        <v>83</v>
      </c>
      <c r="I16" t="s">
        <v>134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44623.587951388887</v>
      </c>
      <c r="P16" s="1">
        <v>44623.629756944443</v>
      </c>
      <c r="Q16">
        <v>1727</v>
      </c>
      <c r="R16">
        <v>1885</v>
      </c>
      <c r="S16" t="b">
        <v>0</v>
      </c>
      <c r="T16" t="s">
        <v>88</v>
      </c>
      <c r="U16" t="b">
        <v>0</v>
      </c>
      <c r="V16" t="s">
        <v>127</v>
      </c>
      <c r="W16" s="1">
        <v>44623.613877314812</v>
      </c>
      <c r="X16">
        <v>1210</v>
      </c>
      <c r="Y16">
        <v>99</v>
      </c>
      <c r="Z16">
        <v>0</v>
      </c>
      <c r="AA16">
        <v>99</v>
      </c>
      <c r="AB16">
        <v>0</v>
      </c>
      <c r="AC16">
        <v>30</v>
      </c>
      <c r="AD16">
        <v>-99</v>
      </c>
      <c r="AE16">
        <v>0</v>
      </c>
      <c r="AF16">
        <v>0</v>
      </c>
      <c r="AG16">
        <v>0</v>
      </c>
      <c r="AH16" t="s">
        <v>98</v>
      </c>
      <c r="AI16" s="1">
        <v>44623.629756944443</v>
      </c>
      <c r="AJ16">
        <v>672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35">
      <c r="A17" t="s">
        <v>135</v>
      </c>
      <c r="B17" t="s">
        <v>80</v>
      </c>
      <c r="C17" t="s">
        <v>125</v>
      </c>
      <c r="D17" t="s">
        <v>82</v>
      </c>
      <c r="E17" s="2" t="str">
        <f>HYPERLINK("capsilon://?command=openfolder&amp;siteaddress=FAM.docvelocity-na8.net&amp;folderid=FXE7F60FD7-119D-00B6-D2F9-E1CF4C2AC151","FX22021586")</f>
        <v>FX22021586</v>
      </c>
      <c r="F17" t="s">
        <v>19</v>
      </c>
      <c r="G17" t="s">
        <v>19</v>
      </c>
      <c r="H17" t="s">
        <v>83</v>
      </c>
      <c r="I17" t="s">
        <v>136</v>
      </c>
      <c r="J17">
        <v>0</v>
      </c>
      <c r="K17" t="s">
        <v>85</v>
      </c>
      <c r="L17" t="s">
        <v>86</v>
      </c>
      <c r="M17" t="s">
        <v>82</v>
      </c>
      <c r="N17">
        <v>1</v>
      </c>
      <c r="O17" s="1">
        <v>44623.58829861111</v>
      </c>
      <c r="P17" s="1">
        <v>44623.589791666665</v>
      </c>
      <c r="Q17">
        <v>102</v>
      </c>
      <c r="R17">
        <v>27</v>
      </c>
      <c r="S17" t="b">
        <v>0</v>
      </c>
      <c r="T17" t="s">
        <v>137</v>
      </c>
      <c r="U17" t="b">
        <v>0</v>
      </c>
      <c r="V17" t="s">
        <v>137</v>
      </c>
      <c r="W17" s="1">
        <v>44623.589791666665</v>
      </c>
      <c r="X17">
        <v>27</v>
      </c>
      <c r="Y17">
        <v>108</v>
      </c>
      <c r="Z17">
        <v>0</v>
      </c>
      <c r="AA17">
        <v>108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35">
      <c r="A18" t="s">
        <v>138</v>
      </c>
      <c r="B18" t="s">
        <v>80</v>
      </c>
      <c r="C18" t="s">
        <v>139</v>
      </c>
      <c r="D18" t="s">
        <v>82</v>
      </c>
      <c r="E18" s="2" t="str">
        <f>HYPERLINK("capsilon://?command=openfolder&amp;siteaddress=FAM.docvelocity-na8.net&amp;folderid=FX7A8A48A6-44DA-1ABD-F8AC-7AAADF0CD62D","FX211211174")</f>
        <v>FX211211174</v>
      </c>
      <c r="F18" t="s">
        <v>19</v>
      </c>
      <c r="G18" t="s">
        <v>19</v>
      </c>
      <c r="H18" t="s">
        <v>83</v>
      </c>
      <c r="I18" t="s">
        <v>140</v>
      </c>
      <c r="J18">
        <v>0</v>
      </c>
      <c r="K18" t="s">
        <v>85</v>
      </c>
      <c r="L18" t="s">
        <v>86</v>
      </c>
      <c r="M18" t="s">
        <v>87</v>
      </c>
      <c r="N18">
        <v>2</v>
      </c>
      <c r="O18" s="1">
        <v>44623.59</v>
      </c>
      <c r="P18" s="1">
        <v>44623.626354166663</v>
      </c>
      <c r="Q18">
        <v>2913</v>
      </c>
      <c r="R18">
        <v>228</v>
      </c>
      <c r="S18" t="b">
        <v>0</v>
      </c>
      <c r="T18" t="s">
        <v>88</v>
      </c>
      <c r="U18" t="b">
        <v>0</v>
      </c>
      <c r="V18" t="s">
        <v>130</v>
      </c>
      <c r="W18" s="1">
        <v>44623.604629629626</v>
      </c>
      <c r="X18">
        <v>130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-21</v>
      </c>
      <c r="AE18">
        <v>0</v>
      </c>
      <c r="AF18">
        <v>0</v>
      </c>
      <c r="AG18">
        <v>0</v>
      </c>
      <c r="AH18" t="s">
        <v>103</v>
      </c>
      <c r="AI18" s="1">
        <v>44623.626354166663</v>
      </c>
      <c r="AJ18">
        <v>98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-23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35">
      <c r="A19" t="s">
        <v>141</v>
      </c>
      <c r="B19" t="s">
        <v>80</v>
      </c>
      <c r="C19" t="s">
        <v>139</v>
      </c>
      <c r="D19" t="s">
        <v>82</v>
      </c>
      <c r="E19" s="2" t="str">
        <f>HYPERLINK("capsilon://?command=openfolder&amp;siteaddress=FAM.docvelocity-na8.net&amp;folderid=FX7A8A48A6-44DA-1ABD-F8AC-7AAADF0CD62D","FX211211174")</f>
        <v>FX211211174</v>
      </c>
      <c r="F19" t="s">
        <v>19</v>
      </c>
      <c r="G19" t="s">
        <v>19</v>
      </c>
      <c r="H19" t="s">
        <v>83</v>
      </c>
      <c r="I19" t="s">
        <v>142</v>
      </c>
      <c r="J19">
        <v>0</v>
      </c>
      <c r="K19" t="s">
        <v>85</v>
      </c>
      <c r="L19" t="s">
        <v>86</v>
      </c>
      <c r="M19" t="s">
        <v>87</v>
      </c>
      <c r="N19">
        <v>1</v>
      </c>
      <c r="O19" s="1">
        <v>44623.591331018521</v>
      </c>
      <c r="P19" s="1">
        <v>44623.607974537037</v>
      </c>
      <c r="Q19">
        <v>1301</v>
      </c>
      <c r="R19">
        <v>137</v>
      </c>
      <c r="S19" t="b">
        <v>0</v>
      </c>
      <c r="T19" t="s">
        <v>88</v>
      </c>
      <c r="U19" t="b">
        <v>0</v>
      </c>
      <c r="V19" t="s">
        <v>143</v>
      </c>
      <c r="W19" s="1">
        <v>44623.607974537037</v>
      </c>
      <c r="X19">
        <v>93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35">
      <c r="A20" t="s">
        <v>144</v>
      </c>
      <c r="B20" t="s">
        <v>80</v>
      </c>
      <c r="C20" t="s">
        <v>100</v>
      </c>
      <c r="D20" t="s">
        <v>82</v>
      </c>
      <c r="E20" s="2" t="str">
        <f>HYPERLINK("capsilon://?command=openfolder&amp;siteaddress=FAM.docvelocity-na8.net&amp;folderid=FXA2464899-DC54-43AA-27BB-2A00D12B01A5","FX220210086")</f>
        <v>FX220210086</v>
      </c>
      <c r="F20" t="s">
        <v>19</v>
      </c>
      <c r="G20" t="s">
        <v>19</v>
      </c>
      <c r="H20" t="s">
        <v>83</v>
      </c>
      <c r="I20" t="s">
        <v>145</v>
      </c>
      <c r="J20">
        <v>0</v>
      </c>
      <c r="K20" t="s">
        <v>85</v>
      </c>
      <c r="L20" t="s">
        <v>86</v>
      </c>
      <c r="M20" t="s">
        <v>87</v>
      </c>
      <c r="N20">
        <v>2</v>
      </c>
      <c r="O20" s="1">
        <v>44621.47420138889</v>
      </c>
      <c r="P20" s="1">
        <v>44621.544629629629</v>
      </c>
      <c r="Q20">
        <v>5633</v>
      </c>
      <c r="R20">
        <v>452</v>
      </c>
      <c r="S20" t="b">
        <v>0</v>
      </c>
      <c r="T20" t="s">
        <v>88</v>
      </c>
      <c r="U20" t="b">
        <v>0</v>
      </c>
      <c r="V20" t="s">
        <v>102</v>
      </c>
      <c r="W20" s="1">
        <v>44621.494710648149</v>
      </c>
      <c r="X20">
        <v>281</v>
      </c>
      <c r="Y20">
        <v>39</v>
      </c>
      <c r="Z20">
        <v>0</v>
      </c>
      <c r="AA20">
        <v>39</v>
      </c>
      <c r="AB20">
        <v>3</v>
      </c>
      <c r="AC20">
        <v>12</v>
      </c>
      <c r="AD20">
        <v>-39</v>
      </c>
      <c r="AE20">
        <v>0</v>
      </c>
      <c r="AF20">
        <v>0</v>
      </c>
      <c r="AG20">
        <v>0</v>
      </c>
      <c r="AH20" t="s">
        <v>103</v>
      </c>
      <c r="AI20" s="1">
        <v>44621.544629629629</v>
      </c>
      <c r="AJ20">
        <v>171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-39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35">
      <c r="A21" t="s">
        <v>146</v>
      </c>
      <c r="B21" t="s">
        <v>80</v>
      </c>
      <c r="C21" t="s">
        <v>147</v>
      </c>
      <c r="D21" t="s">
        <v>82</v>
      </c>
      <c r="E21" s="2" t="str">
        <f>HYPERLINK("capsilon://?command=openfolder&amp;siteaddress=FAM.docvelocity-na8.net&amp;folderid=FX39A1D805-1065-36A6-3416-DF0074409F66","FX22017244")</f>
        <v>FX22017244</v>
      </c>
      <c r="F21" t="s">
        <v>19</v>
      </c>
      <c r="G21" t="s">
        <v>19</v>
      </c>
      <c r="H21" t="s">
        <v>83</v>
      </c>
      <c r="I21" t="s">
        <v>148</v>
      </c>
      <c r="J21">
        <v>0</v>
      </c>
      <c r="K21" t="s">
        <v>85</v>
      </c>
      <c r="L21" t="s">
        <v>86</v>
      </c>
      <c r="M21" t="s">
        <v>87</v>
      </c>
      <c r="N21">
        <v>2</v>
      </c>
      <c r="O21" s="1">
        <v>44623.599374999998</v>
      </c>
      <c r="P21" s="1">
        <v>44623.62773148148</v>
      </c>
      <c r="Q21">
        <v>657</v>
      </c>
      <c r="R21">
        <v>1793</v>
      </c>
      <c r="S21" t="b">
        <v>0</v>
      </c>
      <c r="T21" t="s">
        <v>88</v>
      </c>
      <c r="U21" t="b">
        <v>0</v>
      </c>
      <c r="V21" t="s">
        <v>149</v>
      </c>
      <c r="W21" s="1">
        <v>44623.625127314815</v>
      </c>
      <c r="X21">
        <v>1664</v>
      </c>
      <c r="Y21">
        <v>44</v>
      </c>
      <c r="Z21">
        <v>0</v>
      </c>
      <c r="AA21">
        <v>44</v>
      </c>
      <c r="AB21">
        <v>0</v>
      </c>
      <c r="AC21">
        <v>36</v>
      </c>
      <c r="AD21">
        <v>-44</v>
      </c>
      <c r="AE21">
        <v>0</v>
      </c>
      <c r="AF21">
        <v>0</v>
      </c>
      <c r="AG21">
        <v>0</v>
      </c>
      <c r="AH21" t="s">
        <v>103</v>
      </c>
      <c r="AI21" s="1">
        <v>44623.62773148148</v>
      </c>
      <c r="AJ21">
        <v>118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-45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35">
      <c r="A22" t="s">
        <v>150</v>
      </c>
      <c r="B22" t="s">
        <v>80</v>
      </c>
      <c r="C22" t="s">
        <v>147</v>
      </c>
      <c r="D22" t="s">
        <v>82</v>
      </c>
      <c r="E22" s="2" t="str">
        <f>HYPERLINK("capsilon://?command=openfolder&amp;siteaddress=FAM.docvelocity-na8.net&amp;folderid=FX39A1D805-1065-36A6-3416-DF0074409F66","FX22017244")</f>
        <v>FX22017244</v>
      </c>
      <c r="F22" t="s">
        <v>19</v>
      </c>
      <c r="G22" t="s">
        <v>19</v>
      </c>
      <c r="H22" t="s">
        <v>83</v>
      </c>
      <c r="I22" t="s">
        <v>151</v>
      </c>
      <c r="J22">
        <v>0</v>
      </c>
      <c r="K22" t="s">
        <v>85</v>
      </c>
      <c r="L22" t="s">
        <v>86</v>
      </c>
      <c r="M22" t="s">
        <v>87</v>
      </c>
      <c r="N22">
        <v>2</v>
      </c>
      <c r="O22" s="1">
        <v>44623.599872685183</v>
      </c>
      <c r="P22" s="1">
        <v>44623.628912037035</v>
      </c>
      <c r="Q22">
        <v>706</v>
      </c>
      <c r="R22">
        <v>1803</v>
      </c>
      <c r="S22" t="b">
        <v>0</v>
      </c>
      <c r="T22" t="s">
        <v>88</v>
      </c>
      <c r="U22" t="b">
        <v>0</v>
      </c>
      <c r="V22" t="s">
        <v>102</v>
      </c>
      <c r="W22" s="1">
        <v>44623.627430555556</v>
      </c>
      <c r="X22">
        <v>1701</v>
      </c>
      <c r="Y22">
        <v>44</v>
      </c>
      <c r="Z22">
        <v>0</v>
      </c>
      <c r="AA22">
        <v>44</v>
      </c>
      <c r="AB22">
        <v>0</v>
      </c>
      <c r="AC22">
        <v>36</v>
      </c>
      <c r="AD22">
        <v>-44</v>
      </c>
      <c r="AE22">
        <v>0</v>
      </c>
      <c r="AF22">
        <v>0</v>
      </c>
      <c r="AG22">
        <v>0</v>
      </c>
      <c r="AH22" t="s">
        <v>103</v>
      </c>
      <c r="AI22" s="1">
        <v>44623.628912037035</v>
      </c>
      <c r="AJ22">
        <v>102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-47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35">
      <c r="A23" t="s">
        <v>152</v>
      </c>
      <c r="B23" t="s">
        <v>80</v>
      </c>
      <c r="C23" t="s">
        <v>147</v>
      </c>
      <c r="D23" t="s">
        <v>82</v>
      </c>
      <c r="E23" s="2" t="str">
        <f>HYPERLINK("capsilon://?command=openfolder&amp;siteaddress=FAM.docvelocity-na8.net&amp;folderid=FX39A1D805-1065-36A6-3416-DF0074409F66","FX22017244")</f>
        <v>FX22017244</v>
      </c>
      <c r="F23" t="s">
        <v>19</v>
      </c>
      <c r="G23" t="s">
        <v>19</v>
      </c>
      <c r="H23" t="s">
        <v>83</v>
      </c>
      <c r="I23" t="s">
        <v>153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44623.60015046296</v>
      </c>
      <c r="P23" s="1">
        <v>44623.635196759256</v>
      </c>
      <c r="Q23">
        <v>1892</v>
      </c>
      <c r="R23">
        <v>1136</v>
      </c>
      <c r="S23" t="b">
        <v>0</v>
      </c>
      <c r="T23" t="s">
        <v>88</v>
      </c>
      <c r="U23" t="b">
        <v>0</v>
      </c>
      <c r="V23" t="s">
        <v>154</v>
      </c>
      <c r="W23" s="1">
        <v>44623.614988425928</v>
      </c>
      <c r="X23">
        <v>582</v>
      </c>
      <c r="Y23">
        <v>44</v>
      </c>
      <c r="Z23">
        <v>0</v>
      </c>
      <c r="AA23">
        <v>44</v>
      </c>
      <c r="AB23">
        <v>0</v>
      </c>
      <c r="AC23">
        <v>36</v>
      </c>
      <c r="AD23">
        <v>-44</v>
      </c>
      <c r="AE23">
        <v>0</v>
      </c>
      <c r="AF23">
        <v>0</v>
      </c>
      <c r="AG23">
        <v>0</v>
      </c>
      <c r="AH23" t="s">
        <v>90</v>
      </c>
      <c r="AI23" s="1">
        <v>44623.635196759256</v>
      </c>
      <c r="AJ23">
        <v>547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35">
      <c r="A24" t="s">
        <v>155</v>
      </c>
      <c r="B24" t="s">
        <v>80</v>
      </c>
      <c r="C24" t="s">
        <v>147</v>
      </c>
      <c r="D24" t="s">
        <v>82</v>
      </c>
      <c r="E24" s="2" t="str">
        <f>HYPERLINK("capsilon://?command=openfolder&amp;siteaddress=FAM.docvelocity-na8.net&amp;folderid=FX39A1D805-1065-36A6-3416-DF0074409F66","FX22017244")</f>
        <v>FX22017244</v>
      </c>
      <c r="F24" t="s">
        <v>19</v>
      </c>
      <c r="G24" t="s">
        <v>19</v>
      </c>
      <c r="H24" t="s">
        <v>83</v>
      </c>
      <c r="I24" t="s">
        <v>156</v>
      </c>
      <c r="J24">
        <v>0</v>
      </c>
      <c r="K24" t="s">
        <v>85</v>
      </c>
      <c r="L24" t="s">
        <v>86</v>
      </c>
      <c r="M24" t="s">
        <v>87</v>
      </c>
      <c r="N24">
        <v>2</v>
      </c>
      <c r="O24" s="1">
        <v>44623.60056712963</v>
      </c>
      <c r="P24" s="1">
        <v>44623.630069444444</v>
      </c>
      <c r="Q24">
        <v>1844</v>
      </c>
      <c r="R24">
        <v>705</v>
      </c>
      <c r="S24" t="b">
        <v>0</v>
      </c>
      <c r="T24" t="s">
        <v>88</v>
      </c>
      <c r="U24" t="b">
        <v>0</v>
      </c>
      <c r="V24" t="s">
        <v>130</v>
      </c>
      <c r="W24" s="1">
        <v>44623.621516203704</v>
      </c>
      <c r="X24">
        <v>597</v>
      </c>
      <c r="Y24">
        <v>44</v>
      </c>
      <c r="Z24">
        <v>0</v>
      </c>
      <c r="AA24">
        <v>44</v>
      </c>
      <c r="AB24">
        <v>0</v>
      </c>
      <c r="AC24">
        <v>36</v>
      </c>
      <c r="AD24">
        <v>-44</v>
      </c>
      <c r="AE24">
        <v>0</v>
      </c>
      <c r="AF24">
        <v>0</v>
      </c>
      <c r="AG24">
        <v>0</v>
      </c>
      <c r="AH24" t="s">
        <v>103</v>
      </c>
      <c r="AI24" s="1">
        <v>44623.630069444444</v>
      </c>
      <c r="AJ24">
        <v>99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-47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35">
      <c r="A25" t="s">
        <v>157</v>
      </c>
      <c r="B25" t="s">
        <v>80</v>
      </c>
      <c r="C25" t="s">
        <v>139</v>
      </c>
      <c r="D25" t="s">
        <v>82</v>
      </c>
      <c r="E25" s="2" t="str">
        <f>HYPERLINK("capsilon://?command=openfolder&amp;siteaddress=FAM.docvelocity-na8.net&amp;folderid=FX7A8A48A6-44DA-1ABD-F8AC-7AAADF0CD62D","FX211211174")</f>
        <v>FX211211174</v>
      </c>
      <c r="F25" t="s">
        <v>19</v>
      </c>
      <c r="G25" t="s">
        <v>19</v>
      </c>
      <c r="H25" t="s">
        <v>83</v>
      </c>
      <c r="I25" t="s">
        <v>142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44623.608807870369</v>
      </c>
      <c r="P25" s="1">
        <v>44623.65797453704</v>
      </c>
      <c r="Q25">
        <v>1069</v>
      </c>
      <c r="R25">
        <v>3179</v>
      </c>
      <c r="S25" t="b">
        <v>0</v>
      </c>
      <c r="T25" t="s">
        <v>88</v>
      </c>
      <c r="U25" t="b">
        <v>1</v>
      </c>
      <c r="V25" t="s">
        <v>127</v>
      </c>
      <c r="W25" s="1">
        <v>44623.6406712963</v>
      </c>
      <c r="X25">
        <v>2314</v>
      </c>
      <c r="Y25">
        <v>153</v>
      </c>
      <c r="Z25">
        <v>0</v>
      </c>
      <c r="AA25">
        <v>153</v>
      </c>
      <c r="AB25">
        <v>0</v>
      </c>
      <c r="AC25">
        <v>104</v>
      </c>
      <c r="AD25">
        <v>-153</v>
      </c>
      <c r="AE25">
        <v>0</v>
      </c>
      <c r="AF25">
        <v>0</v>
      </c>
      <c r="AG25">
        <v>0</v>
      </c>
      <c r="AH25" t="s">
        <v>90</v>
      </c>
      <c r="AI25" s="1">
        <v>44623.65797453704</v>
      </c>
      <c r="AJ25">
        <v>856</v>
      </c>
      <c r="AK25">
        <v>11</v>
      </c>
      <c r="AL25">
        <v>0</v>
      </c>
      <c r="AM25">
        <v>11</v>
      </c>
      <c r="AN25">
        <v>0</v>
      </c>
      <c r="AO25">
        <v>11</v>
      </c>
      <c r="AP25">
        <v>-164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35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HYPERLINK("capsilon://?command=openfolder&amp;siteaddress=FAM.docvelocity-na8.net&amp;folderid=FXB60BAD3B-38AD-A631-15E0-01DD55459AE9","FX22029004")</f>
        <v>FX22029004</v>
      </c>
      <c r="F26" t="s">
        <v>19</v>
      </c>
      <c r="G26" t="s">
        <v>19</v>
      </c>
      <c r="H26" t="s">
        <v>83</v>
      </c>
      <c r="I26" t="s">
        <v>160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44623.615231481483</v>
      </c>
      <c r="P26" s="1">
        <v>44623.631377314814</v>
      </c>
      <c r="Q26">
        <v>1206</v>
      </c>
      <c r="R26">
        <v>189</v>
      </c>
      <c r="S26" t="b">
        <v>0</v>
      </c>
      <c r="T26" t="s">
        <v>88</v>
      </c>
      <c r="U26" t="b">
        <v>0</v>
      </c>
      <c r="V26" t="s">
        <v>154</v>
      </c>
      <c r="W26" s="1">
        <v>44623.618171296293</v>
      </c>
      <c r="X26">
        <v>50</v>
      </c>
      <c r="Y26">
        <v>9</v>
      </c>
      <c r="Z26">
        <v>0</v>
      </c>
      <c r="AA26">
        <v>9</v>
      </c>
      <c r="AB26">
        <v>0</v>
      </c>
      <c r="AC26">
        <v>1</v>
      </c>
      <c r="AD26">
        <v>-9</v>
      </c>
      <c r="AE26">
        <v>0</v>
      </c>
      <c r="AF26">
        <v>0</v>
      </c>
      <c r="AG26">
        <v>0</v>
      </c>
      <c r="AH26" t="s">
        <v>98</v>
      </c>
      <c r="AI26" s="1">
        <v>44623.631377314814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3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HYPERLINK("capsilon://?command=openfolder&amp;siteaddress=FAM.docvelocity-na8.net&amp;folderid=FX8C5D5A38-A2BE-9A80-AED3-8F736AC8B040","FX22023157")</f>
        <v>FX22023157</v>
      </c>
      <c r="F27" t="s">
        <v>19</v>
      </c>
      <c r="G27" t="s">
        <v>19</v>
      </c>
      <c r="H27" t="s">
        <v>83</v>
      </c>
      <c r="I27" t="s">
        <v>163</v>
      </c>
      <c r="J27">
        <v>0</v>
      </c>
      <c r="K27" t="s">
        <v>85</v>
      </c>
      <c r="L27" t="s">
        <v>86</v>
      </c>
      <c r="M27" t="s">
        <v>87</v>
      </c>
      <c r="N27">
        <v>2</v>
      </c>
      <c r="O27" s="1">
        <v>44623.619409722225</v>
      </c>
      <c r="P27" s="1">
        <v>44623.631053240744</v>
      </c>
      <c r="Q27">
        <v>299</v>
      </c>
      <c r="R27">
        <v>707</v>
      </c>
      <c r="S27" t="b">
        <v>0</v>
      </c>
      <c r="T27" t="s">
        <v>88</v>
      </c>
      <c r="U27" t="b">
        <v>0</v>
      </c>
      <c r="V27" t="s">
        <v>111</v>
      </c>
      <c r="W27" s="1">
        <v>44623.628379629627</v>
      </c>
      <c r="X27">
        <v>623</v>
      </c>
      <c r="Y27">
        <v>41</v>
      </c>
      <c r="Z27">
        <v>0</v>
      </c>
      <c r="AA27">
        <v>41</v>
      </c>
      <c r="AB27">
        <v>0</v>
      </c>
      <c r="AC27">
        <v>23</v>
      </c>
      <c r="AD27">
        <v>-41</v>
      </c>
      <c r="AE27">
        <v>0</v>
      </c>
      <c r="AF27">
        <v>0</v>
      </c>
      <c r="AG27">
        <v>0</v>
      </c>
      <c r="AH27" t="s">
        <v>103</v>
      </c>
      <c r="AI27" s="1">
        <v>44623.631053240744</v>
      </c>
      <c r="AJ27">
        <v>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-41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35">
      <c r="A28" t="s">
        <v>164</v>
      </c>
      <c r="B28" t="s">
        <v>80</v>
      </c>
      <c r="C28" t="s">
        <v>165</v>
      </c>
      <c r="D28" t="s">
        <v>82</v>
      </c>
      <c r="E28" s="2" t="str">
        <f t="shared" ref="E28:E43" si="0">HYPERLINK("capsilon://?command=openfolder&amp;siteaddress=FAM.docvelocity-na8.net&amp;folderid=FX0CF17C2C-D8F2-94BB-3710-794B0F7FA7CC","FX22026579")</f>
        <v>FX22026579</v>
      </c>
      <c r="F28" t="s">
        <v>19</v>
      </c>
      <c r="G28" t="s">
        <v>19</v>
      </c>
      <c r="H28" t="s">
        <v>83</v>
      </c>
      <c r="I28" t="s">
        <v>166</v>
      </c>
      <c r="J28">
        <v>0</v>
      </c>
      <c r="K28" t="s">
        <v>85</v>
      </c>
      <c r="L28" t="s">
        <v>86</v>
      </c>
      <c r="M28" t="s">
        <v>87</v>
      </c>
      <c r="N28">
        <v>2</v>
      </c>
      <c r="O28" s="1">
        <v>44623.632430555554</v>
      </c>
      <c r="P28" s="1">
        <v>44623.660034722219</v>
      </c>
      <c r="Q28">
        <v>208</v>
      </c>
      <c r="R28">
        <v>2177</v>
      </c>
      <c r="S28" t="b">
        <v>0</v>
      </c>
      <c r="T28" t="s">
        <v>88</v>
      </c>
      <c r="U28" t="b">
        <v>0</v>
      </c>
      <c r="V28" t="s">
        <v>89</v>
      </c>
      <c r="W28" s="1">
        <v>44623.655439814815</v>
      </c>
      <c r="X28">
        <v>1872</v>
      </c>
      <c r="Y28">
        <v>67</v>
      </c>
      <c r="Z28">
        <v>0</v>
      </c>
      <c r="AA28">
        <v>67</v>
      </c>
      <c r="AB28">
        <v>0</v>
      </c>
      <c r="AC28">
        <v>30</v>
      </c>
      <c r="AD28">
        <v>-67</v>
      </c>
      <c r="AE28">
        <v>0</v>
      </c>
      <c r="AF28">
        <v>0</v>
      </c>
      <c r="AG28">
        <v>0</v>
      </c>
      <c r="AH28" t="s">
        <v>107</v>
      </c>
      <c r="AI28" s="1">
        <v>44623.660034722219</v>
      </c>
      <c r="AJ28">
        <v>305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-67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35">
      <c r="A29" t="s">
        <v>167</v>
      </c>
      <c r="B29" t="s">
        <v>80</v>
      </c>
      <c r="C29" t="s">
        <v>165</v>
      </c>
      <c r="D29" t="s">
        <v>82</v>
      </c>
      <c r="E29" s="2" t="str">
        <f t="shared" si="0"/>
        <v>FX22026579</v>
      </c>
      <c r="F29" t="s">
        <v>19</v>
      </c>
      <c r="G29" t="s">
        <v>19</v>
      </c>
      <c r="H29" t="s">
        <v>83</v>
      </c>
      <c r="I29" t="s">
        <v>168</v>
      </c>
      <c r="J29">
        <v>0</v>
      </c>
      <c r="K29" t="s">
        <v>85</v>
      </c>
      <c r="L29" t="s">
        <v>86</v>
      </c>
      <c r="M29" t="s">
        <v>87</v>
      </c>
      <c r="N29">
        <v>2</v>
      </c>
      <c r="O29" s="1">
        <v>44623.633321759262</v>
      </c>
      <c r="P29" s="1">
        <v>44623.65347222222</v>
      </c>
      <c r="Q29">
        <v>826</v>
      </c>
      <c r="R29">
        <v>915</v>
      </c>
      <c r="S29" t="b">
        <v>0</v>
      </c>
      <c r="T29" t="s">
        <v>88</v>
      </c>
      <c r="U29" t="b">
        <v>0</v>
      </c>
      <c r="V29" t="s">
        <v>127</v>
      </c>
      <c r="W29" s="1">
        <v>44623.647523148145</v>
      </c>
      <c r="X29">
        <v>592</v>
      </c>
      <c r="Y29">
        <v>67</v>
      </c>
      <c r="Z29">
        <v>0</v>
      </c>
      <c r="AA29">
        <v>67</v>
      </c>
      <c r="AB29">
        <v>0</v>
      </c>
      <c r="AC29">
        <v>29</v>
      </c>
      <c r="AD29">
        <v>-67</v>
      </c>
      <c r="AE29">
        <v>0</v>
      </c>
      <c r="AF29">
        <v>0</v>
      </c>
      <c r="AG29">
        <v>0</v>
      </c>
      <c r="AH29" t="s">
        <v>98</v>
      </c>
      <c r="AI29" s="1">
        <v>44623.65347222222</v>
      </c>
      <c r="AJ29">
        <v>316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-68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35">
      <c r="A30" t="s">
        <v>169</v>
      </c>
      <c r="B30" t="s">
        <v>80</v>
      </c>
      <c r="C30" t="s">
        <v>165</v>
      </c>
      <c r="D30" t="s">
        <v>82</v>
      </c>
      <c r="E30" s="2" t="str">
        <f t="shared" si="0"/>
        <v>FX22026579</v>
      </c>
      <c r="F30" t="s">
        <v>19</v>
      </c>
      <c r="G30" t="s">
        <v>19</v>
      </c>
      <c r="H30" t="s">
        <v>83</v>
      </c>
      <c r="I30" t="s">
        <v>170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44623.63380787037</v>
      </c>
      <c r="P30" s="1">
        <v>44623.661435185182</v>
      </c>
      <c r="Q30">
        <v>1732</v>
      </c>
      <c r="R30">
        <v>655</v>
      </c>
      <c r="S30" t="b">
        <v>0</v>
      </c>
      <c r="T30" t="s">
        <v>88</v>
      </c>
      <c r="U30" t="b">
        <v>0</v>
      </c>
      <c r="V30" t="s">
        <v>114</v>
      </c>
      <c r="W30" s="1">
        <v>44623.654918981483</v>
      </c>
      <c r="X30">
        <v>348</v>
      </c>
      <c r="Y30">
        <v>72</v>
      </c>
      <c r="Z30">
        <v>0</v>
      </c>
      <c r="AA30">
        <v>72</v>
      </c>
      <c r="AB30">
        <v>0</v>
      </c>
      <c r="AC30">
        <v>33</v>
      </c>
      <c r="AD30">
        <v>-72</v>
      </c>
      <c r="AE30">
        <v>0</v>
      </c>
      <c r="AF30">
        <v>0</v>
      </c>
      <c r="AG30">
        <v>0</v>
      </c>
      <c r="AH30" t="s">
        <v>90</v>
      </c>
      <c r="AI30" s="1">
        <v>44623.661435185182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35">
      <c r="A31" t="s">
        <v>171</v>
      </c>
      <c r="B31" t="s">
        <v>80</v>
      </c>
      <c r="C31" t="s">
        <v>165</v>
      </c>
      <c r="D31" t="s">
        <v>82</v>
      </c>
      <c r="E31" s="2" t="str">
        <f t="shared" si="0"/>
        <v>FX22026579</v>
      </c>
      <c r="F31" t="s">
        <v>19</v>
      </c>
      <c r="G31" t="s">
        <v>19</v>
      </c>
      <c r="H31" t="s">
        <v>83</v>
      </c>
      <c r="I31" t="s">
        <v>172</v>
      </c>
      <c r="J31">
        <v>0</v>
      </c>
      <c r="K31" t="s">
        <v>85</v>
      </c>
      <c r="L31" t="s">
        <v>86</v>
      </c>
      <c r="M31" t="s">
        <v>87</v>
      </c>
      <c r="N31">
        <v>2</v>
      </c>
      <c r="O31" s="1">
        <v>44623.634201388886</v>
      </c>
      <c r="P31" s="1">
        <v>44623.662581018521</v>
      </c>
      <c r="Q31">
        <v>1881</v>
      </c>
      <c r="R31">
        <v>571</v>
      </c>
      <c r="S31" t="b">
        <v>0</v>
      </c>
      <c r="T31" t="s">
        <v>88</v>
      </c>
      <c r="U31" t="b">
        <v>0</v>
      </c>
      <c r="V31" t="s">
        <v>114</v>
      </c>
      <c r="W31" s="1">
        <v>44623.659004629626</v>
      </c>
      <c r="X31">
        <v>352</v>
      </c>
      <c r="Y31">
        <v>67</v>
      </c>
      <c r="Z31">
        <v>0</v>
      </c>
      <c r="AA31">
        <v>67</v>
      </c>
      <c r="AB31">
        <v>0</v>
      </c>
      <c r="AC31">
        <v>18</v>
      </c>
      <c r="AD31">
        <v>-67</v>
      </c>
      <c r="AE31">
        <v>0</v>
      </c>
      <c r="AF31">
        <v>0</v>
      </c>
      <c r="AG31">
        <v>0</v>
      </c>
      <c r="AH31" t="s">
        <v>107</v>
      </c>
      <c r="AI31" s="1">
        <v>44623.662581018521</v>
      </c>
      <c r="AJ31">
        <v>219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-68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35">
      <c r="A32" t="s">
        <v>173</v>
      </c>
      <c r="B32" t="s">
        <v>80</v>
      </c>
      <c r="C32" t="s">
        <v>165</v>
      </c>
      <c r="D32" t="s">
        <v>82</v>
      </c>
      <c r="E32" s="2" t="str">
        <f t="shared" si="0"/>
        <v>FX22026579</v>
      </c>
      <c r="F32" t="s">
        <v>19</v>
      </c>
      <c r="G32" t="s">
        <v>19</v>
      </c>
      <c r="H32" t="s">
        <v>83</v>
      </c>
      <c r="I32" t="s">
        <v>174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44623.634641203702</v>
      </c>
      <c r="P32" s="1">
        <v>44623.688368055555</v>
      </c>
      <c r="Q32">
        <v>2629</v>
      </c>
      <c r="R32">
        <v>2013</v>
      </c>
      <c r="S32" t="b">
        <v>0</v>
      </c>
      <c r="T32" t="s">
        <v>88</v>
      </c>
      <c r="U32" t="b">
        <v>0</v>
      </c>
      <c r="V32" t="s">
        <v>130</v>
      </c>
      <c r="W32" s="1">
        <v>44623.680856481478</v>
      </c>
      <c r="X32">
        <v>1654</v>
      </c>
      <c r="Y32">
        <v>63</v>
      </c>
      <c r="Z32">
        <v>0</v>
      </c>
      <c r="AA32">
        <v>63</v>
      </c>
      <c r="AB32">
        <v>0</v>
      </c>
      <c r="AC32">
        <v>42</v>
      </c>
      <c r="AD32">
        <v>-63</v>
      </c>
      <c r="AE32">
        <v>0</v>
      </c>
      <c r="AF32">
        <v>0</v>
      </c>
      <c r="AG32">
        <v>0</v>
      </c>
      <c r="AH32" t="s">
        <v>107</v>
      </c>
      <c r="AI32" s="1">
        <v>44623.688368055555</v>
      </c>
      <c r="AJ32">
        <v>307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-64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35">
      <c r="A33" t="s">
        <v>175</v>
      </c>
      <c r="B33" t="s">
        <v>80</v>
      </c>
      <c r="C33" t="s">
        <v>165</v>
      </c>
      <c r="D33" t="s">
        <v>82</v>
      </c>
      <c r="E33" s="2" t="str">
        <f t="shared" si="0"/>
        <v>FX22026579</v>
      </c>
      <c r="F33" t="s">
        <v>19</v>
      </c>
      <c r="G33" t="s">
        <v>19</v>
      </c>
      <c r="H33" t="s">
        <v>83</v>
      </c>
      <c r="I33" t="s">
        <v>176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44623.634872685187</v>
      </c>
      <c r="P33" s="1">
        <v>44623.689976851849</v>
      </c>
      <c r="Q33">
        <v>4203</v>
      </c>
      <c r="R33">
        <v>558</v>
      </c>
      <c r="S33" t="b">
        <v>0</v>
      </c>
      <c r="T33" t="s">
        <v>88</v>
      </c>
      <c r="U33" t="b">
        <v>0</v>
      </c>
      <c r="V33" t="s">
        <v>130</v>
      </c>
      <c r="W33" s="1">
        <v>44623.663298611114</v>
      </c>
      <c r="X33">
        <v>420</v>
      </c>
      <c r="Y33">
        <v>49</v>
      </c>
      <c r="Z33">
        <v>0</v>
      </c>
      <c r="AA33">
        <v>49</v>
      </c>
      <c r="AB33">
        <v>0</v>
      </c>
      <c r="AC33">
        <v>36</v>
      </c>
      <c r="AD33">
        <v>-49</v>
      </c>
      <c r="AE33">
        <v>0</v>
      </c>
      <c r="AF33">
        <v>0</v>
      </c>
      <c r="AG33">
        <v>0</v>
      </c>
      <c r="AH33" t="s">
        <v>107</v>
      </c>
      <c r="AI33" s="1">
        <v>44623.689976851849</v>
      </c>
      <c r="AJ33">
        <v>138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-50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35">
      <c r="A34" t="s">
        <v>177</v>
      </c>
      <c r="B34" t="s">
        <v>80</v>
      </c>
      <c r="C34" t="s">
        <v>165</v>
      </c>
      <c r="D34" t="s">
        <v>82</v>
      </c>
      <c r="E34" s="2" t="str">
        <f t="shared" si="0"/>
        <v>FX22026579</v>
      </c>
      <c r="F34" t="s">
        <v>19</v>
      </c>
      <c r="G34" t="s">
        <v>19</v>
      </c>
      <c r="H34" t="s">
        <v>83</v>
      </c>
      <c r="I34" t="s">
        <v>178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44623.635694444441</v>
      </c>
      <c r="P34" s="1">
        <v>44623.696736111109</v>
      </c>
      <c r="Q34">
        <v>4142</v>
      </c>
      <c r="R34">
        <v>1132</v>
      </c>
      <c r="S34" t="b">
        <v>0</v>
      </c>
      <c r="T34" t="s">
        <v>88</v>
      </c>
      <c r="U34" t="b">
        <v>0</v>
      </c>
      <c r="V34" t="s">
        <v>130</v>
      </c>
      <c r="W34" s="1">
        <v>44623.669421296298</v>
      </c>
      <c r="X34">
        <v>528</v>
      </c>
      <c r="Y34">
        <v>89</v>
      </c>
      <c r="Z34">
        <v>0</v>
      </c>
      <c r="AA34">
        <v>89</v>
      </c>
      <c r="AB34">
        <v>0</v>
      </c>
      <c r="AC34">
        <v>60</v>
      </c>
      <c r="AD34">
        <v>-89</v>
      </c>
      <c r="AE34">
        <v>0</v>
      </c>
      <c r="AF34">
        <v>0</v>
      </c>
      <c r="AG34">
        <v>0</v>
      </c>
      <c r="AH34" t="s">
        <v>98</v>
      </c>
      <c r="AI34" s="1">
        <v>44623.696736111109</v>
      </c>
      <c r="AJ34">
        <v>558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-89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35">
      <c r="A35" t="s">
        <v>179</v>
      </c>
      <c r="B35" t="s">
        <v>80</v>
      </c>
      <c r="C35" t="s">
        <v>165</v>
      </c>
      <c r="D35" t="s">
        <v>82</v>
      </c>
      <c r="E35" s="2" t="str">
        <f t="shared" si="0"/>
        <v>FX22026579</v>
      </c>
      <c r="F35" t="s">
        <v>19</v>
      </c>
      <c r="G35" t="s">
        <v>19</v>
      </c>
      <c r="H35" t="s">
        <v>83</v>
      </c>
      <c r="I35" t="s">
        <v>180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44623.636504629627</v>
      </c>
      <c r="P35" s="1">
        <v>44623.733240740738</v>
      </c>
      <c r="Q35">
        <v>7665</v>
      </c>
      <c r="R35">
        <v>693</v>
      </c>
      <c r="S35" t="b">
        <v>0</v>
      </c>
      <c r="T35" t="s">
        <v>88</v>
      </c>
      <c r="U35" t="b">
        <v>0</v>
      </c>
      <c r="V35" t="s">
        <v>130</v>
      </c>
      <c r="W35" s="1">
        <v>44623.674710648149</v>
      </c>
      <c r="X35">
        <v>456</v>
      </c>
      <c r="Y35">
        <v>84</v>
      </c>
      <c r="Z35">
        <v>0</v>
      </c>
      <c r="AA35">
        <v>84</v>
      </c>
      <c r="AB35">
        <v>0</v>
      </c>
      <c r="AC35">
        <v>50</v>
      </c>
      <c r="AD35">
        <v>-84</v>
      </c>
      <c r="AE35">
        <v>0</v>
      </c>
      <c r="AF35">
        <v>0</v>
      </c>
      <c r="AG35">
        <v>0</v>
      </c>
      <c r="AH35" t="s">
        <v>103</v>
      </c>
      <c r="AI35" s="1">
        <v>44623.733240740738</v>
      </c>
      <c r="AJ35">
        <v>154</v>
      </c>
      <c r="AK35">
        <v>5</v>
      </c>
      <c r="AL35">
        <v>0</v>
      </c>
      <c r="AM35">
        <v>5</v>
      </c>
      <c r="AN35">
        <v>0</v>
      </c>
      <c r="AO35">
        <v>4</v>
      </c>
      <c r="AP35">
        <v>-89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35">
      <c r="A36" t="s">
        <v>181</v>
      </c>
      <c r="B36" t="s">
        <v>80</v>
      </c>
      <c r="C36" t="s">
        <v>165</v>
      </c>
      <c r="D36" t="s">
        <v>82</v>
      </c>
      <c r="E36" s="2" t="str">
        <f t="shared" si="0"/>
        <v>FX22026579</v>
      </c>
      <c r="F36" t="s">
        <v>19</v>
      </c>
      <c r="G36" t="s">
        <v>19</v>
      </c>
      <c r="H36" t="s">
        <v>83</v>
      </c>
      <c r="I36" t="s">
        <v>182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44623.63689814815</v>
      </c>
      <c r="P36" s="1">
        <v>44623.691412037035</v>
      </c>
      <c r="Q36">
        <v>3960</v>
      </c>
      <c r="R36">
        <v>750</v>
      </c>
      <c r="S36" t="b">
        <v>0</v>
      </c>
      <c r="T36" t="s">
        <v>88</v>
      </c>
      <c r="U36" t="b">
        <v>0</v>
      </c>
      <c r="V36" t="s">
        <v>149</v>
      </c>
      <c r="W36" s="1">
        <v>44623.685127314813</v>
      </c>
      <c r="X36">
        <v>602</v>
      </c>
      <c r="Y36">
        <v>67</v>
      </c>
      <c r="Z36">
        <v>0</v>
      </c>
      <c r="AA36">
        <v>67</v>
      </c>
      <c r="AB36">
        <v>0</v>
      </c>
      <c r="AC36">
        <v>26</v>
      </c>
      <c r="AD36">
        <v>-67</v>
      </c>
      <c r="AE36">
        <v>0</v>
      </c>
      <c r="AF36">
        <v>0</v>
      </c>
      <c r="AG36">
        <v>0</v>
      </c>
      <c r="AH36" t="s">
        <v>107</v>
      </c>
      <c r="AI36" s="1">
        <v>44623.691412037035</v>
      </c>
      <c r="AJ36">
        <v>123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35">
      <c r="A37" t="s">
        <v>183</v>
      </c>
      <c r="B37" t="s">
        <v>80</v>
      </c>
      <c r="C37" t="s">
        <v>165</v>
      </c>
      <c r="D37" t="s">
        <v>82</v>
      </c>
      <c r="E37" s="2" t="str">
        <f t="shared" si="0"/>
        <v>FX22026579</v>
      </c>
      <c r="F37" t="s">
        <v>19</v>
      </c>
      <c r="G37" t="s">
        <v>19</v>
      </c>
      <c r="H37" t="s">
        <v>83</v>
      </c>
      <c r="I37" t="s">
        <v>184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44623.637384259258</v>
      </c>
      <c r="P37" s="1">
        <v>44623.693078703705</v>
      </c>
      <c r="Q37">
        <v>4470</v>
      </c>
      <c r="R37">
        <v>342</v>
      </c>
      <c r="S37" t="b">
        <v>0</v>
      </c>
      <c r="T37" t="s">
        <v>88</v>
      </c>
      <c r="U37" t="b">
        <v>0</v>
      </c>
      <c r="V37" t="s">
        <v>130</v>
      </c>
      <c r="W37" s="1">
        <v>44623.683171296296</v>
      </c>
      <c r="X37">
        <v>199</v>
      </c>
      <c r="Y37">
        <v>67</v>
      </c>
      <c r="Z37">
        <v>0</v>
      </c>
      <c r="AA37">
        <v>67</v>
      </c>
      <c r="AB37">
        <v>0</v>
      </c>
      <c r="AC37">
        <v>28</v>
      </c>
      <c r="AD37">
        <v>-67</v>
      </c>
      <c r="AE37">
        <v>0</v>
      </c>
      <c r="AF37">
        <v>0</v>
      </c>
      <c r="AG37">
        <v>0</v>
      </c>
      <c r="AH37" t="s">
        <v>107</v>
      </c>
      <c r="AI37" s="1">
        <v>44623.693078703705</v>
      </c>
      <c r="AJ37">
        <v>143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35">
      <c r="A38" t="s">
        <v>185</v>
      </c>
      <c r="B38" t="s">
        <v>80</v>
      </c>
      <c r="C38" t="s">
        <v>165</v>
      </c>
      <c r="D38" t="s">
        <v>82</v>
      </c>
      <c r="E38" s="2" t="str">
        <f t="shared" si="0"/>
        <v>FX22026579</v>
      </c>
      <c r="F38" t="s">
        <v>19</v>
      </c>
      <c r="G38" t="s">
        <v>19</v>
      </c>
      <c r="H38" t="s">
        <v>83</v>
      </c>
      <c r="I38" t="s">
        <v>186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44623.638020833336</v>
      </c>
      <c r="P38" s="1">
        <v>44623.7</v>
      </c>
      <c r="Q38">
        <v>3899</v>
      </c>
      <c r="R38">
        <v>1456</v>
      </c>
      <c r="S38" t="b">
        <v>0</v>
      </c>
      <c r="T38" t="s">
        <v>88</v>
      </c>
      <c r="U38" t="b">
        <v>0</v>
      </c>
      <c r="V38" t="s">
        <v>89</v>
      </c>
      <c r="W38" s="1">
        <v>44623.695937500001</v>
      </c>
      <c r="X38">
        <v>1145</v>
      </c>
      <c r="Y38">
        <v>67</v>
      </c>
      <c r="Z38">
        <v>0</v>
      </c>
      <c r="AA38">
        <v>67</v>
      </c>
      <c r="AB38">
        <v>0</v>
      </c>
      <c r="AC38">
        <v>28</v>
      </c>
      <c r="AD38">
        <v>-67</v>
      </c>
      <c r="AE38">
        <v>0</v>
      </c>
      <c r="AF38">
        <v>0</v>
      </c>
      <c r="AG38">
        <v>0</v>
      </c>
      <c r="AH38" t="s">
        <v>107</v>
      </c>
      <c r="AI38" s="1">
        <v>44623.7</v>
      </c>
      <c r="AJ38">
        <v>311</v>
      </c>
      <c r="AK38">
        <v>5</v>
      </c>
      <c r="AL38">
        <v>0</v>
      </c>
      <c r="AM38">
        <v>5</v>
      </c>
      <c r="AN38">
        <v>0</v>
      </c>
      <c r="AO38">
        <v>5</v>
      </c>
      <c r="AP38">
        <v>-72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35">
      <c r="A39" t="s">
        <v>187</v>
      </c>
      <c r="B39" t="s">
        <v>80</v>
      </c>
      <c r="C39" t="s">
        <v>165</v>
      </c>
      <c r="D39" t="s">
        <v>82</v>
      </c>
      <c r="E39" s="2" t="str">
        <f t="shared" si="0"/>
        <v>FX22026579</v>
      </c>
      <c r="F39" t="s">
        <v>19</v>
      </c>
      <c r="G39" t="s">
        <v>19</v>
      </c>
      <c r="H39" t="s">
        <v>83</v>
      </c>
      <c r="I39" t="s">
        <v>188</v>
      </c>
      <c r="J39">
        <v>0</v>
      </c>
      <c r="K39" t="s">
        <v>85</v>
      </c>
      <c r="L39" t="s">
        <v>86</v>
      </c>
      <c r="M39" t="s">
        <v>87</v>
      </c>
      <c r="N39">
        <v>2</v>
      </c>
      <c r="O39" s="1">
        <v>44623.638518518521</v>
      </c>
      <c r="P39" s="1">
        <v>44623.694282407407</v>
      </c>
      <c r="Q39">
        <v>4437</v>
      </c>
      <c r="R39">
        <v>381</v>
      </c>
      <c r="S39" t="b">
        <v>0</v>
      </c>
      <c r="T39" t="s">
        <v>88</v>
      </c>
      <c r="U39" t="b">
        <v>0</v>
      </c>
      <c r="V39" t="s">
        <v>130</v>
      </c>
      <c r="W39" s="1">
        <v>44623.686400462961</v>
      </c>
      <c r="X39">
        <v>278</v>
      </c>
      <c r="Y39">
        <v>67</v>
      </c>
      <c r="Z39">
        <v>0</v>
      </c>
      <c r="AA39">
        <v>67</v>
      </c>
      <c r="AB39">
        <v>0</v>
      </c>
      <c r="AC39">
        <v>17</v>
      </c>
      <c r="AD39">
        <v>-67</v>
      </c>
      <c r="AE39">
        <v>0</v>
      </c>
      <c r="AF39">
        <v>0</v>
      </c>
      <c r="AG39">
        <v>0</v>
      </c>
      <c r="AH39" t="s">
        <v>107</v>
      </c>
      <c r="AI39" s="1">
        <v>44623.694282407407</v>
      </c>
      <c r="AJ39">
        <v>103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35">
      <c r="A40" t="s">
        <v>189</v>
      </c>
      <c r="B40" t="s">
        <v>80</v>
      </c>
      <c r="C40" t="s">
        <v>165</v>
      </c>
      <c r="D40" t="s">
        <v>82</v>
      </c>
      <c r="E40" s="2" t="str">
        <f t="shared" si="0"/>
        <v>FX22026579</v>
      </c>
      <c r="F40" t="s">
        <v>19</v>
      </c>
      <c r="G40" t="s">
        <v>19</v>
      </c>
      <c r="H40" t="s">
        <v>83</v>
      </c>
      <c r="I40" t="s">
        <v>190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44623.639224537037</v>
      </c>
      <c r="P40" s="1">
        <v>44623.695254629631</v>
      </c>
      <c r="Q40">
        <v>4180</v>
      </c>
      <c r="R40">
        <v>661</v>
      </c>
      <c r="S40" t="b">
        <v>0</v>
      </c>
      <c r="T40" t="s">
        <v>88</v>
      </c>
      <c r="U40" t="b">
        <v>0</v>
      </c>
      <c r="V40" t="s">
        <v>191</v>
      </c>
      <c r="W40" s="1">
        <v>44623.68990740741</v>
      </c>
      <c r="X40">
        <v>578</v>
      </c>
      <c r="Y40">
        <v>54</v>
      </c>
      <c r="Z40">
        <v>0</v>
      </c>
      <c r="AA40">
        <v>54</v>
      </c>
      <c r="AB40">
        <v>0</v>
      </c>
      <c r="AC40">
        <v>39</v>
      </c>
      <c r="AD40">
        <v>-54</v>
      </c>
      <c r="AE40">
        <v>0</v>
      </c>
      <c r="AF40">
        <v>0</v>
      </c>
      <c r="AG40">
        <v>0</v>
      </c>
      <c r="AH40" t="s">
        <v>107</v>
      </c>
      <c r="AI40" s="1">
        <v>44623.695254629631</v>
      </c>
      <c r="AJ40">
        <v>83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-54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35">
      <c r="A41" t="s">
        <v>192</v>
      </c>
      <c r="B41" t="s">
        <v>80</v>
      </c>
      <c r="C41" t="s">
        <v>165</v>
      </c>
      <c r="D41" t="s">
        <v>82</v>
      </c>
      <c r="E41" s="2" t="str">
        <f t="shared" si="0"/>
        <v>FX22026579</v>
      </c>
      <c r="F41" t="s">
        <v>19</v>
      </c>
      <c r="G41" t="s">
        <v>19</v>
      </c>
      <c r="H41" t="s">
        <v>83</v>
      </c>
      <c r="I41" t="s">
        <v>193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44623.639618055553</v>
      </c>
      <c r="P41" s="1">
        <v>44623.696388888886</v>
      </c>
      <c r="Q41">
        <v>4087</v>
      </c>
      <c r="R41">
        <v>818</v>
      </c>
      <c r="S41" t="b">
        <v>0</v>
      </c>
      <c r="T41" t="s">
        <v>88</v>
      </c>
      <c r="U41" t="b">
        <v>0</v>
      </c>
      <c r="V41" t="s">
        <v>149</v>
      </c>
      <c r="W41" s="1">
        <v>44623.693483796298</v>
      </c>
      <c r="X41">
        <v>721</v>
      </c>
      <c r="Y41">
        <v>49</v>
      </c>
      <c r="Z41">
        <v>0</v>
      </c>
      <c r="AA41">
        <v>49</v>
      </c>
      <c r="AB41">
        <v>0</v>
      </c>
      <c r="AC41">
        <v>35</v>
      </c>
      <c r="AD41">
        <v>-49</v>
      </c>
      <c r="AE41">
        <v>0</v>
      </c>
      <c r="AF41">
        <v>0</v>
      </c>
      <c r="AG41">
        <v>0</v>
      </c>
      <c r="AH41" t="s">
        <v>107</v>
      </c>
      <c r="AI41" s="1">
        <v>44623.696388888886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-49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35">
      <c r="A42" t="s">
        <v>194</v>
      </c>
      <c r="B42" t="s">
        <v>80</v>
      </c>
      <c r="C42" t="s">
        <v>165</v>
      </c>
      <c r="D42" t="s">
        <v>82</v>
      </c>
      <c r="E42" s="2" t="str">
        <f t="shared" si="0"/>
        <v>FX22026579</v>
      </c>
      <c r="F42" t="s">
        <v>19</v>
      </c>
      <c r="G42" t="s">
        <v>19</v>
      </c>
      <c r="H42" t="s">
        <v>83</v>
      </c>
      <c r="I42" t="s">
        <v>195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44623.640034722222</v>
      </c>
      <c r="P42" s="1">
        <v>44623.703541666669</v>
      </c>
      <c r="Q42">
        <v>4725</v>
      </c>
      <c r="R42">
        <v>762</v>
      </c>
      <c r="S42" t="b">
        <v>0</v>
      </c>
      <c r="T42" t="s">
        <v>88</v>
      </c>
      <c r="U42" t="b">
        <v>0</v>
      </c>
      <c r="V42" t="s">
        <v>130</v>
      </c>
      <c r="W42" s="1">
        <v>44623.691701388889</v>
      </c>
      <c r="X42">
        <v>457</v>
      </c>
      <c r="Y42">
        <v>84</v>
      </c>
      <c r="Z42">
        <v>0</v>
      </c>
      <c r="AA42">
        <v>84</v>
      </c>
      <c r="AB42">
        <v>0</v>
      </c>
      <c r="AC42">
        <v>57</v>
      </c>
      <c r="AD42">
        <v>-84</v>
      </c>
      <c r="AE42">
        <v>0</v>
      </c>
      <c r="AF42">
        <v>0</v>
      </c>
      <c r="AG42">
        <v>0</v>
      </c>
      <c r="AH42" t="s">
        <v>107</v>
      </c>
      <c r="AI42" s="1">
        <v>44623.703541666669</v>
      </c>
      <c r="AJ42">
        <v>305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-84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35">
      <c r="A43" t="s">
        <v>196</v>
      </c>
      <c r="B43" t="s">
        <v>80</v>
      </c>
      <c r="C43" t="s">
        <v>165</v>
      </c>
      <c r="D43" t="s">
        <v>82</v>
      </c>
      <c r="E43" s="2" t="str">
        <f t="shared" si="0"/>
        <v>FX22026579</v>
      </c>
      <c r="F43" t="s">
        <v>19</v>
      </c>
      <c r="G43" t="s">
        <v>19</v>
      </c>
      <c r="H43" t="s">
        <v>83</v>
      </c>
      <c r="I43" t="s">
        <v>197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44623.6409375</v>
      </c>
      <c r="P43" s="1">
        <v>44623.709166666667</v>
      </c>
      <c r="Q43">
        <v>4598</v>
      </c>
      <c r="R43">
        <v>1297</v>
      </c>
      <c r="S43" t="b">
        <v>0</v>
      </c>
      <c r="T43" t="s">
        <v>88</v>
      </c>
      <c r="U43" t="b">
        <v>0</v>
      </c>
      <c r="V43" t="s">
        <v>127</v>
      </c>
      <c r="W43" s="1">
        <v>44623.697500000002</v>
      </c>
      <c r="X43">
        <v>924</v>
      </c>
      <c r="Y43">
        <v>89</v>
      </c>
      <c r="Z43">
        <v>0</v>
      </c>
      <c r="AA43">
        <v>89</v>
      </c>
      <c r="AB43">
        <v>0</v>
      </c>
      <c r="AC43">
        <v>62</v>
      </c>
      <c r="AD43">
        <v>-89</v>
      </c>
      <c r="AE43">
        <v>0</v>
      </c>
      <c r="AF43">
        <v>0</v>
      </c>
      <c r="AG43">
        <v>0</v>
      </c>
      <c r="AH43" t="s">
        <v>107</v>
      </c>
      <c r="AI43" s="1">
        <v>44623.709166666667</v>
      </c>
      <c r="AJ43">
        <v>366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-90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35">
      <c r="A44" t="s">
        <v>198</v>
      </c>
      <c r="B44" t="s">
        <v>80</v>
      </c>
      <c r="C44" t="s">
        <v>199</v>
      </c>
      <c r="D44" t="s">
        <v>82</v>
      </c>
      <c r="E44" s="2" t="str">
        <f>HYPERLINK("capsilon://?command=openfolder&amp;siteaddress=FAM.docvelocity-na8.net&amp;folderid=FXD189C7DD-4565-BD64-2B59-E1BBA75DCE69","FX220111805")</f>
        <v>FX220111805</v>
      </c>
      <c r="F44" t="s">
        <v>19</v>
      </c>
      <c r="G44" t="s">
        <v>19</v>
      </c>
      <c r="H44" t="s">
        <v>83</v>
      </c>
      <c r="I44" t="s">
        <v>200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44621.480231481481</v>
      </c>
      <c r="P44" s="1">
        <v>44621.544861111113</v>
      </c>
      <c r="Q44">
        <v>5506</v>
      </c>
      <c r="R44">
        <v>78</v>
      </c>
      <c r="S44" t="b">
        <v>0</v>
      </c>
      <c r="T44" t="s">
        <v>88</v>
      </c>
      <c r="U44" t="b">
        <v>0</v>
      </c>
      <c r="V44" t="s">
        <v>102</v>
      </c>
      <c r="W44" s="1">
        <v>44621.495219907411</v>
      </c>
      <c r="X44">
        <v>43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103</v>
      </c>
      <c r="AI44" s="1">
        <v>44621.544861111113</v>
      </c>
      <c r="AJ44">
        <v>19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35">
      <c r="A45" t="s">
        <v>201</v>
      </c>
      <c r="B45" t="s">
        <v>80</v>
      </c>
      <c r="C45" t="s">
        <v>202</v>
      </c>
      <c r="D45" t="s">
        <v>82</v>
      </c>
      <c r="E45" s="2" t="str">
        <f>HYPERLINK("capsilon://?command=openfolder&amp;siteaddress=FAM.docvelocity-na8.net&amp;folderid=FX903746B8-DCEA-E959-822B-FE604F3D2C58","FX211211484")</f>
        <v>FX211211484</v>
      </c>
      <c r="F45" t="s">
        <v>19</v>
      </c>
      <c r="G45" t="s">
        <v>19</v>
      </c>
      <c r="H45" t="s">
        <v>83</v>
      </c>
      <c r="I45" t="s">
        <v>203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44621.480995370373</v>
      </c>
      <c r="P45" s="1">
        <v>44621.547743055555</v>
      </c>
      <c r="Q45">
        <v>4719</v>
      </c>
      <c r="R45">
        <v>1048</v>
      </c>
      <c r="S45" t="b">
        <v>0</v>
      </c>
      <c r="T45" t="s">
        <v>88</v>
      </c>
      <c r="U45" t="b">
        <v>0</v>
      </c>
      <c r="V45" t="s">
        <v>191</v>
      </c>
      <c r="W45" s="1">
        <v>44621.506342592591</v>
      </c>
      <c r="X45">
        <v>771</v>
      </c>
      <c r="Y45">
        <v>36</v>
      </c>
      <c r="Z45">
        <v>0</v>
      </c>
      <c r="AA45">
        <v>36</v>
      </c>
      <c r="AB45">
        <v>0</v>
      </c>
      <c r="AC45">
        <v>30</v>
      </c>
      <c r="AD45">
        <v>-36</v>
      </c>
      <c r="AE45">
        <v>0</v>
      </c>
      <c r="AF45">
        <v>0</v>
      </c>
      <c r="AG45">
        <v>0</v>
      </c>
      <c r="AH45" t="s">
        <v>103</v>
      </c>
      <c r="AI45" s="1">
        <v>44621.547743055555</v>
      </c>
      <c r="AJ45">
        <v>248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-40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35">
      <c r="A46" t="s">
        <v>204</v>
      </c>
      <c r="B46" t="s">
        <v>80</v>
      </c>
      <c r="C46" t="s">
        <v>202</v>
      </c>
      <c r="D46" t="s">
        <v>82</v>
      </c>
      <c r="E46" s="2" t="str">
        <f>HYPERLINK("capsilon://?command=openfolder&amp;siteaddress=FAM.docvelocity-na8.net&amp;folderid=FX903746B8-DCEA-E959-822B-FE604F3D2C58","FX211211484")</f>
        <v>FX211211484</v>
      </c>
      <c r="F46" t="s">
        <v>19</v>
      </c>
      <c r="G46" t="s">
        <v>19</v>
      </c>
      <c r="H46" t="s">
        <v>83</v>
      </c>
      <c r="I46" t="s">
        <v>205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44621.481064814812</v>
      </c>
      <c r="P46" s="1">
        <v>44621.551400462966</v>
      </c>
      <c r="Q46">
        <v>5160</v>
      </c>
      <c r="R46">
        <v>917</v>
      </c>
      <c r="S46" t="b">
        <v>0</v>
      </c>
      <c r="T46" t="s">
        <v>88</v>
      </c>
      <c r="U46" t="b">
        <v>0</v>
      </c>
      <c r="V46" t="s">
        <v>114</v>
      </c>
      <c r="W46" s="1">
        <v>44621.512766203705</v>
      </c>
      <c r="X46">
        <v>259</v>
      </c>
      <c r="Y46">
        <v>42</v>
      </c>
      <c r="Z46">
        <v>0</v>
      </c>
      <c r="AA46">
        <v>42</v>
      </c>
      <c r="AB46">
        <v>0</v>
      </c>
      <c r="AC46">
        <v>30</v>
      </c>
      <c r="AD46">
        <v>-42</v>
      </c>
      <c r="AE46">
        <v>0</v>
      </c>
      <c r="AF46">
        <v>0</v>
      </c>
      <c r="AG46">
        <v>0</v>
      </c>
      <c r="AH46" t="s">
        <v>103</v>
      </c>
      <c r="AI46" s="1">
        <v>44621.551400462966</v>
      </c>
      <c r="AJ46">
        <v>316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-42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35">
      <c r="A47" t="s">
        <v>206</v>
      </c>
      <c r="B47" t="s">
        <v>80</v>
      </c>
      <c r="C47" t="s">
        <v>207</v>
      </c>
      <c r="D47" t="s">
        <v>82</v>
      </c>
      <c r="E47" s="2" t="str">
        <f>HYPERLINK("capsilon://?command=openfolder&amp;siteaddress=FAM.docvelocity-na8.net&amp;folderid=FX66919803-0D54-A761-53E7-0F1B6C945D62","FX21113990")</f>
        <v>FX21113990</v>
      </c>
      <c r="F47" t="s">
        <v>19</v>
      </c>
      <c r="G47" t="s">
        <v>19</v>
      </c>
      <c r="H47" t="s">
        <v>83</v>
      </c>
      <c r="I47" t="s">
        <v>208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44623.661481481482</v>
      </c>
      <c r="P47" s="1">
        <v>44623.71502314815</v>
      </c>
      <c r="Q47">
        <v>3744</v>
      </c>
      <c r="R47">
        <v>882</v>
      </c>
      <c r="S47" t="b">
        <v>0</v>
      </c>
      <c r="T47" t="s">
        <v>88</v>
      </c>
      <c r="U47" t="b">
        <v>0</v>
      </c>
      <c r="V47" t="s">
        <v>191</v>
      </c>
      <c r="W47" s="1">
        <v>44623.694236111114</v>
      </c>
      <c r="X47">
        <v>373</v>
      </c>
      <c r="Y47">
        <v>52</v>
      </c>
      <c r="Z47">
        <v>0</v>
      </c>
      <c r="AA47">
        <v>52</v>
      </c>
      <c r="AB47">
        <v>0</v>
      </c>
      <c r="AC47">
        <v>36</v>
      </c>
      <c r="AD47">
        <v>-52</v>
      </c>
      <c r="AE47">
        <v>0</v>
      </c>
      <c r="AF47">
        <v>0</v>
      </c>
      <c r="AG47">
        <v>0</v>
      </c>
      <c r="AH47" t="s">
        <v>107</v>
      </c>
      <c r="AI47" s="1">
        <v>44623.71502314815</v>
      </c>
      <c r="AJ47">
        <v>505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-54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35">
      <c r="A48" t="s">
        <v>209</v>
      </c>
      <c r="B48" t="s">
        <v>80</v>
      </c>
      <c r="C48" t="s">
        <v>210</v>
      </c>
      <c r="D48" t="s">
        <v>82</v>
      </c>
      <c r="E48" s="2" t="str">
        <f>HYPERLINK("capsilon://?command=openfolder&amp;siteaddress=FAM.docvelocity-na8.net&amp;folderid=FX3E8C62C1-1270-1F24-4394-87F9963700B4","FX22021157")</f>
        <v>FX22021157</v>
      </c>
      <c r="F48" t="s">
        <v>19</v>
      </c>
      <c r="G48" t="s">
        <v>19</v>
      </c>
      <c r="H48" t="s">
        <v>83</v>
      </c>
      <c r="I48" t="s">
        <v>211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44623.67386574074</v>
      </c>
      <c r="P48" s="1">
        <v>44623.717002314814</v>
      </c>
      <c r="Q48">
        <v>3266</v>
      </c>
      <c r="R48">
        <v>461</v>
      </c>
      <c r="S48" t="b">
        <v>0</v>
      </c>
      <c r="T48" t="s">
        <v>88</v>
      </c>
      <c r="U48" t="b">
        <v>0</v>
      </c>
      <c r="V48" t="s">
        <v>130</v>
      </c>
      <c r="W48" s="1">
        <v>44623.69321759259</v>
      </c>
      <c r="X48">
        <v>130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-21</v>
      </c>
      <c r="AE48">
        <v>0</v>
      </c>
      <c r="AF48">
        <v>0</v>
      </c>
      <c r="AG48">
        <v>0</v>
      </c>
      <c r="AH48" t="s">
        <v>98</v>
      </c>
      <c r="AI48" s="1">
        <v>44623.717002314814</v>
      </c>
      <c r="AJ48">
        <v>331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35">
      <c r="A49" t="s">
        <v>212</v>
      </c>
      <c r="B49" t="s">
        <v>80</v>
      </c>
      <c r="C49" t="s">
        <v>210</v>
      </c>
      <c r="D49" t="s">
        <v>82</v>
      </c>
      <c r="E49" s="2" t="str">
        <f>HYPERLINK("capsilon://?command=openfolder&amp;siteaddress=FAM.docvelocity-na8.net&amp;folderid=FX3E8C62C1-1270-1F24-4394-87F9963700B4","FX22021157")</f>
        <v>FX22021157</v>
      </c>
      <c r="F49" t="s">
        <v>19</v>
      </c>
      <c r="G49" t="s">
        <v>19</v>
      </c>
      <c r="H49" t="s">
        <v>83</v>
      </c>
      <c r="I49" t="s">
        <v>213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44623.674166666664</v>
      </c>
      <c r="P49" s="1">
        <v>44623.719328703701</v>
      </c>
      <c r="Q49">
        <v>3242</v>
      </c>
      <c r="R49">
        <v>660</v>
      </c>
      <c r="S49" t="b">
        <v>0</v>
      </c>
      <c r="T49" t="s">
        <v>88</v>
      </c>
      <c r="U49" t="b">
        <v>0</v>
      </c>
      <c r="V49" t="s">
        <v>130</v>
      </c>
      <c r="W49" s="1">
        <v>44623.696574074071</v>
      </c>
      <c r="X49">
        <v>289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-21</v>
      </c>
      <c r="AE49">
        <v>0</v>
      </c>
      <c r="AF49">
        <v>0</v>
      </c>
      <c r="AG49">
        <v>0</v>
      </c>
      <c r="AH49" t="s">
        <v>107</v>
      </c>
      <c r="AI49" s="1">
        <v>44623.719328703701</v>
      </c>
      <c r="AJ49">
        <v>371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-23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35">
      <c r="A50" t="s">
        <v>214</v>
      </c>
      <c r="B50" t="s">
        <v>80</v>
      </c>
      <c r="C50" t="s">
        <v>210</v>
      </c>
      <c r="D50" t="s">
        <v>82</v>
      </c>
      <c r="E50" s="2" t="str">
        <f>HYPERLINK("capsilon://?command=openfolder&amp;siteaddress=FAM.docvelocity-na8.net&amp;folderid=FX3E8C62C1-1270-1F24-4394-87F9963700B4","FX22021157")</f>
        <v>FX22021157</v>
      </c>
      <c r="F50" t="s">
        <v>19</v>
      </c>
      <c r="G50" t="s">
        <v>19</v>
      </c>
      <c r="H50" t="s">
        <v>83</v>
      </c>
      <c r="I50" t="s">
        <v>215</v>
      </c>
      <c r="J50">
        <v>0</v>
      </c>
      <c r="K50" t="s">
        <v>85</v>
      </c>
      <c r="L50" t="s">
        <v>86</v>
      </c>
      <c r="M50" t="s">
        <v>87</v>
      </c>
      <c r="N50">
        <v>2</v>
      </c>
      <c r="O50" s="1">
        <v>44623.674699074072</v>
      </c>
      <c r="P50" s="1">
        <v>44623.717199074075</v>
      </c>
      <c r="Q50">
        <v>3536</v>
      </c>
      <c r="R50">
        <v>136</v>
      </c>
      <c r="S50" t="b">
        <v>0</v>
      </c>
      <c r="T50" t="s">
        <v>88</v>
      </c>
      <c r="U50" t="b">
        <v>0</v>
      </c>
      <c r="V50" t="s">
        <v>149</v>
      </c>
      <c r="W50" s="1">
        <v>44623.694884259261</v>
      </c>
      <c r="X50">
        <v>120</v>
      </c>
      <c r="Y50">
        <v>0</v>
      </c>
      <c r="Z50">
        <v>0</v>
      </c>
      <c r="AA50">
        <v>0</v>
      </c>
      <c r="AB50">
        <v>27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98</v>
      </c>
      <c r="AI50" s="1">
        <v>44623.717199074075</v>
      </c>
      <c r="AJ50">
        <v>16</v>
      </c>
      <c r="AK50">
        <v>0</v>
      </c>
      <c r="AL50">
        <v>0</v>
      </c>
      <c r="AM50">
        <v>0</v>
      </c>
      <c r="AN50">
        <v>27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35">
      <c r="A51" t="s">
        <v>216</v>
      </c>
      <c r="B51" t="s">
        <v>80</v>
      </c>
      <c r="C51" t="s">
        <v>217</v>
      </c>
      <c r="D51" t="s">
        <v>82</v>
      </c>
      <c r="E51" s="2" t="str">
        <f>HYPERLINK("capsilon://?command=openfolder&amp;siteaddress=FAM.docvelocity-na8.net&amp;folderid=FX5AE5E742-3B74-068F-C732-32217D9AB407","FX21129612")</f>
        <v>FX21129612</v>
      </c>
      <c r="F51" t="s">
        <v>19</v>
      </c>
      <c r="G51" t="s">
        <v>19</v>
      </c>
      <c r="H51" t="s">
        <v>83</v>
      </c>
      <c r="I51" t="s">
        <v>218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44623.68068287037</v>
      </c>
      <c r="P51" s="1">
        <v>44623.721875000003</v>
      </c>
      <c r="Q51">
        <v>3054</v>
      </c>
      <c r="R51">
        <v>505</v>
      </c>
      <c r="S51" t="b">
        <v>0</v>
      </c>
      <c r="T51" t="s">
        <v>88</v>
      </c>
      <c r="U51" t="b">
        <v>0</v>
      </c>
      <c r="V51" t="s">
        <v>191</v>
      </c>
      <c r="W51" s="1">
        <v>44623.697465277779</v>
      </c>
      <c r="X51">
        <v>278</v>
      </c>
      <c r="Y51">
        <v>39</v>
      </c>
      <c r="Z51">
        <v>0</v>
      </c>
      <c r="AA51">
        <v>39</v>
      </c>
      <c r="AB51">
        <v>0</v>
      </c>
      <c r="AC51">
        <v>23</v>
      </c>
      <c r="AD51">
        <v>-39</v>
      </c>
      <c r="AE51">
        <v>0</v>
      </c>
      <c r="AF51">
        <v>0</v>
      </c>
      <c r="AG51">
        <v>0</v>
      </c>
      <c r="AH51" t="s">
        <v>107</v>
      </c>
      <c r="AI51" s="1">
        <v>44623.721875000003</v>
      </c>
      <c r="AJ51">
        <v>219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-39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35">
      <c r="A52" t="s">
        <v>219</v>
      </c>
      <c r="B52" t="s">
        <v>80</v>
      </c>
      <c r="C52" t="s">
        <v>220</v>
      </c>
      <c r="D52" t="s">
        <v>82</v>
      </c>
      <c r="E52" s="2" t="str">
        <f>HYPERLINK("capsilon://?command=openfolder&amp;siteaddress=FAM.docvelocity-na8.net&amp;folderid=FX0A497DC2-39A7-28AD-7C84-FF03158F6229","FX22014468")</f>
        <v>FX22014468</v>
      </c>
      <c r="F52" t="s">
        <v>19</v>
      </c>
      <c r="G52" t="s">
        <v>19</v>
      </c>
      <c r="H52" t="s">
        <v>83</v>
      </c>
      <c r="I52" t="s">
        <v>221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44623.686909722222</v>
      </c>
      <c r="P52" s="1">
        <v>44623.724502314813</v>
      </c>
      <c r="Q52">
        <v>2757</v>
      </c>
      <c r="R52">
        <v>491</v>
      </c>
      <c r="S52" t="b">
        <v>0</v>
      </c>
      <c r="T52" t="s">
        <v>88</v>
      </c>
      <c r="U52" t="b">
        <v>0</v>
      </c>
      <c r="V52" t="s">
        <v>149</v>
      </c>
      <c r="W52" s="1">
        <v>44623.697962962964</v>
      </c>
      <c r="X52">
        <v>265</v>
      </c>
      <c r="Y52">
        <v>46</v>
      </c>
      <c r="Z52">
        <v>0</v>
      </c>
      <c r="AA52">
        <v>46</v>
      </c>
      <c r="AB52">
        <v>0</v>
      </c>
      <c r="AC52">
        <v>5</v>
      </c>
      <c r="AD52">
        <v>-46</v>
      </c>
      <c r="AE52">
        <v>0</v>
      </c>
      <c r="AF52">
        <v>0</v>
      </c>
      <c r="AG52">
        <v>0</v>
      </c>
      <c r="AH52" t="s">
        <v>107</v>
      </c>
      <c r="AI52" s="1">
        <v>44623.724502314813</v>
      </c>
      <c r="AJ52">
        <v>226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-46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35">
      <c r="A53" t="s">
        <v>222</v>
      </c>
      <c r="B53" t="s">
        <v>80</v>
      </c>
      <c r="C53" t="s">
        <v>223</v>
      </c>
      <c r="D53" t="s">
        <v>82</v>
      </c>
      <c r="E53" s="2" t="str">
        <f>HYPERLINK("capsilon://?command=openfolder&amp;siteaddress=FAM.docvelocity-na8.net&amp;folderid=FXD598D7C2-DC0F-311A-3E1E-B89A2F848FFA","FX22027196")</f>
        <v>FX22027196</v>
      </c>
      <c r="F53" t="s">
        <v>19</v>
      </c>
      <c r="G53" t="s">
        <v>19</v>
      </c>
      <c r="H53" t="s">
        <v>83</v>
      </c>
      <c r="I53" t="s">
        <v>224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44623.692129629628</v>
      </c>
      <c r="P53" s="1">
        <v>44623.734525462962</v>
      </c>
      <c r="Q53">
        <v>2667</v>
      </c>
      <c r="R53">
        <v>996</v>
      </c>
      <c r="S53" t="b">
        <v>0</v>
      </c>
      <c r="T53" t="s">
        <v>88</v>
      </c>
      <c r="U53" t="b">
        <v>0</v>
      </c>
      <c r="V53" t="s">
        <v>191</v>
      </c>
      <c r="W53" s="1">
        <v>44623.706030092595</v>
      </c>
      <c r="X53">
        <v>739</v>
      </c>
      <c r="Y53">
        <v>52</v>
      </c>
      <c r="Z53">
        <v>0</v>
      </c>
      <c r="AA53">
        <v>52</v>
      </c>
      <c r="AB53">
        <v>0</v>
      </c>
      <c r="AC53">
        <v>50</v>
      </c>
      <c r="AD53">
        <v>-52</v>
      </c>
      <c r="AE53">
        <v>0</v>
      </c>
      <c r="AF53">
        <v>0</v>
      </c>
      <c r="AG53">
        <v>0</v>
      </c>
      <c r="AH53" t="s">
        <v>103</v>
      </c>
      <c r="AI53" s="1">
        <v>44623.734525462962</v>
      </c>
      <c r="AJ53">
        <v>110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35">
      <c r="A54" t="s">
        <v>225</v>
      </c>
      <c r="B54" t="s">
        <v>80</v>
      </c>
      <c r="C54" t="s">
        <v>226</v>
      </c>
      <c r="D54" t="s">
        <v>82</v>
      </c>
      <c r="E54" s="2" t="str">
        <f>HYPERLINK("capsilon://?command=openfolder&amp;siteaddress=FAM.docvelocity-na8.net&amp;folderid=FX1B2343AA-B0A9-4AD6-539A-D2310D980F09","FX22023811")</f>
        <v>FX22023811</v>
      </c>
      <c r="F54" t="s">
        <v>19</v>
      </c>
      <c r="G54" t="s">
        <v>19</v>
      </c>
      <c r="H54" t="s">
        <v>83</v>
      </c>
      <c r="I54" t="s">
        <v>227</v>
      </c>
      <c r="J54">
        <v>0</v>
      </c>
      <c r="K54" t="s">
        <v>85</v>
      </c>
      <c r="L54" t="s">
        <v>86</v>
      </c>
      <c r="M54" t="s">
        <v>87</v>
      </c>
      <c r="N54">
        <v>1</v>
      </c>
      <c r="O54" s="1">
        <v>44623.718333333331</v>
      </c>
      <c r="P54" s="1">
        <v>44623.728576388887</v>
      </c>
      <c r="Q54">
        <v>674</v>
      </c>
      <c r="R54">
        <v>211</v>
      </c>
      <c r="S54" t="b">
        <v>0</v>
      </c>
      <c r="T54" t="s">
        <v>88</v>
      </c>
      <c r="U54" t="b">
        <v>0</v>
      </c>
      <c r="V54" t="s">
        <v>143</v>
      </c>
      <c r="W54" s="1">
        <v>44623.728576388887</v>
      </c>
      <c r="X54">
        <v>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37</v>
      </c>
      <c r="AF54">
        <v>0</v>
      </c>
      <c r="AG54">
        <v>2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35">
      <c r="A55" t="s">
        <v>228</v>
      </c>
      <c r="B55" t="s">
        <v>80</v>
      </c>
      <c r="C55" t="s">
        <v>229</v>
      </c>
      <c r="D55" t="s">
        <v>82</v>
      </c>
      <c r="E55" s="2" t="str">
        <f>HYPERLINK("capsilon://?command=openfolder&amp;siteaddress=FAM.docvelocity-na8.net&amp;folderid=FXE2569A0E-D65D-FC86-274B-08DF7C97C570","FX220210172")</f>
        <v>FX220210172</v>
      </c>
      <c r="F55" t="s">
        <v>19</v>
      </c>
      <c r="G55" t="s">
        <v>19</v>
      </c>
      <c r="H55" t="s">
        <v>83</v>
      </c>
      <c r="I55" t="s">
        <v>230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44621.48810185185</v>
      </c>
      <c r="P55" s="1">
        <v>44621.557905092595</v>
      </c>
      <c r="Q55">
        <v>5251</v>
      </c>
      <c r="R55">
        <v>780</v>
      </c>
      <c r="S55" t="b">
        <v>0</v>
      </c>
      <c r="T55" t="s">
        <v>88</v>
      </c>
      <c r="U55" t="b">
        <v>0</v>
      </c>
      <c r="V55" t="s">
        <v>191</v>
      </c>
      <c r="W55" s="1">
        <v>44621.508888888886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9</v>
      </c>
      <c r="AD55">
        <v>-21</v>
      </c>
      <c r="AE55">
        <v>0</v>
      </c>
      <c r="AF55">
        <v>0</v>
      </c>
      <c r="AG55">
        <v>0</v>
      </c>
      <c r="AH55" t="s">
        <v>103</v>
      </c>
      <c r="AI55" s="1">
        <v>44621.557905092595</v>
      </c>
      <c r="AJ55">
        <v>561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35">
      <c r="A56" t="s">
        <v>231</v>
      </c>
      <c r="B56" t="s">
        <v>80</v>
      </c>
      <c r="C56" t="s">
        <v>226</v>
      </c>
      <c r="D56" t="s">
        <v>82</v>
      </c>
      <c r="E56" s="2" t="str">
        <f>HYPERLINK("capsilon://?command=openfolder&amp;siteaddress=FAM.docvelocity-na8.net&amp;folderid=FX1B2343AA-B0A9-4AD6-539A-D2310D980F09","FX22023811")</f>
        <v>FX22023811</v>
      </c>
      <c r="F56" t="s">
        <v>19</v>
      </c>
      <c r="G56" t="s">
        <v>19</v>
      </c>
      <c r="H56" t="s">
        <v>83</v>
      </c>
      <c r="I56" t="s">
        <v>227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44623.72892361111</v>
      </c>
      <c r="P56" s="1">
        <v>44623.74863425926</v>
      </c>
      <c r="Q56">
        <v>459</v>
      </c>
      <c r="R56">
        <v>1244</v>
      </c>
      <c r="S56" t="b">
        <v>0</v>
      </c>
      <c r="T56" t="s">
        <v>88</v>
      </c>
      <c r="U56" t="b">
        <v>1</v>
      </c>
      <c r="V56" t="s">
        <v>149</v>
      </c>
      <c r="W56" s="1">
        <v>44623.747187499997</v>
      </c>
      <c r="X56">
        <v>1161</v>
      </c>
      <c r="Y56">
        <v>74</v>
      </c>
      <c r="Z56">
        <v>0</v>
      </c>
      <c r="AA56">
        <v>74</v>
      </c>
      <c r="AB56">
        <v>0</v>
      </c>
      <c r="AC56">
        <v>48</v>
      </c>
      <c r="AD56">
        <v>-74</v>
      </c>
      <c r="AE56">
        <v>0</v>
      </c>
      <c r="AF56">
        <v>0</v>
      </c>
      <c r="AG56">
        <v>0</v>
      </c>
      <c r="AH56" t="s">
        <v>103</v>
      </c>
      <c r="AI56" s="1">
        <v>44623.74863425926</v>
      </c>
      <c r="AJ56">
        <v>83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-74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35">
      <c r="A57" t="s">
        <v>232</v>
      </c>
      <c r="B57" t="s">
        <v>80</v>
      </c>
      <c r="C57" t="s">
        <v>229</v>
      </c>
      <c r="D57" t="s">
        <v>82</v>
      </c>
      <c r="E57" s="2" t="str">
        <f>HYPERLINK("capsilon://?command=openfolder&amp;siteaddress=FAM.docvelocity-na8.net&amp;folderid=FXE2569A0E-D65D-FC86-274B-08DF7C97C570","FX220210172")</f>
        <v>FX220210172</v>
      </c>
      <c r="F57" t="s">
        <v>19</v>
      </c>
      <c r="G57" t="s">
        <v>19</v>
      </c>
      <c r="H57" t="s">
        <v>83</v>
      </c>
      <c r="I57" t="s">
        <v>233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44621.488182870373</v>
      </c>
      <c r="P57" s="1">
        <v>44621.559745370374</v>
      </c>
      <c r="Q57">
        <v>5658</v>
      </c>
      <c r="R57">
        <v>525</v>
      </c>
      <c r="S57" t="b">
        <v>0</v>
      </c>
      <c r="T57" t="s">
        <v>88</v>
      </c>
      <c r="U57" t="b">
        <v>0</v>
      </c>
      <c r="V57" t="s">
        <v>114</v>
      </c>
      <c r="W57" s="1">
        <v>44621.517025462963</v>
      </c>
      <c r="X57">
        <v>367</v>
      </c>
      <c r="Y57">
        <v>21</v>
      </c>
      <c r="Z57">
        <v>0</v>
      </c>
      <c r="AA57">
        <v>21</v>
      </c>
      <c r="AB57">
        <v>0</v>
      </c>
      <c r="AC57">
        <v>18</v>
      </c>
      <c r="AD57">
        <v>-21</v>
      </c>
      <c r="AE57">
        <v>0</v>
      </c>
      <c r="AF57">
        <v>0</v>
      </c>
      <c r="AG57">
        <v>0</v>
      </c>
      <c r="AH57" t="s">
        <v>103</v>
      </c>
      <c r="AI57" s="1">
        <v>44621.559745370374</v>
      </c>
      <c r="AJ57">
        <v>158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35">
      <c r="A58" t="s">
        <v>234</v>
      </c>
      <c r="B58" t="s">
        <v>80</v>
      </c>
      <c r="C58" t="s">
        <v>235</v>
      </c>
      <c r="D58" t="s">
        <v>82</v>
      </c>
      <c r="E58" s="2" t="str">
        <f>HYPERLINK("capsilon://?command=openfolder&amp;siteaddress=FAM.docvelocity-na8.net&amp;folderid=FXEF6B9233-93B2-1348-5ECD-4264D35C5AEA","FX22013019")</f>
        <v>FX22013019</v>
      </c>
      <c r="F58" t="s">
        <v>19</v>
      </c>
      <c r="G58" t="s">
        <v>19</v>
      </c>
      <c r="H58" t="s">
        <v>83</v>
      </c>
      <c r="I58" t="s">
        <v>236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44623.762384259258</v>
      </c>
      <c r="P58" s="1">
        <v>44623.781134259261</v>
      </c>
      <c r="Q58">
        <v>1334</v>
      </c>
      <c r="R58">
        <v>286</v>
      </c>
      <c r="S58" t="b">
        <v>0</v>
      </c>
      <c r="T58" t="s">
        <v>88</v>
      </c>
      <c r="U58" t="b">
        <v>0</v>
      </c>
      <c r="V58" t="s">
        <v>237</v>
      </c>
      <c r="W58" s="1">
        <v>44623.765173611115</v>
      </c>
      <c r="X58">
        <v>228</v>
      </c>
      <c r="Y58">
        <v>50</v>
      </c>
      <c r="Z58">
        <v>0</v>
      </c>
      <c r="AA58">
        <v>50</v>
      </c>
      <c r="AB58">
        <v>0</v>
      </c>
      <c r="AC58">
        <v>18</v>
      </c>
      <c r="AD58">
        <v>-50</v>
      </c>
      <c r="AE58">
        <v>0</v>
      </c>
      <c r="AF58">
        <v>0</v>
      </c>
      <c r="AG58">
        <v>0</v>
      </c>
      <c r="AH58" t="s">
        <v>103</v>
      </c>
      <c r="AI58" s="1">
        <v>44623.781134259261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-50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35">
      <c r="A59" t="s">
        <v>238</v>
      </c>
      <c r="B59" t="s">
        <v>80</v>
      </c>
      <c r="C59" t="s">
        <v>235</v>
      </c>
      <c r="D59" t="s">
        <v>82</v>
      </c>
      <c r="E59" s="2" t="str">
        <f>HYPERLINK("capsilon://?command=openfolder&amp;siteaddress=FAM.docvelocity-na8.net&amp;folderid=FXEF6B9233-93B2-1348-5ECD-4264D35C5AEA","FX22013019")</f>
        <v>FX22013019</v>
      </c>
      <c r="F59" t="s">
        <v>19</v>
      </c>
      <c r="G59" t="s">
        <v>19</v>
      </c>
      <c r="H59" t="s">
        <v>83</v>
      </c>
      <c r="I59" t="s">
        <v>239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44623.763148148151</v>
      </c>
      <c r="P59" s="1">
        <v>44623.78528935185</v>
      </c>
      <c r="Q59">
        <v>1278</v>
      </c>
      <c r="R59">
        <v>635</v>
      </c>
      <c r="S59" t="b">
        <v>0</v>
      </c>
      <c r="T59" t="s">
        <v>88</v>
      </c>
      <c r="U59" t="b">
        <v>0</v>
      </c>
      <c r="V59" t="s">
        <v>154</v>
      </c>
      <c r="W59" s="1">
        <v>44623.767268518517</v>
      </c>
      <c r="X59">
        <v>228</v>
      </c>
      <c r="Y59">
        <v>50</v>
      </c>
      <c r="Z59">
        <v>0</v>
      </c>
      <c r="AA59">
        <v>50</v>
      </c>
      <c r="AB59">
        <v>0</v>
      </c>
      <c r="AC59">
        <v>18</v>
      </c>
      <c r="AD59">
        <v>-50</v>
      </c>
      <c r="AE59">
        <v>0</v>
      </c>
      <c r="AF59">
        <v>0</v>
      </c>
      <c r="AG59">
        <v>0</v>
      </c>
      <c r="AH59" t="s">
        <v>98</v>
      </c>
      <c r="AI59" s="1">
        <v>44623.78528935185</v>
      </c>
      <c r="AJ59">
        <v>407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-50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35">
      <c r="A60" t="s">
        <v>240</v>
      </c>
      <c r="B60" t="s">
        <v>80</v>
      </c>
      <c r="C60" t="s">
        <v>235</v>
      </c>
      <c r="D60" t="s">
        <v>82</v>
      </c>
      <c r="E60" s="2" t="str">
        <f>HYPERLINK("capsilon://?command=openfolder&amp;siteaddress=FAM.docvelocity-na8.net&amp;folderid=FXEF6B9233-93B2-1348-5ECD-4264D35C5AEA","FX22013019")</f>
        <v>FX22013019</v>
      </c>
      <c r="F60" t="s">
        <v>19</v>
      </c>
      <c r="G60" t="s">
        <v>19</v>
      </c>
      <c r="H60" t="s">
        <v>83</v>
      </c>
      <c r="I60" t="s">
        <v>241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44623.76326388889</v>
      </c>
      <c r="P60" s="1">
        <v>44623.781759259262</v>
      </c>
      <c r="Q60">
        <v>1258</v>
      </c>
      <c r="R60">
        <v>340</v>
      </c>
      <c r="S60" t="b">
        <v>0</v>
      </c>
      <c r="T60" t="s">
        <v>88</v>
      </c>
      <c r="U60" t="b">
        <v>0</v>
      </c>
      <c r="V60" t="s">
        <v>237</v>
      </c>
      <c r="W60" s="1">
        <v>44623.768506944441</v>
      </c>
      <c r="X60">
        <v>287</v>
      </c>
      <c r="Y60">
        <v>52</v>
      </c>
      <c r="Z60">
        <v>0</v>
      </c>
      <c r="AA60">
        <v>52</v>
      </c>
      <c r="AB60">
        <v>0</v>
      </c>
      <c r="AC60">
        <v>32</v>
      </c>
      <c r="AD60">
        <v>-52</v>
      </c>
      <c r="AE60">
        <v>0</v>
      </c>
      <c r="AF60">
        <v>0</v>
      </c>
      <c r="AG60">
        <v>0</v>
      </c>
      <c r="AH60" t="s">
        <v>103</v>
      </c>
      <c r="AI60" s="1">
        <v>44623.781759259262</v>
      </c>
      <c r="AJ60">
        <v>53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-52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35">
      <c r="A61" t="s">
        <v>242</v>
      </c>
      <c r="B61" t="s">
        <v>80</v>
      </c>
      <c r="C61" t="s">
        <v>235</v>
      </c>
      <c r="D61" t="s">
        <v>82</v>
      </c>
      <c r="E61" s="2" t="str">
        <f>HYPERLINK("capsilon://?command=openfolder&amp;siteaddress=FAM.docvelocity-na8.net&amp;folderid=FXEF6B9233-93B2-1348-5ECD-4264D35C5AEA","FX22013019")</f>
        <v>FX22013019</v>
      </c>
      <c r="F61" t="s">
        <v>19</v>
      </c>
      <c r="G61" t="s">
        <v>19</v>
      </c>
      <c r="H61" t="s">
        <v>83</v>
      </c>
      <c r="I61" t="s">
        <v>243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44623.764641203707</v>
      </c>
      <c r="P61" s="1">
        <v>44623.782349537039</v>
      </c>
      <c r="Q61">
        <v>1297</v>
      </c>
      <c r="R61">
        <v>233</v>
      </c>
      <c r="S61" t="b">
        <v>0</v>
      </c>
      <c r="T61" t="s">
        <v>88</v>
      </c>
      <c r="U61" t="b">
        <v>0</v>
      </c>
      <c r="V61" t="s">
        <v>154</v>
      </c>
      <c r="W61" s="1">
        <v>44623.76939814815</v>
      </c>
      <c r="X61">
        <v>183</v>
      </c>
      <c r="Y61">
        <v>50</v>
      </c>
      <c r="Z61">
        <v>0</v>
      </c>
      <c r="AA61">
        <v>50</v>
      </c>
      <c r="AB61">
        <v>0</v>
      </c>
      <c r="AC61">
        <v>18</v>
      </c>
      <c r="AD61">
        <v>-50</v>
      </c>
      <c r="AE61">
        <v>0</v>
      </c>
      <c r="AF61">
        <v>0</v>
      </c>
      <c r="AG61">
        <v>0</v>
      </c>
      <c r="AH61" t="s">
        <v>103</v>
      </c>
      <c r="AI61" s="1">
        <v>44623.782349537039</v>
      </c>
      <c r="AJ61">
        <v>50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35">
      <c r="A62" t="s">
        <v>244</v>
      </c>
      <c r="B62" t="s">
        <v>80</v>
      </c>
      <c r="C62" t="s">
        <v>235</v>
      </c>
      <c r="D62" t="s">
        <v>82</v>
      </c>
      <c r="E62" s="2" t="str">
        <f>HYPERLINK("capsilon://?command=openfolder&amp;siteaddress=FAM.docvelocity-na8.net&amp;folderid=FXEF6B9233-93B2-1348-5ECD-4264D35C5AEA","FX22013019")</f>
        <v>FX22013019</v>
      </c>
      <c r="F62" t="s">
        <v>19</v>
      </c>
      <c r="G62" t="s">
        <v>19</v>
      </c>
      <c r="H62" t="s">
        <v>83</v>
      </c>
      <c r="I62" t="s">
        <v>245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44623.765983796293</v>
      </c>
      <c r="P62" s="1">
        <v>44623.782916666663</v>
      </c>
      <c r="Q62">
        <v>1168</v>
      </c>
      <c r="R62">
        <v>295</v>
      </c>
      <c r="S62" t="b">
        <v>0</v>
      </c>
      <c r="T62" t="s">
        <v>88</v>
      </c>
      <c r="U62" t="b">
        <v>0</v>
      </c>
      <c r="V62" t="s">
        <v>237</v>
      </c>
      <c r="W62" s="1">
        <v>44623.771365740744</v>
      </c>
      <c r="X62">
        <v>247</v>
      </c>
      <c r="Y62">
        <v>50</v>
      </c>
      <c r="Z62">
        <v>0</v>
      </c>
      <c r="AA62">
        <v>50</v>
      </c>
      <c r="AB62">
        <v>0</v>
      </c>
      <c r="AC62">
        <v>18</v>
      </c>
      <c r="AD62">
        <v>-50</v>
      </c>
      <c r="AE62">
        <v>0</v>
      </c>
      <c r="AF62">
        <v>0</v>
      </c>
      <c r="AG62">
        <v>0</v>
      </c>
      <c r="AH62" t="s">
        <v>103</v>
      </c>
      <c r="AI62" s="1">
        <v>44623.782916666663</v>
      </c>
      <c r="AJ62">
        <v>48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-50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35">
      <c r="A63" t="s">
        <v>246</v>
      </c>
      <c r="B63" t="s">
        <v>80</v>
      </c>
      <c r="C63" t="s">
        <v>247</v>
      </c>
      <c r="D63" t="s">
        <v>82</v>
      </c>
      <c r="E63" s="2" t="str">
        <f>HYPERLINK("capsilon://?command=openfolder&amp;siteaddress=FAM.docvelocity-na8.net&amp;folderid=FXC1521C74-EFDC-171E-D751-B83E79B31354","FX220212859")</f>
        <v>FX220212859</v>
      </c>
      <c r="F63" t="s">
        <v>19</v>
      </c>
      <c r="G63" t="s">
        <v>19</v>
      </c>
      <c r="H63" t="s">
        <v>83</v>
      </c>
      <c r="I63" t="s">
        <v>248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44623.783599537041</v>
      </c>
      <c r="P63" s="1">
        <v>44623.804155092592</v>
      </c>
      <c r="Q63">
        <v>576</v>
      </c>
      <c r="R63">
        <v>1200</v>
      </c>
      <c r="S63" t="b">
        <v>0</v>
      </c>
      <c r="T63" t="s">
        <v>88</v>
      </c>
      <c r="U63" t="b">
        <v>0</v>
      </c>
      <c r="V63" t="s">
        <v>191</v>
      </c>
      <c r="W63" s="1">
        <v>44623.791956018518</v>
      </c>
      <c r="X63">
        <v>719</v>
      </c>
      <c r="Y63">
        <v>52</v>
      </c>
      <c r="Z63">
        <v>0</v>
      </c>
      <c r="AA63">
        <v>52</v>
      </c>
      <c r="AB63">
        <v>0</v>
      </c>
      <c r="AC63">
        <v>35</v>
      </c>
      <c r="AD63">
        <v>-52</v>
      </c>
      <c r="AE63">
        <v>0</v>
      </c>
      <c r="AF63">
        <v>0</v>
      </c>
      <c r="AG63">
        <v>0</v>
      </c>
      <c r="AH63" t="s">
        <v>90</v>
      </c>
      <c r="AI63" s="1">
        <v>44623.804155092592</v>
      </c>
      <c r="AJ63">
        <v>475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-55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35">
      <c r="A64" t="s">
        <v>249</v>
      </c>
      <c r="B64" t="s">
        <v>80</v>
      </c>
      <c r="C64" t="s">
        <v>250</v>
      </c>
      <c r="D64" t="s">
        <v>82</v>
      </c>
      <c r="E64" s="2" t="str">
        <f>HYPERLINK("capsilon://?command=openfolder&amp;siteaddress=FAM.docvelocity-na8.net&amp;folderid=FX0A5EF9D3-0DED-A5CF-EC08-4A62945C1C7F","FX22028469")</f>
        <v>FX22028469</v>
      </c>
      <c r="F64" t="s">
        <v>19</v>
      </c>
      <c r="G64" t="s">
        <v>19</v>
      </c>
      <c r="H64" t="s">
        <v>83</v>
      </c>
      <c r="I64" t="s">
        <v>251</v>
      </c>
      <c r="J64">
        <v>0</v>
      </c>
      <c r="K64" t="s">
        <v>85</v>
      </c>
      <c r="L64" t="s">
        <v>86</v>
      </c>
      <c r="M64" t="s">
        <v>87</v>
      </c>
      <c r="N64">
        <v>1</v>
      </c>
      <c r="O64" s="1">
        <v>44623.821284722224</v>
      </c>
      <c r="P64" s="1">
        <v>44624.284386574072</v>
      </c>
      <c r="Q64">
        <v>31464</v>
      </c>
      <c r="R64">
        <v>8548</v>
      </c>
      <c r="S64" t="b">
        <v>0</v>
      </c>
      <c r="T64" t="s">
        <v>88</v>
      </c>
      <c r="U64" t="b">
        <v>0</v>
      </c>
      <c r="V64" t="s">
        <v>252</v>
      </c>
      <c r="W64" s="1">
        <v>44624.284386574072</v>
      </c>
      <c r="X64">
        <v>849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37</v>
      </c>
      <c r="AF64">
        <v>0</v>
      </c>
      <c r="AG64">
        <v>6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35">
      <c r="A65" t="s">
        <v>253</v>
      </c>
      <c r="B65" t="s">
        <v>80</v>
      </c>
      <c r="C65" t="s">
        <v>250</v>
      </c>
      <c r="D65" t="s">
        <v>82</v>
      </c>
      <c r="E65" s="2" t="str">
        <f>HYPERLINK("capsilon://?command=openfolder&amp;siteaddress=FAM.docvelocity-na8.net&amp;folderid=FX0A5EF9D3-0DED-A5CF-EC08-4A62945C1C7F","FX22028469")</f>
        <v>FX22028469</v>
      </c>
      <c r="F65" t="s">
        <v>19</v>
      </c>
      <c r="G65" t="s">
        <v>19</v>
      </c>
      <c r="H65" t="s">
        <v>83</v>
      </c>
      <c r="I65" t="s">
        <v>254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44623.822118055556</v>
      </c>
      <c r="P65" s="1">
        <v>44624.156909722224</v>
      </c>
      <c r="Q65">
        <v>28193</v>
      </c>
      <c r="R65">
        <v>733</v>
      </c>
      <c r="S65" t="b">
        <v>0</v>
      </c>
      <c r="T65" t="s">
        <v>88</v>
      </c>
      <c r="U65" t="b">
        <v>0</v>
      </c>
      <c r="V65" t="s">
        <v>149</v>
      </c>
      <c r="W65" s="1">
        <v>44623.986840277779</v>
      </c>
      <c r="X65">
        <v>444</v>
      </c>
      <c r="Y65">
        <v>52</v>
      </c>
      <c r="Z65">
        <v>0</v>
      </c>
      <c r="AA65">
        <v>52</v>
      </c>
      <c r="AB65">
        <v>0</v>
      </c>
      <c r="AC65">
        <v>20</v>
      </c>
      <c r="AD65">
        <v>-52</v>
      </c>
      <c r="AE65">
        <v>0</v>
      </c>
      <c r="AF65">
        <v>0</v>
      </c>
      <c r="AG65">
        <v>0</v>
      </c>
      <c r="AH65" t="s">
        <v>255</v>
      </c>
      <c r="AI65" s="1">
        <v>44624.156909722224</v>
      </c>
      <c r="AJ65">
        <v>289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-53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35">
      <c r="A66" t="s">
        <v>256</v>
      </c>
      <c r="B66" t="s">
        <v>80</v>
      </c>
      <c r="C66" t="s">
        <v>250</v>
      </c>
      <c r="D66" t="s">
        <v>82</v>
      </c>
      <c r="E66" s="2" t="str">
        <f>HYPERLINK("capsilon://?command=openfolder&amp;siteaddress=FAM.docvelocity-na8.net&amp;folderid=FX0A5EF9D3-0DED-A5CF-EC08-4A62945C1C7F","FX22028469")</f>
        <v>FX22028469</v>
      </c>
      <c r="F66" t="s">
        <v>19</v>
      </c>
      <c r="G66" t="s">
        <v>19</v>
      </c>
      <c r="H66" t="s">
        <v>83</v>
      </c>
      <c r="I66" t="s">
        <v>257</v>
      </c>
      <c r="J66">
        <v>0</v>
      </c>
      <c r="K66" t="s">
        <v>85</v>
      </c>
      <c r="L66" t="s">
        <v>86</v>
      </c>
      <c r="M66" t="s">
        <v>82</v>
      </c>
      <c r="N66">
        <v>1</v>
      </c>
      <c r="O66" s="1">
        <v>44623.822800925926</v>
      </c>
      <c r="P66" s="1">
        <v>44623.835081018522</v>
      </c>
      <c r="Q66">
        <v>1046</v>
      </c>
      <c r="R66">
        <v>15</v>
      </c>
      <c r="S66" t="b">
        <v>0</v>
      </c>
      <c r="T66" t="s">
        <v>137</v>
      </c>
      <c r="U66" t="b">
        <v>0</v>
      </c>
      <c r="V66" t="s">
        <v>137</v>
      </c>
      <c r="W66" s="1">
        <v>44623.835081018522</v>
      </c>
      <c r="X66">
        <v>15</v>
      </c>
      <c r="Y66">
        <v>37</v>
      </c>
      <c r="Z66">
        <v>0</v>
      </c>
      <c r="AA66">
        <v>37</v>
      </c>
      <c r="AB66">
        <v>0</v>
      </c>
      <c r="AC66">
        <v>0</v>
      </c>
      <c r="AD66">
        <v>-37</v>
      </c>
      <c r="AE66">
        <v>0</v>
      </c>
      <c r="AF66">
        <v>0</v>
      </c>
      <c r="AG66">
        <v>0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35">
      <c r="A67" t="s">
        <v>258</v>
      </c>
      <c r="B67" t="s">
        <v>80</v>
      </c>
      <c r="C67" t="s">
        <v>259</v>
      </c>
      <c r="D67" t="s">
        <v>82</v>
      </c>
      <c r="E67" s="2" t="str">
        <f>HYPERLINK("capsilon://?command=openfolder&amp;siteaddress=FAM.docvelocity-na8.net&amp;folderid=FX61941AB4-0D19-8F09-4E0A-A091F583633C","FX22028180")</f>
        <v>FX22028180</v>
      </c>
      <c r="F67" t="s">
        <v>19</v>
      </c>
      <c r="G67" t="s">
        <v>19</v>
      </c>
      <c r="H67" t="s">
        <v>83</v>
      </c>
      <c r="I67" t="s">
        <v>260</v>
      </c>
      <c r="J67">
        <v>0</v>
      </c>
      <c r="K67" t="s">
        <v>85</v>
      </c>
      <c r="L67" t="s">
        <v>86</v>
      </c>
      <c r="M67" t="s">
        <v>87</v>
      </c>
      <c r="N67">
        <v>2</v>
      </c>
      <c r="O67" s="1">
        <v>44623.852569444447</v>
      </c>
      <c r="P67" s="1">
        <v>44624.158599537041</v>
      </c>
      <c r="Q67">
        <v>25947</v>
      </c>
      <c r="R67">
        <v>494</v>
      </c>
      <c r="S67" t="b">
        <v>0</v>
      </c>
      <c r="T67" t="s">
        <v>88</v>
      </c>
      <c r="U67" t="b">
        <v>0</v>
      </c>
      <c r="V67" t="s">
        <v>149</v>
      </c>
      <c r="W67" s="1">
        <v>44623.990891203706</v>
      </c>
      <c r="X67">
        <v>349</v>
      </c>
      <c r="Y67">
        <v>21</v>
      </c>
      <c r="Z67">
        <v>0</v>
      </c>
      <c r="AA67">
        <v>21</v>
      </c>
      <c r="AB67">
        <v>0</v>
      </c>
      <c r="AC67">
        <v>6</v>
      </c>
      <c r="AD67">
        <v>-21</v>
      </c>
      <c r="AE67">
        <v>0</v>
      </c>
      <c r="AF67">
        <v>0</v>
      </c>
      <c r="AG67">
        <v>0</v>
      </c>
      <c r="AH67" t="s">
        <v>255</v>
      </c>
      <c r="AI67" s="1">
        <v>44624.158599537041</v>
      </c>
      <c r="AJ67">
        <v>145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-22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35">
      <c r="A68" t="s">
        <v>261</v>
      </c>
      <c r="B68" t="s">
        <v>80</v>
      </c>
      <c r="C68" t="s">
        <v>262</v>
      </c>
      <c r="D68" t="s">
        <v>82</v>
      </c>
      <c r="E68" s="2" t="str">
        <f>HYPERLINK("capsilon://?command=openfolder&amp;siteaddress=FAM.docvelocity-na8.net&amp;folderid=FX061F7B3F-E9D1-845E-A57E-651821C3C8B4","FX22017899")</f>
        <v>FX22017899</v>
      </c>
      <c r="F68" t="s">
        <v>19</v>
      </c>
      <c r="G68" t="s">
        <v>19</v>
      </c>
      <c r="H68" t="s">
        <v>83</v>
      </c>
      <c r="I68" t="s">
        <v>263</v>
      </c>
      <c r="J68">
        <v>0</v>
      </c>
      <c r="K68" t="s">
        <v>85</v>
      </c>
      <c r="L68" t="s">
        <v>86</v>
      </c>
      <c r="M68" t="s">
        <v>87</v>
      </c>
      <c r="N68">
        <v>2</v>
      </c>
      <c r="O68" s="1">
        <v>44623.902789351851</v>
      </c>
      <c r="P68" s="1">
        <v>44624.160833333335</v>
      </c>
      <c r="Q68">
        <v>21138</v>
      </c>
      <c r="R68">
        <v>1157</v>
      </c>
      <c r="S68" t="b">
        <v>0</v>
      </c>
      <c r="T68" t="s">
        <v>88</v>
      </c>
      <c r="U68" t="b">
        <v>0</v>
      </c>
      <c r="V68" t="s">
        <v>149</v>
      </c>
      <c r="W68" s="1">
        <v>44624.001793981479</v>
      </c>
      <c r="X68">
        <v>941</v>
      </c>
      <c r="Y68">
        <v>55</v>
      </c>
      <c r="Z68">
        <v>0</v>
      </c>
      <c r="AA68">
        <v>55</v>
      </c>
      <c r="AB68">
        <v>0</v>
      </c>
      <c r="AC68">
        <v>39</v>
      </c>
      <c r="AD68">
        <v>-55</v>
      </c>
      <c r="AE68">
        <v>0</v>
      </c>
      <c r="AF68">
        <v>0</v>
      </c>
      <c r="AG68">
        <v>0</v>
      </c>
      <c r="AH68" t="s">
        <v>255</v>
      </c>
      <c r="AI68" s="1">
        <v>44624.160833333335</v>
      </c>
      <c r="AJ68">
        <v>192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-57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35">
      <c r="A69" t="s">
        <v>264</v>
      </c>
      <c r="B69" t="s">
        <v>80</v>
      </c>
      <c r="C69" t="s">
        <v>262</v>
      </c>
      <c r="D69" t="s">
        <v>82</v>
      </c>
      <c r="E69" s="2" t="str">
        <f>HYPERLINK("capsilon://?command=openfolder&amp;siteaddress=FAM.docvelocity-na8.net&amp;folderid=FX061F7B3F-E9D1-845E-A57E-651821C3C8B4","FX22017899")</f>
        <v>FX22017899</v>
      </c>
      <c r="F69" t="s">
        <v>19</v>
      </c>
      <c r="G69" t="s">
        <v>19</v>
      </c>
      <c r="H69" t="s">
        <v>83</v>
      </c>
      <c r="I69" t="s">
        <v>265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44623.903101851851</v>
      </c>
      <c r="P69" s="1">
        <v>44624.162418981483</v>
      </c>
      <c r="Q69">
        <v>21585</v>
      </c>
      <c r="R69">
        <v>820</v>
      </c>
      <c r="S69" t="b">
        <v>0</v>
      </c>
      <c r="T69" t="s">
        <v>88</v>
      </c>
      <c r="U69" t="b">
        <v>0</v>
      </c>
      <c r="V69" t="s">
        <v>149</v>
      </c>
      <c r="W69" s="1">
        <v>44624.023020833331</v>
      </c>
      <c r="X69">
        <v>668</v>
      </c>
      <c r="Y69">
        <v>55</v>
      </c>
      <c r="Z69">
        <v>0</v>
      </c>
      <c r="AA69">
        <v>55</v>
      </c>
      <c r="AB69">
        <v>0</v>
      </c>
      <c r="AC69">
        <v>40</v>
      </c>
      <c r="AD69">
        <v>-55</v>
      </c>
      <c r="AE69">
        <v>0</v>
      </c>
      <c r="AF69">
        <v>0</v>
      </c>
      <c r="AG69">
        <v>0</v>
      </c>
      <c r="AH69" t="s">
        <v>255</v>
      </c>
      <c r="AI69" s="1">
        <v>44624.162418981483</v>
      </c>
      <c r="AJ69">
        <v>136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-57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35">
      <c r="A70" t="s">
        <v>266</v>
      </c>
      <c r="B70" t="s">
        <v>80</v>
      </c>
      <c r="C70" t="s">
        <v>262</v>
      </c>
      <c r="D70" t="s">
        <v>82</v>
      </c>
      <c r="E70" s="2" t="str">
        <f>HYPERLINK("capsilon://?command=openfolder&amp;siteaddress=FAM.docvelocity-na8.net&amp;folderid=FX061F7B3F-E9D1-845E-A57E-651821C3C8B4","FX22017899")</f>
        <v>FX22017899</v>
      </c>
      <c r="F70" t="s">
        <v>19</v>
      </c>
      <c r="G70" t="s">
        <v>19</v>
      </c>
      <c r="H70" t="s">
        <v>83</v>
      </c>
      <c r="I70" t="s">
        <v>267</v>
      </c>
      <c r="J70">
        <v>0</v>
      </c>
      <c r="K70" t="s">
        <v>85</v>
      </c>
      <c r="L70" t="s">
        <v>86</v>
      </c>
      <c r="M70" t="s">
        <v>87</v>
      </c>
      <c r="N70">
        <v>2</v>
      </c>
      <c r="O70" s="1">
        <v>44623.903321759259</v>
      </c>
      <c r="P70" s="1">
        <v>44624.164212962962</v>
      </c>
      <c r="Q70">
        <v>21788</v>
      </c>
      <c r="R70">
        <v>753</v>
      </c>
      <c r="S70" t="b">
        <v>0</v>
      </c>
      <c r="T70" t="s">
        <v>88</v>
      </c>
      <c r="U70" t="b">
        <v>0</v>
      </c>
      <c r="V70" t="s">
        <v>149</v>
      </c>
      <c r="W70" s="1">
        <v>44624.029965277776</v>
      </c>
      <c r="X70">
        <v>599</v>
      </c>
      <c r="Y70">
        <v>55</v>
      </c>
      <c r="Z70">
        <v>0</v>
      </c>
      <c r="AA70">
        <v>55</v>
      </c>
      <c r="AB70">
        <v>0</v>
      </c>
      <c r="AC70">
        <v>41</v>
      </c>
      <c r="AD70">
        <v>-55</v>
      </c>
      <c r="AE70">
        <v>0</v>
      </c>
      <c r="AF70">
        <v>0</v>
      </c>
      <c r="AG70">
        <v>0</v>
      </c>
      <c r="AH70" t="s">
        <v>255</v>
      </c>
      <c r="AI70" s="1">
        <v>44624.164212962962</v>
      </c>
      <c r="AJ70">
        <v>154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-57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35">
      <c r="A71" t="s">
        <v>268</v>
      </c>
      <c r="B71" t="s">
        <v>80</v>
      </c>
      <c r="C71" t="s">
        <v>262</v>
      </c>
      <c r="D71" t="s">
        <v>82</v>
      </c>
      <c r="E71" s="2" t="str">
        <f>HYPERLINK("capsilon://?command=openfolder&amp;siteaddress=FAM.docvelocity-na8.net&amp;folderid=FX061F7B3F-E9D1-845E-A57E-651821C3C8B4","FX22017899")</f>
        <v>FX22017899</v>
      </c>
      <c r="F71" t="s">
        <v>19</v>
      </c>
      <c r="G71" t="s">
        <v>19</v>
      </c>
      <c r="H71" t="s">
        <v>83</v>
      </c>
      <c r="I71" t="s">
        <v>269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44623.903541666667</v>
      </c>
      <c r="P71" s="1">
        <v>44624.165416666663</v>
      </c>
      <c r="Q71">
        <v>21774</v>
      </c>
      <c r="R71">
        <v>852</v>
      </c>
      <c r="S71" t="b">
        <v>0</v>
      </c>
      <c r="T71" t="s">
        <v>88</v>
      </c>
      <c r="U71" t="b">
        <v>0</v>
      </c>
      <c r="V71" t="s">
        <v>149</v>
      </c>
      <c r="W71" s="1">
        <v>44624.038645833331</v>
      </c>
      <c r="X71">
        <v>749</v>
      </c>
      <c r="Y71">
        <v>21</v>
      </c>
      <c r="Z71">
        <v>0</v>
      </c>
      <c r="AA71">
        <v>21</v>
      </c>
      <c r="AB71">
        <v>0</v>
      </c>
      <c r="AC71">
        <v>12</v>
      </c>
      <c r="AD71">
        <v>-21</v>
      </c>
      <c r="AE71">
        <v>0</v>
      </c>
      <c r="AF71">
        <v>0</v>
      </c>
      <c r="AG71">
        <v>0</v>
      </c>
      <c r="AH71" t="s">
        <v>255</v>
      </c>
      <c r="AI71" s="1">
        <v>44624.165416666663</v>
      </c>
      <c r="AJ71">
        <v>103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-22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35">
      <c r="A72" t="s">
        <v>270</v>
      </c>
      <c r="B72" t="s">
        <v>80</v>
      </c>
      <c r="C72" t="s">
        <v>262</v>
      </c>
      <c r="D72" t="s">
        <v>82</v>
      </c>
      <c r="E72" s="2" t="str">
        <f>HYPERLINK("capsilon://?command=openfolder&amp;siteaddress=FAM.docvelocity-na8.net&amp;folderid=FX061F7B3F-E9D1-845E-A57E-651821C3C8B4","FX22017899")</f>
        <v>FX22017899</v>
      </c>
      <c r="F72" t="s">
        <v>19</v>
      </c>
      <c r="G72" t="s">
        <v>19</v>
      </c>
      <c r="H72" t="s">
        <v>83</v>
      </c>
      <c r="I72" t="s">
        <v>271</v>
      </c>
      <c r="J72">
        <v>0</v>
      </c>
      <c r="K72" t="s">
        <v>85</v>
      </c>
      <c r="L72" t="s">
        <v>86</v>
      </c>
      <c r="M72" t="s">
        <v>87</v>
      </c>
      <c r="N72">
        <v>2</v>
      </c>
      <c r="O72" s="1">
        <v>44623.903703703705</v>
      </c>
      <c r="P72" s="1">
        <v>44624.167569444442</v>
      </c>
      <c r="Q72">
        <v>22197</v>
      </c>
      <c r="R72">
        <v>601</v>
      </c>
      <c r="S72" t="b">
        <v>0</v>
      </c>
      <c r="T72" t="s">
        <v>88</v>
      </c>
      <c r="U72" t="b">
        <v>0</v>
      </c>
      <c r="V72" t="s">
        <v>237</v>
      </c>
      <c r="W72" s="1">
        <v>44624.03765046296</v>
      </c>
      <c r="X72">
        <v>416</v>
      </c>
      <c r="Y72">
        <v>60</v>
      </c>
      <c r="Z72">
        <v>0</v>
      </c>
      <c r="AA72">
        <v>60</v>
      </c>
      <c r="AB72">
        <v>0</v>
      </c>
      <c r="AC72">
        <v>36</v>
      </c>
      <c r="AD72">
        <v>-60</v>
      </c>
      <c r="AE72">
        <v>0</v>
      </c>
      <c r="AF72">
        <v>0</v>
      </c>
      <c r="AG72">
        <v>0</v>
      </c>
      <c r="AH72" t="s">
        <v>255</v>
      </c>
      <c r="AI72" s="1">
        <v>44624.167569444442</v>
      </c>
      <c r="AJ72">
        <v>185</v>
      </c>
      <c r="AK72">
        <v>4</v>
      </c>
      <c r="AL72">
        <v>0</v>
      </c>
      <c r="AM72">
        <v>4</v>
      </c>
      <c r="AN72">
        <v>0</v>
      </c>
      <c r="AO72">
        <v>3</v>
      </c>
      <c r="AP72">
        <v>-64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35">
      <c r="A73" t="s">
        <v>272</v>
      </c>
      <c r="B73" t="s">
        <v>80</v>
      </c>
      <c r="C73" t="s">
        <v>273</v>
      </c>
      <c r="D73" t="s">
        <v>82</v>
      </c>
      <c r="E73" s="2" t="str">
        <f>HYPERLINK("capsilon://?command=openfolder&amp;siteaddress=FAM.docvelocity-na8.net&amp;folderid=FX605A9FC1-840D-A08D-56C2-F5605041CFAB","FX22028306")</f>
        <v>FX22028306</v>
      </c>
      <c r="F73" t="s">
        <v>19</v>
      </c>
      <c r="G73" t="s">
        <v>19</v>
      </c>
      <c r="H73" t="s">
        <v>83</v>
      </c>
      <c r="I73" t="s">
        <v>274</v>
      </c>
      <c r="J73">
        <v>0</v>
      </c>
      <c r="K73" t="s">
        <v>85</v>
      </c>
      <c r="L73" t="s">
        <v>86</v>
      </c>
      <c r="M73" t="s">
        <v>87</v>
      </c>
      <c r="N73">
        <v>1</v>
      </c>
      <c r="O73" s="1">
        <v>44624.080787037034</v>
      </c>
      <c r="P73" s="1">
        <v>44624.165439814817</v>
      </c>
      <c r="Q73">
        <v>6366</v>
      </c>
      <c r="R73">
        <v>948</v>
      </c>
      <c r="S73" t="b">
        <v>0</v>
      </c>
      <c r="T73" t="s">
        <v>88</v>
      </c>
      <c r="U73" t="b">
        <v>0</v>
      </c>
      <c r="V73" t="s">
        <v>252</v>
      </c>
      <c r="W73" s="1">
        <v>44624.165439814817</v>
      </c>
      <c r="X73">
        <v>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</v>
      </c>
      <c r="AF73">
        <v>0</v>
      </c>
      <c r="AG73">
        <v>4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35">
      <c r="A74" t="s">
        <v>275</v>
      </c>
      <c r="B74" t="s">
        <v>80</v>
      </c>
      <c r="C74" t="s">
        <v>273</v>
      </c>
      <c r="D74" t="s">
        <v>82</v>
      </c>
      <c r="E74" s="2" t="str">
        <f>HYPERLINK("capsilon://?command=openfolder&amp;siteaddress=FAM.docvelocity-na8.net&amp;folderid=FX605A9FC1-840D-A08D-56C2-F5605041CFAB","FX22028306")</f>
        <v>FX22028306</v>
      </c>
      <c r="F74" t="s">
        <v>19</v>
      </c>
      <c r="G74" t="s">
        <v>19</v>
      </c>
      <c r="H74" t="s">
        <v>83</v>
      </c>
      <c r="I74" t="s">
        <v>274</v>
      </c>
      <c r="J74">
        <v>0</v>
      </c>
      <c r="K74" t="s">
        <v>85</v>
      </c>
      <c r="L74" t="s">
        <v>86</v>
      </c>
      <c r="M74" t="s">
        <v>87</v>
      </c>
      <c r="N74">
        <v>2</v>
      </c>
      <c r="O74" s="1">
        <v>44624.166064814817</v>
      </c>
      <c r="P74" s="1">
        <v>44624.281782407408</v>
      </c>
      <c r="Q74">
        <v>6984</v>
      </c>
      <c r="R74">
        <v>3014</v>
      </c>
      <c r="S74" t="b">
        <v>0</v>
      </c>
      <c r="T74" t="s">
        <v>88</v>
      </c>
      <c r="U74" t="b">
        <v>1</v>
      </c>
      <c r="V74" t="s">
        <v>276</v>
      </c>
      <c r="W74" s="1">
        <v>44624.188078703701</v>
      </c>
      <c r="X74">
        <v>1714</v>
      </c>
      <c r="Y74">
        <v>94</v>
      </c>
      <c r="Z74">
        <v>0</v>
      </c>
      <c r="AA74">
        <v>94</v>
      </c>
      <c r="AB74">
        <v>21</v>
      </c>
      <c r="AC74">
        <v>44</v>
      </c>
      <c r="AD74">
        <v>-94</v>
      </c>
      <c r="AE74">
        <v>0</v>
      </c>
      <c r="AF74">
        <v>0</v>
      </c>
      <c r="AG74">
        <v>0</v>
      </c>
      <c r="AH74" t="s">
        <v>255</v>
      </c>
      <c r="AI74" s="1">
        <v>44624.281782407408</v>
      </c>
      <c r="AJ74">
        <v>242</v>
      </c>
      <c r="AK74">
        <v>2</v>
      </c>
      <c r="AL74">
        <v>0</v>
      </c>
      <c r="AM74">
        <v>2</v>
      </c>
      <c r="AN74">
        <v>21</v>
      </c>
      <c r="AO74">
        <v>1</v>
      </c>
      <c r="AP74">
        <v>-96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35">
      <c r="A75" t="s">
        <v>277</v>
      </c>
      <c r="B75" t="s">
        <v>80</v>
      </c>
      <c r="C75" t="s">
        <v>250</v>
      </c>
      <c r="D75" t="s">
        <v>82</v>
      </c>
      <c r="E75" s="2" t="str">
        <f>HYPERLINK("capsilon://?command=openfolder&amp;siteaddress=FAM.docvelocity-na8.net&amp;folderid=FX0A5EF9D3-0DED-A5CF-EC08-4A62945C1C7F","FX22028469")</f>
        <v>FX22028469</v>
      </c>
      <c r="F75" t="s">
        <v>19</v>
      </c>
      <c r="G75" t="s">
        <v>19</v>
      </c>
      <c r="H75" t="s">
        <v>83</v>
      </c>
      <c r="I75" t="s">
        <v>251</v>
      </c>
      <c r="J75">
        <v>0</v>
      </c>
      <c r="K75" t="s">
        <v>85</v>
      </c>
      <c r="L75" t="s">
        <v>86</v>
      </c>
      <c r="M75" t="s">
        <v>87</v>
      </c>
      <c r="N75">
        <v>2</v>
      </c>
      <c r="O75" s="1">
        <v>44624.285057870373</v>
      </c>
      <c r="P75" s="1">
        <v>44624.508888888886</v>
      </c>
      <c r="Q75">
        <v>12782</v>
      </c>
      <c r="R75">
        <v>6557</v>
      </c>
      <c r="S75" t="b">
        <v>0</v>
      </c>
      <c r="T75" t="s">
        <v>88</v>
      </c>
      <c r="U75" t="b">
        <v>1</v>
      </c>
      <c r="V75" t="s">
        <v>276</v>
      </c>
      <c r="W75" s="1">
        <v>44624.345381944448</v>
      </c>
      <c r="X75">
        <v>3417</v>
      </c>
      <c r="Y75">
        <v>139</v>
      </c>
      <c r="Z75">
        <v>0</v>
      </c>
      <c r="AA75">
        <v>139</v>
      </c>
      <c r="AB75">
        <v>111</v>
      </c>
      <c r="AC75">
        <v>106</v>
      </c>
      <c r="AD75">
        <v>-139</v>
      </c>
      <c r="AE75">
        <v>0</v>
      </c>
      <c r="AF75">
        <v>0</v>
      </c>
      <c r="AG75">
        <v>0</v>
      </c>
      <c r="AH75" t="s">
        <v>278</v>
      </c>
      <c r="AI75" s="1">
        <v>44624.508888888886</v>
      </c>
      <c r="AJ75">
        <v>1376</v>
      </c>
      <c r="AK75">
        <v>2</v>
      </c>
      <c r="AL75">
        <v>0</v>
      </c>
      <c r="AM75">
        <v>2</v>
      </c>
      <c r="AN75">
        <v>111</v>
      </c>
      <c r="AO75">
        <v>7</v>
      </c>
      <c r="AP75">
        <v>-141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35">
      <c r="A76" t="s">
        <v>279</v>
      </c>
      <c r="B76" t="s">
        <v>80</v>
      </c>
      <c r="C76" t="s">
        <v>273</v>
      </c>
      <c r="D76" t="s">
        <v>82</v>
      </c>
      <c r="E76" s="2" t="str">
        <f>HYPERLINK("capsilon://?command=openfolder&amp;siteaddress=FAM.docvelocity-na8.net&amp;folderid=FX605A9FC1-840D-A08D-56C2-F5605041CFAB","FX22028306")</f>
        <v>FX22028306</v>
      </c>
      <c r="F76" t="s">
        <v>19</v>
      </c>
      <c r="G76" t="s">
        <v>19</v>
      </c>
      <c r="H76" t="s">
        <v>83</v>
      </c>
      <c r="I76" t="s">
        <v>280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44624.34412037037</v>
      </c>
      <c r="P76" s="1">
        <v>44624.515798611108</v>
      </c>
      <c r="Q76">
        <v>14629</v>
      </c>
      <c r="R76">
        <v>204</v>
      </c>
      <c r="S76" t="b">
        <v>0</v>
      </c>
      <c r="T76" t="s">
        <v>88</v>
      </c>
      <c r="U76" t="b">
        <v>0</v>
      </c>
      <c r="V76" t="s">
        <v>102</v>
      </c>
      <c r="W76" s="1">
        <v>44624.345601851855</v>
      </c>
      <c r="X76">
        <v>104</v>
      </c>
      <c r="Y76">
        <v>9</v>
      </c>
      <c r="Z76">
        <v>0</v>
      </c>
      <c r="AA76">
        <v>9</v>
      </c>
      <c r="AB76">
        <v>0</v>
      </c>
      <c r="AC76">
        <v>1</v>
      </c>
      <c r="AD76">
        <v>-9</v>
      </c>
      <c r="AE76">
        <v>0</v>
      </c>
      <c r="AF76">
        <v>0</v>
      </c>
      <c r="AG76">
        <v>0</v>
      </c>
      <c r="AH76" t="s">
        <v>90</v>
      </c>
      <c r="AI76" s="1">
        <v>44624.515798611108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-9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35">
      <c r="A77" t="s">
        <v>281</v>
      </c>
      <c r="B77" t="s">
        <v>80</v>
      </c>
      <c r="C77" t="s">
        <v>282</v>
      </c>
      <c r="D77" t="s">
        <v>82</v>
      </c>
      <c r="E77" s="2" t="str">
        <f>HYPERLINK("capsilon://?command=openfolder&amp;siteaddress=FAM.docvelocity-na8.net&amp;folderid=FX3D6EDBD1-6D5A-C274-A286-8F5A16ECEE6B","FX220211872")</f>
        <v>FX220211872</v>
      </c>
      <c r="F77" t="s">
        <v>19</v>
      </c>
      <c r="G77" t="s">
        <v>19</v>
      </c>
      <c r="H77" t="s">
        <v>83</v>
      </c>
      <c r="I77" t="s">
        <v>283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44624.352812500001</v>
      </c>
      <c r="P77" s="1">
        <v>44624.517002314817</v>
      </c>
      <c r="Q77">
        <v>13795</v>
      </c>
      <c r="R77">
        <v>391</v>
      </c>
      <c r="S77" t="b">
        <v>0</v>
      </c>
      <c r="T77" t="s">
        <v>88</v>
      </c>
      <c r="U77" t="b">
        <v>0</v>
      </c>
      <c r="V77" t="s">
        <v>102</v>
      </c>
      <c r="W77" s="1">
        <v>44624.355300925927</v>
      </c>
      <c r="X77">
        <v>201</v>
      </c>
      <c r="Y77">
        <v>21</v>
      </c>
      <c r="Z77">
        <v>0</v>
      </c>
      <c r="AA77">
        <v>21</v>
      </c>
      <c r="AB77">
        <v>0</v>
      </c>
      <c r="AC77">
        <v>2</v>
      </c>
      <c r="AD77">
        <v>-21</v>
      </c>
      <c r="AE77">
        <v>0</v>
      </c>
      <c r="AF77">
        <v>0</v>
      </c>
      <c r="AG77">
        <v>0</v>
      </c>
      <c r="AH77" t="s">
        <v>278</v>
      </c>
      <c r="AI77" s="1">
        <v>44624.517002314817</v>
      </c>
      <c r="AJ77">
        <v>190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35">
      <c r="A78" t="s">
        <v>284</v>
      </c>
      <c r="B78" t="s">
        <v>80</v>
      </c>
      <c r="C78" t="s">
        <v>285</v>
      </c>
      <c r="D78" t="s">
        <v>82</v>
      </c>
      <c r="E78" s="2" t="str">
        <f>HYPERLINK("capsilon://?command=openfolder&amp;siteaddress=FAM.docvelocity-na8.net&amp;folderid=FXB5143793-01C2-D11D-6538-DAE336D1A395","FX22029917")</f>
        <v>FX22029917</v>
      </c>
      <c r="F78" t="s">
        <v>19</v>
      </c>
      <c r="G78" t="s">
        <v>19</v>
      </c>
      <c r="H78" t="s">
        <v>83</v>
      </c>
      <c r="I78" t="s">
        <v>286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44624.366481481484</v>
      </c>
      <c r="P78" s="1">
        <v>44624.519247685188</v>
      </c>
      <c r="Q78">
        <v>12687</v>
      </c>
      <c r="R78">
        <v>512</v>
      </c>
      <c r="S78" t="b">
        <v>0</v>
      </c>
      <c r="T78" t="s">
        <v>88</v>
      </c>
      <c r="U78" t="b">
        <v>0</v>
      </c>
      <c r="V78" t="s">
        <v>102</v>
      </c>
      <c r="W78" s="1">
        <v>44624.369131944448</v>
      </c>
      <c r="X78">
        <v>215</v>
      </c>
      <c r="Y78">
        <v>52</v>
      </c>
      <c r="Z78">
        <v>0</v>
      </c>
      <c r="AA78">
        <v>52</v>
      </c>
      <c r="AB78">
        <v>0</v>
      </c>
      <c r="AC78">
        <v>10</v>
      </c>
      <c r="AD78">
        <v>-52</v>
      </c>
      <c r="AE78">
        <v>0</v>
      </c>
      <c r="AF78">
        <v>0</v>
      </c>
      <c r="AG78">
        <v>0</v>
      </c>
      <c r="AH78" t="s">
        <v>90</v>
      </c>
      <c r="AI78" s="1">
        <v>44624.519247685188</v>
      </c>
      <c r="AJ78">
        <v>297</v>
      </c>
      <c r="AK78">
        <v>2</v>
      </c>
      <c r="AL78">
        <v>0</v>
      </c>
      <c r="AM78">
        <v>2</v>
      </c>
      <c r="AN78">
        <v>0</v>
      </c>
      <c r="AO78">
        <v>12</v>
      </c>
      <c r="AP78">
        <v>-54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35">
      <c r="A79" t="s">
        <v>287</v>
      </c>
      <c r="B79" t="s">
        <v>80</v>
      </c>
      <c r="C79" t="s">
        <v>285</v>
      </c>
      <c r="D79" t="s">
        <v>82</v>
      </c>
      <c r="E79" s="2" t="str">
        <f>HYPERLINK("capsilon://?command=openfolder&amp;siteaddress=FAM.docvelocity-na8.net&amp;folderid=FXB5143793-01C2-D11D-6538-DAE336D1A395","FX22029917")</f>
        <v>FX22029917</v>
      </c>
      <c r="F79" t="s">
        <v>19</v>
      </c>
      <c r="G79" t="s">
        <v>19</v>
      </c>
      <c r="H79" t="s">
        <v>83</v>
      </c>
      <c r="I79" t="s">
        <v>288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44624.366643518515</v>
      </c>
      <c r="P79" s="1">
        <v>44624.517245370371</v>
      </c>
      <c r="Q79">
        <v>12885</v>
      </c>
      <c r="R79">
        <v>127</v>
      </c>
      <c r="S79" t="b">
        <v>0</v>
      </c>
      <c r="T79" t="s">
        <v>88</v>
      </c>
      <c r="U79" t="b">
        <v>0</v>
      </c>
      <c r="V79" t="s">
        <v>289</v>
      </c>
      <c r="W79" s="1">
        <v>44624.368148148147</v>
      </c>
      <c r="X79">
        <v>107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278</v>
      </c>
      <c r="AI79" s="1">
        <v>44624.517245370371</v>
      </c>
      <c r="AJ79">
        <v>20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35">
      <c r="A80" t="s">
        <v>290</v>
      </c>
      <c r="B80" t="s">
        <v>80</v>
      </c>
      <c r="C80" t="s">
        <v>291</v>
      </c>
      <c r="D80" t="s">
        <v>82</v>
      </c>
      <c r="E80" s="2" t="str">
        <f>HYPERLINK("capsilon://?command=openfolder&amp;siteaddress=FAM.docvelocity-na8.net&amp;folderid=FXB1E7CFFE-8B7D-2664-0BAB-23B9C3EA35AA","FX22028299")</f>
        <v>FX22028299</v>
      </c>
      <c r="F80" t="s">
        <v>19</v>
      </c>
      <c r="G80" t="s">
        <v>19</v>
      </c>
      <c r="H80" t="s">
        <v>83</v>
      </c>
      <c r="I80" t="s">
        <v>292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44624.372685185182</v>
      </c>
      <c r="P80" s="1">
        <v>44624.521736111114</v>
      </c>
      <c r="Q80">
        <v>12305</v>
      </c>
      <c r="R80">
        <v>573</v>
      </c>
      <c r="S80" t="b">
        <v>0</v>
      </c>
      <c r="T80" t="s">
        <v>88</v>
      </c>
      <c r="U80" t="b">
        <v>0</v>
      </c>
      <c r="V80" t="s">
        <v>102</v>
      </c>
      <c r="W80" s="1">
        <v>44624.375092592592</v>
      </c>
      <c r="X80">
        <v>186</v>
      </c>
      <c r="Y80">
        <v>64</v>
      </c>
      <c r="Z80">
        <v>0</v>
      </c>
      <c r="AA80">
        <v>64</v>
      </c>
      <c r="AB80">
        <v>0</v>
      </c>
      <c r="AC80">
        <v>3</v>
      </c>
      <c r="AD80">
        <v>-64</v>
      </c>
      <c r="AE80">
        <v>0</v>
      </c>
      <c r="AF80">
        <v>0</v>
      </c>
      <c r="AG80">
        <v>0</v>
      </c>
      <c r="AH80" t="s">
        <v>278</v>
      </c>
      <c r="AI80" s="1">
        <v>44624.521736111114</v>
      </c>
      <c r="AJ80">
        <v>387</v>
      </c>
      <c r="AK80">
        <v>8</v>
      </c>
      <c r="AL80">
        <v>0</v>
      </c>
      <c r="AM80">
        <v>8</v>
      </c>
      <c r="AN80">
        <v>0</v>
      </c>
      <c r="AO80">
        <v>8</v>
      </c>
      <c r="AP80">
        <v>-72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35">
      <c r="A81" t="s">
        <v>293</v>
      </c>
      <c r="B81" t="s">
        <v>80</v>
      </c>
      <c r="C81" t="s">
        <v>291</v>
      </c>
      <c r="D81" t="s">
        <v>82</v>
      </c>
      <c r="E81" s="2" t="str">
        <f>HYPERLINK("capsilon://?command=openfolder&amp;siteaddress=FAM.docvelocity-na8.net&amp;folderid=FXB1E7CFFE-8B7D-2664-0BAB-23B9C3EA35AA","FX22028299")</f>
        <v>FX22028299</v>
      </c>
      <c r="F81" t="s">
        <v>19</v>
      </c>
      <c r="G81" t="s">
        <v>19</v>
      </c>
      <c r="H81" t="s">
        <v>83</v>
      </c>
      <c r="I81" t="s">
        <v>294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44624.372754629629</v>
      </c>
      <c r="P81" s="1">
        <v>44624.522743055553</v>
      </c>
      <c r="Q81">
        <v>11951</v>
      </c>
      <c r="R81">
        <v>1008</v>
      </c>
      <c r="S81" t="b">
        <v>0</v>
      </c>
      <c r="T81" t="s">
        <v>88</v>
      </c>
      <c r="U81" t="b">
        <v>0</v>
      </c>
      <c r="V81" t="s">
        <v>89</v>
      </c>
      <c r="W81" s="1">
        <v>44624.382754629631</v>
      </c>
      <c r="X81">
        <v>706</v>
      </c>
      <c r="Y81">
        <v>66</v>
      </c>
      <c r="Z81">
        <v>0</v>
      </c>
      <c r="AA81">
        <v>66</v>
      </c>
      <c r="AB81">
        <v>0</v>
      </c>
      <c r="AC81">
        <v>8</v>
      </c>
      <c r="AD81">
        <v>-66</v>
      </c>
      <c r="AE81">
        <v>0</v>
      </c>
      <c r="AF81">
        <v>0</v>
      </c>
      <c r="AG81">
        <v>0</v>
      </c>
      <c r="AH81" t="s">
        <v>90</v>
      </c>
      <c r="AI81" s="1">
        <v>44624.522743055553</v>
      </c>
      <c r="AJ81">
        <v>302</v>
      </c>
      <c r="AK81">
        <v>6</v>
      </c>
      <c r="AL81">
        <v>0</v>
      </c>
      <c r="AM81">
        <v>6</v>
      </c>
      <c r="AN81">
        <v>0</v>
      </c>
      <c r="AO81">
        <v>6</v>
      </c>
      <c r="AP81">
        <v>-72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35">
      <c r="A82" t="s">
        <v>295</v>
      </c>
      <c r="B82" t="s">
        <v>80</v>
      </c>
      <c r="C82" t="s">
        <v>296</v>
      </c>
      <c r="D82" t="s">
        <v>82</v>
      </c>
      <c r="E82" s="2" t="str">
        <f>HYPERLINK("capsilon://?command=openfolder&amp;siteaddress=FAM.docvelocity-na8.net&amp;folderid=FXBA18067B-ED52-6D87-0E3C-6F20AFFF0756","FX22024160")</f>
        <v>FX22024160</v>
      </c>
      <c r="F82" t="s">
        <v>19</v>
      </c>
      <c r="G82" t="s">
        <v>19</v>
      </c>
      <c r="H82" t="s">
        <v>83</v>
      </c>
      <c r="I82" t="s">
        <v>297</v>
      </c>
      <c r="J82">
        <v>0</v>
      </c>
      <c r="K82" t="s">
        <v>85</v>
      </c>
      <c r="L82" t="s">
        <v>86</v>
      </c>
      <c r="M82" t="s">
        <v>87</v>
      </c>
      <c r="N82">
        <v>1</v>
      </c>
      <c r="O82" s="1">
        <v>44624.404895833337</v>
      </c>
      <c r="P82" s="1">
        <v>44624.429976851854</v>
      </c>
      <c r="Q82">
        <v>1577</v>
      </c>
      <c r="R82">
        <v>590</v>
      </c>
      <c r="S82" t="b">
        <v>0</v>
      </c>
      <c r="T82" t="s">
        <v>88</v>
      </c>
      <c r="U82" t="b">
        <v>0</v>
      </c>
      <c r="V82" t="s">
        <v>89</v>
      </c>
      <c r="W82" s="1">
        <v>44624.429976851854</v>
      </c>
      <c r="X82">
        <v>523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104</v>
      </c>
      <c r="AF82">
        <v>0</v>
      </c>
      <c r="AG82">
        <v>2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35">
      <c r="A83" t="s">
        <v>298</v>
      </c>
      <c r="B83" t="s">
        <v>80</v>
      </c>
      <c r="C83" t="s">
        <v>299</v>
      </c>
      <c r="D83" t="s">
        <v>82</v>
      </c>
      <c r="E83" s="2" t="str">
        <f>HYPERLINK("capsilon://?command=openfolder&amp;siteaddress=FAM.docvelocity-na8.net&amp;folderid=FXD681C238-7BB0-5627-C682-51A5A8ECFB87","FX220210116")</f>
        <v>FX220210116</v>
      </c>
      <c r="F83" t="s">
        <v>19</v>
      </c>
      <c r="G83" t="s">
        <v>19</v>
      </c>
      <c r="H83" t="s">
        <v>83</v>
      </c>
      <c r="I83" t="s">
        <v>300</v>
      </c>
      <c r="J83">
        <v>0</v>
      </c>
      <c r="K83" t="s">
        <v>85</v>
      </c>
      <c r="L83" t="s">
        <v>86</v>
      </c>
      <c r="M83" t="s">
        <v>87</v>
      </c>
      <c r="N83">
        <v>2</v>
      </c>
      <c r="O83" s="1">
        <v>44624.406875000001</v>
      </c>
      <c r="P83" s="1">
        <v>44624.522615740738</v>
      </c>
      <c r="Q83">
        <v>9735</v>
      </c>
      <c r="R83">
        <v>265</v>
      </c>
      <c r="S83" t="b">
        <v>0</v>
      </c>
      <c r="T83" t="s">
        <v>88</v>
      </c>
      <c r="U83" t="b">
        <v>0</v>
      </c>
      <c r="V83" t="s">
        <v>94</v>
      </c>
      <c r="W83" s="1">
        <v>44624.411805555559</v>
      </c>
      <c r="X83">
        <v>184</v>
      </c>
      <c r="Y83">
        <v>9</v>
      </c>
      <c r="Z83">
        <v>0</v>
      </c>
      <c r="AA83">
        <v>9</v>
      </c>
      <c r="AB83">
        <v>0</v>
      </c>
      <c r="AC83">
        <v>3</v>
      </c>
      <c r="AD83">
        <v>-9</v>
      </c>
      <c r="AE83">
        <v>0</v>
      </c>
      <c r="AF83">
        <v>0</v>
      </c>
      <c r="AG83">
        <v>0</v>
      </c>
      <c r="AH83" t="s">
        <v>278</v>
      </c>
      <c r="AI83" s="1">
        <v>44624.522615740738</v>
      </c>
      <c r="AJ83">
        <v>75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35">
      <c r="A84" t="s">
        <v>301</v>
      </c>
      <c r="B84" t="s">
        <v>80</v>
      </c>
      <c r="C84" t="s">
        <v>302</v>
      </c>
      <c r="D84" t="s">
        <v>82</v>
      </c>
      <c r="E84" s="2" t="str">
        <f>HYPERLINK("capsilon://?command=openfolder&amp;siteaddress=FAM.docvelocity-na8.net&amp;folderid=FX3CD28B53-E35B-59F8-CF23-D9CD3A15B6C8","FX2203257")</f>
        <v>FX2203257</v>
      </c>
      <c r="F84" t="s">
        <v>19</v>
      </c>
      <c r="G84" t="s">
        <v>19</v>
      </c>
      <c r="H84" t="s">
        <v>83</v>
      </c>
      <c r="I84" t="s">
        <v>303</v>
      </c>
      <c r="J84">
        <v>0</v>
      </c>
      <c r="K84" t="s">
        <v>85</v>
      </c>
      <c r="L84" t="s">
        <v>86</v>
      </c>
      <c r="M84" t="s">
        <v>87</v>
      </c>
      <c r="N84">
        <v>2</v>
      </c>
      <c r="O84" s="1">
        <v>44624.412604166668</v>
      </c>
      <c r="P84" s="1">
        <v>44624.524409722224</v>
      </c>
      <c r="Q84">
        <v>9201</v>
      </c>
      <c r="R84">
        <v>459</v>
      </c>
      <c r="S84" t="b">
        <v>0</v>
      </c>
      <c r="T84" t="s">
        <v>88</v>
      </c>
      <c r="U84" t="b">
        <v>0</v>
      </c>
      <c r="V84" t="s">
        <v>94</v>
      </c>
      <c r="W84" s="1">
        <v>44624.420069444444</v>
      </c>
      <c r="X84">
        <v>245</v>
      </c>
      <c r="Y84">
        <v>21</v>
      </c>
      <c r="Z84">
        <v>0</v>
      </c>
      <c r="AA84">
        <v>21</v>
      </c>
      <c r="AB84">
        <v>0</v>
      </c>
      <c r="AC84">
        <v>3</v>
      </c>
      <c r="AD84">
        <v>-21</v>
      </c>
      <c r="AE84">
        <v>0</v>
      </c>
      <c r="AF84">
        <v>0</v>
      </c>
      <c r="AG84">
        <v>0</v>
      </c>
      <c r="AH84" t="s">
        <v>278</v>
      </c>
      <c r="AI84" s="1">
        <v>44624.524409722224</v>
      </c>
      <c r="AJ84">
        <v>154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-21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35">
      <c r="A85" t="s">
        <v>304</v>
      </c>
      <c r="B85" t="s">
        <v>80</v>
      </c>
      <c r="C85" t="s">
        <v>305</v>
      </c>
      <c r="D85" t="s">
        <v>82</v>
      </c>
      <c r="E85" s="2" t="str">
        <f>HYPERLINK("capsilon://?command=openfolder&amp;siteaddress=FAM.docvelocity-na8.net&amp;folderid=FXECD51E28-F95A-A431-2518-CA7F83D456EF","FX211211630")</f>
        <v>FX211211630</v>
      </c>
      <c r="F85" t="s">
        <v>19</v>
      </c>
      <c r="G85" t="s">
        <v>19</v>
      </c>
      <c r="H85" t="s">
        <v>83</v>
      </c>
      <c r="I85" t="s">
        <v>306</v>
      </c>
      <c r="J85">
        <v>0</v>
      </c>
      <c r="K85" t="s">
        <v>85</v>
      </c>
      <c r="L85" t="s">
        <v>86</v>
      </c>
      <c r="M85" t="s">
        <v>82</v>
      </c>
      <c r="N85">
        <v>2</v>
      </c>
      <c r="O85" s="1">
        <v>44624.420393518521</v>
      </c>
      <c r="P85" s="1">
        <v>44624.435474537036</v>
      </c>
      <c r="Q85">
        <v>1026</v>
      </c>
      <c r="R85">
        <v>277</v>
      </c>
      <c r="S85" t="b">
        <v>0</v>
      </c>
      <c r="T85" t="s">
        <v>307</v>
      </c>
      <c r="U85" t="b">
        <v>0</v>
      </c>
      <c r="V85" t="s">
        <v>94</v>
      </c>
      <c r="W85" s="1">
        <v>44624.42423611111</v>
      </c>
      <c r="X85">
        <v>272</v>
      </c>
      <c r="Y85">
        <v>21</v>
      </c>
      <c r="Z85">
        <v>0</v>
      </c>
      <c r="AA85">
        <v>21</v>
      </c>
      <c r="AB85">
        <v>0</v>
      </c>
      <c r="AC85">
        <v>14</v>
      </c>
      <c r="AD85">
        <v>-21</v>
      </c>
      <c r="AE85">
        <v>0</v>
      </c>
      <c r="AF85">
        <v>0</v>
      </c>
      <c r="AG85">
        <v>0</v>
      </c>
      <c r="AH85" t="s">
        <v>307</v>
      </c>
      <c r="AI85" s="1">
        <v>44624.435474537036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-21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35">
      <c r="A86" t="s">
        <v>308</v>
      </c>
      <c r="B86" t="s">
        <v>80</v>
      </c>
      <c r="C86" t="s">
        <v>305</v>
      </c>
      <c r="D86" t="s">
        <v>82</v>
      </c>
      <c r="E86" s="2" t="str">
        <f>HYPERLINK("capsilon://?command=openfolder&amp;siteaddress=FAM.docvelocity-na8.net&amp;folderid=FXECD51E28-F95A-A431-2518-CA7F83D456EF","FX211211630")</f>
        <v>FX211211630</v>
      </c>
      <c r="F86" t="s">
        <v>19</v>
      </c>
      <c r="G86" t="s">
        <v>19</v>
      </c>
      <c r="H86" t="s">
        <v>83</v>
      </c>
      <c r="I86" t="s">
        <v>309</v>
      </c>
      <c r="J86">
        <v>0</v>
      </c>
      <c r="K86" t="s">
        <v>85</v>
      </c>
      <c r="L86" t="s">
        <v>86</v>
      </c>
      <c r="M86" t="s">
        <v>82</v>
      </c>
      <c r="N86">
        <v>2</v>
      </c>
      <c r="O86" s="1">
        <v>44624.421180555553</v>
      </c>
      <c r="P86" s="1">
        <v>44624.435578703706</v>
      </c>
      <c r="Q86">
        <v>988</v>
      </c>
      <c r="R86">
        <v>256</v>
      </c>
      <c r="S86" t="b">
        <v>0</v>
      </c>
      <c r="T86" t="s">
        <v>307</v>
      </c>
      <c r="U86" t="b">
        <v>0</v>
      </c>
      <c r="V86" t="s">
        <v>94</v>
      </c>
      <c r="W86" s="1">
        <v>44624.427152777775</v>
      </c>
      <c r="X86">
        <v>251</v>
      </c>
      <c r="Y86">
        <v>35</v>
      </c>
      <c r="Z86">
        <v>0</v>
      </c>
      <c r="AA86">
        <v>35</v>
      </c>
      <c r="AB86">
        <v>0</v>
      </c>
      <c r="AC86">
        <v>20</v>
      </c>
      <c r="AD86">
        <v>-35</v>
      </c>
      <c r="AE86">
        <v>0</v>
      </c>
      <c r="AF86">
        <v>0</v>
      </c>
      <c r="AG86">
        <v>0</v>
      </c>
      <c r="AH86" t="s">
        <v>307</v>
      </c>
      <c r="AI86" s="1">
        <v>44624.435578703706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-35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35">
      <c r="A87" t="s">
        <v>310</v>
      </c>
      <c r="B87" t="s">
        <v>80</v>
      </c>
      <c r="C87" t="s">
        <v>302</v>
      </c>
      <c r="D87" t="s">
        <v>82</v>
      </c>
      <c r="E87" s="2" t="str">
        <f>HYPERLINK("capsilon://?command=openfolder&amp;siteaddress=FAM.docvelocity-na8.net&amp;folderid=FX3CD28B53-E35B-59F8-CF23-D9CD3A15B6C8","FX2203257")</f>
        <v>FX2203257</v>
      </c>
      <c r="F87" t="s">
        <v>19</v>
      </c>
      <c r="G87" t="s">
        <v>19</v>
      </c>
      <c r="H87" t="s">
        <v>83</v>
      </c>
      <c r="I87" t="s">
        <v>311</v>
      </c>
      <c r="J87">
        <v>0</v>
      </c>
      <c r="K87" t="s">
        <v>85</v>
      </c>
      <c r="L87" t="s">
        <v>86</v>
      </c>
      <c r="M87" t="s">
        <v>87</v>
      </c>
      <c r="N87">
        <v>2</v>
      </c>
      <c r="O87" s="1">
        <v>44624.421689814815</v>
      </c>
      <c r="P87" s="1">
        <v>44624.525706018518</v>
      </c>
      <c r="Q87">
        <v>8483</v>
      </c>
      <c r="R87">
        <v>504</v>
      </c>
      <c r="S87" t="b">
        <v>0</v>
      </c>
      <c r="T87" t="s">
        <v>88</v>
      </c>
      <c r="U87" t="b">
        <v>0</v>
      </c>
      <c r="V87" t="s">
        <v>94</v>
      </c>
      <c r="W87" s="1">
        <v>44624.430868055555</v>
      </c>
      <c r="X87">
        <v>241</v>
      </c>
      <c r="Y87">
        <v>37</v>
      </c>
      <c r="Z87">
        <v>0</v>
      </c>
      <c r="AA87">
        <v>37</v>
      </c>
      <c r="AB87">
        <v>0</v>
      </c>
      <c r="AC87">
        <v>12</v>
      </c>
      <c r="AD87">
        <v>-37</v>
      </c>
      <c r="AE87">
        <v>0</v>
      </c>
      <c r="AF87">
        <v>0</v>
      </c>
      <c r="AG87">
        <v>0</v>
      </c>
      <c r="AH87" t="s">
        <v>90</v>
      </c>
      <c r="AI87" s="1">
        <v>44624.525706018518</v>
      </c>
      <c r="AJ87">
        <v>256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-37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35">
      <c r="A88" t="s">
        <v>312</v>
      </c>
      <c r="B88" t="s">
        <v>80</v>
      </c>
      <c r="C88" t="s">
        <v>285</v>
      </c>
      <c r="D88" t="s">
        <v>82</v>
      </c>
      <c r="E88" s="2" t="str">
        <f>HYPERLINK("capsilon://?command=openfolder&amp;siteaddress=FAM.docvelocity-na8.net&amp;folderid=FXB5143793-01C2-D11D-6538-DAE336D1A395","FX22029917")</f>
        <v>FX22029917</v>
      </c>
      <c r="F88" t="s">
        <v>19</v>
      </c>
      <c r="G88" t="s">
        <v>19</v>
      </c>
      <c r="H88" t="s">
        <v>83</v>
      </c>
      <c r="I88" t="s">
        <v>313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44624.421898148146</v>
      </c>
      <c r="P88" s="1">
        <v>44624.526504629626</v>
      </c>
      <c r="Q88">
        <v>7965</v>
      </c>
      <c r="R88">
        <v>1073</v>
      </c>
      <c r="S88" t="b">
        <v>0</v>
      </c>
      <c r="T88" t="s">
        <v>88</v>
      </c>
      <c r="U88" t="b">
        <v>0</v>
      </c>
      <c r="V88" t="s">
        <v>94</v>
      </c>
      <c r="W88" s="1">
        <v>44624.465312499997</v>
      </c>
      <c r="X88">
        <v>491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-21</v>
      </c>
      <c r="AE88">
        <v>0</v>
      </c>
      <c r="AF88">
        <v>0</v>
      </c>
      <c r="AG88">
        <v>0</v>
      </c>
      <c r="AH88" t="s">
        <v>278</v>
      </c>
      <c r="AI88" s="1">
        <v>44624.526504629626</v>
      </c>
      <c r="AJ88">
        <v>180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-23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35">
      <c r="A89" t="s">
        <v>314</v>
      </c>
      <c r="B89" t="s">
        <v>80</v>
      </c>
      <c r="C89" t="s">
        <v>296</v>
      </c>
      <c r="D89" t="s">
        <v>82</v>
      </c>
      <c r="E89" s="2" t="str">
        <f>HYPERLINK("capsilon://?command=openfolder&amp;siteaddress=FAM.docvelocity-na8.net&amp;folderid=FXBA18067B-ED52-6D87-0E3C-6F20AFFF0756","FX22024160")</f>
        <v>FX22024160</v>
      </c>
      <c r="F89" t="s">
        <v>19</v>
      </c>
      <c r="G89" t="s">
        <v>19</v>
      </c>
      <c r="H89" t="s">
        <v>83</v>
      </c>
      <c r="I89" t="s">
        <v>297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44624.430405092593</v>
      </c>
      <c r="P89" s="1">
        <v>44624.514791666668</v>
      </c>
      <c r="Q89">
        <v>4651</v>
      </c>
      <c r="R89">
        <v>2640</v>
      </c>
      <c r="S89" t="b">
        <v>0</v>
      </c>
      <c r="T89" t="s">
        <v>88</v>
      </c>
      <c r="U89" t="b">
        <v>1</v>
      </c>
      <c r="V89" t="s">
        <v>89</v>
      </c>
      <c r="W89" s="1">
        <v>44624.473344907405</v>
      </c>
      <c r="X89">
        <v>1998</v>
      </c>
      <c r="Y89">
        <v>89</v>
      </c>
      <c r="Z89">
        <v>0</v>
      </c>
      <c r="AA89">
        <v>89</v>
      </c>
      <c r="AB89">
        <v>0</v>
      </c>
      <c r="AC89">
        <v>71</v>
      </c>
      <c r="AD89">
        <v>-89</v>
      </c>
      <c r="AE89">
        <v>0</v>
      </c>
      <c r="AF89">
        <v>0</v>
      </c>
      <c r="AG89">
        <v>0</v>
      </c>
      <c r="AH89" t="s">
        <v>278</v>
      </c>
      <c r="AI89" s="1">
        <v>44624.514791666668</v>
      </c>
      <c r="AJ89">
        <v>509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-89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35">
      <c r="A90" t="s">
        <v>315</v>
      </c>
      <c r="B90" t="s">
        <v>80</v>
      </c>
      <c r="C90" t="s">
        <v>207</v>
      </c>
      <c r="D90" t="s">
        <v>82</v>
      </c>
      <c r="E90" s="2" t="str">
        <f>HYPERLINK("capsilon://?command=openfolder&amp;siteaddress=FAM.docvelocity-na8.net&amp;folderid=FX66919803-0D54-A761-53E7-0F1B6C945D62","FX21113990")</f>
        <v>FX21113990</v>
      </c>
      <c r="F90" t="s">
        <v>19</v>
      </c>
      <c r="G90" t="s">
        <v>19</v>
      </c>
      <c r="H90" t="s">
        <v>83</v>
      </c>
      <c r="I90" t="s">
        <v>316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44624.433946759258</v>
      </c>
      <c r="P90" s="1">
        <v>44624.525891203702</v>
      </c>
      <c r="Q90">
        <v>7511</v>
      </c>
      <c r="R90">
        <v>433</v>
      </c>
      <c r="S90" t="b">
        <v>0</v>
      </c>
      <c r="T90" t="s">
        <v>88</v>
      </c>
      <c r="U90" t="b">
        <v>0</v>
      </c>
      <c r="V90" t="s">
        <v>276</v>
      </c>
      <c r="W90" s="1">
        <v>44624.470925925925</v>
      </c>
      <c r="X90">
        <v>309</v>
      </c>
      <c r="Y90">
        <v>0</v>
      </c>
      <c r="Z90">
        <v>0</v>
      </c>
      <c r="AA90">
        <v>0</v>
      </c>
      <c r="AB90">
        <v>9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90</v>
      </c>
      <c r="AI90" s="1">
        <v>44624.525891203702</v>
      </c>
      <c r="AJ90">
        <v>15</v>
      </c>
      <c r="AK90">
        <v>0</v>
      </c>
      <c r="AL90">
        <v>0</v>
      </c>
      <c r="AM90">
        <v>0</v>
      </c>
      <c r="AN90">
        <v>9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35">
      <c r="A91" t="s">
        <v>317</v>
      </c>
      <c r="B91" t="s">
        <v>80</v>
      </c>
      <c r="C91" t="s">
        <v>318</v>
      </c>
      <c r="D91" t="s">
        <v>82</v>
      </c>
      <c r="E91" s="2" t="str">
        <f>HYPERLINK("capsilon://?command=openfolder&amp;siteaddress=FAM.docvelocity-na8.net&amp;folderid=FXFDCF04BF-27EF-8127-715C-9F0C389D12D5","FX22025224")</f>
        <v>FX22025224</v>
      </c>
      <c r="F91" t="s">
        <v>19</v>
      </c>
      <c r="G91" t="s">
        <v>19</v>
      </c>
      <c r="H91" t="s">
        <v>83</v>
      </c>
      <c r="I91" t="s">
        <v>319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44624.446793981479</v>
      </c>
      <c r="P91" s="1">
        <v>44624.528275462966</v>
      </c>
      <c r="Q91">
        <v>6375</v>
      </c>
      <c r="R91">
        <v>665</v>
      </c>
      <c r="S91" t="b">
        <v>0</v>
      </c>
      <c r="T91" t="s">
        <v>88</v>
      </c>
      <c r="U91" t="b">
        <v>0</v>
      </c>
      <c r="V91" t="s">
        <v>276</v>
      </c>
      <c r="W91" s="1">
        <v>44624.476261574076</v>
      </c>
      <c r="X91">
        <v>460</v>
      </c>
      <c r="Y91">
        <v>52</v>
      </c>
      <c r="Z91">
        <v>0</v>
      </c>
      <c r="AA91">
        <v>52</v>
      </c>
      <c r="AB91">
        <v>0</v>
      </c>
      <c r="AC91">
        <v>12</v>
      </c>
      <c r="AD91">
        <v>-52</v>
      </c>
      <c r="AE91">
        <v>0</v>
      </c>
      <c r="AF91">
        <v>0</v>
      </c>
      <c r="AG91">
        <v>0</v>
      </c>
      <c r="AH91" t="s">
        <v>90</v>
      </c>
      <c r="AI91" s="1">
        <v>44624.528275462966</v>
      </c>
      <c r="AJ91">
        <v>205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35">
      <c r="A92" t="s">
        <v>320</v>
      </c>
      <c r="B92" t="s">
        <v>80</v>
      </c>
      <c r="C92" t="s">
        <v>321</v>
      </c>
      <c r="D92" t="s">
        <v>82</v>
      </c>
      <c r="E92" s="2" t="str">
        <f>HYPERLINK("capsilon://?command=openfolder&amp;siteaddress=FAM.docvelocity-na8.net&amp;folderid=FX5E742D24-2EA4-AA50-CF99-BD33457706E0","FX22024275")</f>
        <v>FX22024275</v>
      </c>
      <c r="F92" t="s">
        <v>19</v>
      </c>
      <c r="G92" t="s">
        <v>19</v>
      </c>
      <c r="H92" t="s">
        <v>83</v>
      </c>
      <c r="I92" t="s">
        <v>322</v>
      </c>
      <c r="J92">
        <v>0</v>
      </c>
      <c r="K92" t="s">
        <v>85</v>
      </c>
      <c r="L92" t="s">
        <v>86</v>
      </c>
      <c r="M92" t="s">
        <v>87</v>
      </c>
      <c r="N92">
        <v>1</v>
      </c>
      <c r="O92" s="1">
        <v>44624.447800925926</v>
      </c>
      <c r="P92" s="1">
        <v>44624.519652777781</v>
      </c>
      <c r="Q92">
        <v>5050</v>
      </c>
      <c r="R92">
        <v>1158</v>
      </c>
      <c r="S92" t="b">
        <v>0</v>
      </c>
      <c r="T92" t="s">
        <v>88</v>
      </c>
      <c r="U92" t="b">
        <v>0</v>
      </c>
      <c r="V92" t="s">
        <v>143</v>
      </c>
      <c r="W92" s="1">
        <v>44624.519652777781</v>
      </c>
      <c r="X92">
        <v>269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349</v>
      </c>
      <c r="AF92">
        <v>0</v>
      </c>
      <c r="AG92">
        <v>12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35">
      <c r="A93" t="s">
        <v>323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HYPERLINK("capsilon://?command=openfolder&amp;siteaddress=FAM.docvelocity-na8.net&amp;folderid=FXC42CA0F0-EEC7-F80E-0134-C85D561EF051","FX211211095")</f>
        <v>FX211211095</v>
      </c>
      <c r="F93" t="s">
        <v>19</v>
      </c>
      <c r="G93" t="s">
        <v>19</v>
      </c>
      <c r="H93" t="s">
        <v>83</v>
      </c>
      <c r="I93" t="s">
        <v>325</v>
      </c>
      <c r="J93">
        <v>0</v>
      </c>
      <c r="K93" t="s">
        <v>85</v>
      </c>
      <c r="L93" t="s">
        <v>86</v>
      </c>
      <c r="M93" t="s">
        <v>87</v>
      </c>
      <c r="N93">
        <v>1</v>
      </c>
      <c r="O93" s="1">
        <v>44624.451261574075</v>
      </c>
      <c r="P93" s="1">
        <v>44624.521215277775</v>
      </c>
      <c r="Q93">
        <v>5507</v>
      </c>
      <c r="R93">
        <v>537</v>
      </c>
      <c r="S93" t="b">
        <v>0</v>
      </c>
      <c r="T93" t="s">
        <v>88</v>
      </c>
      <c r="U93" t="b">
        <v>0</v>
      </c>
      <c r="V93" t="s">
        <v>143</v>
      </c>
      <c r="W93" s="1">
        <v>44624.521215277775</v>
      </c>
      <c r="X93">
        <v>135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52</v>
      </c>
      <c r="AF93">
        <v>0</v>
      </c>
      <c r="AG93">
        <v>2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35">
      <c r="A94" t="s">
        <v>326</v>
      </c>
      <c r="B94" t="s">
        <v>80</v>
      </c>
      <c r="C94" t="s">
        <v>324</v>
      </c>
      <c r="D94" t="s">
        <v>82</v>
      </c>
      <c r="E94" s="2" t="str">
        <f>HYPERLINK("capsilon://?command=openfolder&amp;siteaddress=FAM.docvelocity-na8.net&amp;folderid=FXC42CA0F0-EEC7-F80E-0134-C85D561EF051","FX211211095")</f>
        <v>FX211211095</v>
      </c>
      <c r="F94" t="s">
        <v>19</v>
      </c>
      <c r="G94" t="s">
        <v>19</v>
      </c>
      <c r="H94" t="s">
        <v>83</v>
      </c>
      <c r="I94" t="s">
        <v>327</v>
      </c>
      <c r="J94">
        <v>0</v>
      </c>
      <c r="K94" t="s">
        <v>85</v>
      </c>
      <c r="L94" t="s">
        <v>86</v>
      </c>
      <c r="M94" t="s">
        <v>87</v>
      </c>
      <c r="N94">
        <v>1</v>
      </c>
      <c r="O94" s="1">
        <v>44624.451678240737</v>
      </c>
      <c r="P94" s="1">
        <v>44624.522488425922</v>
      </c>
      <c r="Q94">
        <v>5770</v>
      </c>
      <c r="R94">
        <v>348</v>
      </c>
      <c r="S94" t="b">
        <v>0</v>
      </c>
      <c r="T94" t="s">
        <v>88</v>
      </c>
      <c r="U94" t="b">
        <v>0</v>
      </c>
      <c r="V94" t="s">
        <v>143</v>
      </c>
      <c r="W94" s="1">
        <v>44624.522488425922</v>
      </c>
      <c r="X94">
        <v>109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36</v>
      </c>
      <c r="AF94">
        <v>0</v>
      </c>
      <c r="AG94">
        <v>4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35">
      <c r="A95" t="s">
        <v>328</v>
      </c>
      <c r="B95" t="s">
        <v>80</v>
      </c>
      <c r="C95" t="s">
        <v>329</v>
      </c>
      <c r="D95" t="s">
        <v>82</v>
      </c>
      <c r="E95" s="2" t="str">
        <f>HYPERLINK("capsilon://?command=openfolder&amp;siteaddress=FAM.docvelocity-na8.net&amp;folderid=FX5CA35C4B-7B77-503A-BBAC-6311662BA857","FX22026392")</f>
        <v>FX22026392</v>
      </c>
      <c r="F95" t="s">
        <v>19</v>
      </c>
      <c r="G95" t="s">
        <v>19</v>
      </c>
      <c r="H95" t="s">
        <v>83</v>
      </c>
      <c r="I95" t="s">
        <v>330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44624.453402777777</v>
      </c>
      <c r="P95" s="1">
        <v>44624.527916666666</v>
      </c>
      <c r="Q95">
        <v>5770</v>
      </c>
      <c r="R95">
        <v>668</v>
      </c>
      <c r="S95" t="b">
        <v>0</v>
      </c>
      <c r="T95" t="s">
        <v>88</v>
      </c>
      <c r="U95" t="b">
        <v>0</v>
      </c>
      <c r="V95" t="s">
        <v>89</v>
      </c>
      <c r="W95" s="1">
        <v>44624.483703703707</v>
      </c>
      <c r="X95">
        <v>547</v>
      </c>
      <c r="Y95">
        <v>21</v>
      </c>
      <c r="Z95">
        <v>0</v>
      </c>
      <c r="AA95">
        <v>21</v>
      </c>
      <c r="AB95">
        <v>0</v>
      </c>
      <c r="AC95">
        <v>10</v>
      </c>
      <c r="AD95">
        <v>-21</v>
      </c>
      <c r="AE95">
        <v>0</v>
      </c>
      <c r="AF95">
        <v>0</v>
      </c>
      <c r="AG95">
        <v>0</v>
      </c>
      <c r="AH95" t="s">
        <v>278</v>
      </c>
      <c r="AI95" s="1">
        <v>44624.527916666666</v>
      </c>
      <c r="AJ95">
        <v>121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-21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35">
      <c r="A96" t="s">
        <v>331</v>
      </c>
      <c r="B96" t="s">
        <v>80</v>
      </c>
      <c r="C96" t="s">
        <v>332</v>
      </c>
      <c r="D96" t="s">
        <v>82</v>
      </c>
      <c r="E96" s="2" t="str">
        <f>HYPERLINK("capsilon://?command=openfolder&amp;siteaddress=FAM.docvelocity-na8.net&amp;folderid=FX2AB561C6-8FF4-52B3-0D0A-FBD2569DC4A8","FX22024501")</f>
        <v>FX22024501</v>
      </c>
      <c r="F96" t="s">
        <v>19</v>
      </c>
      <c r="G96" t="s">
        <v>19</v>
      </c>
      <c r="H96" t="s">
        <v>83</v>
      </c>
      <c r="I96" t="s">
        <v>333</v>
      </c>
      <c r="J96">
        <v>0</v>
      </c>
      <c r="K96" t="s">
        <v>85</v>
      </c>
      <c r="L96" t="s">
        <v>86</v>
      </c>
      <c r="M96" t="s">
        <v>82</v>
      </c>
      <c r="N96">
        <v>2</v>
      </c>
      <c r="O96" s="1">
        <v>44624.459340277775</v>
      </c>
      <c r="P96" s="1">
        <v>44624.523090277777</v>
      </c>
      <c r="Q96">
        <v>5135</v>
      </c>
      <c r="R96">
        <v>373</v>
      </c>
      <c r="S96" t="b">
        <v>0</v>
      </c>
      <c r="T96" t="s">
        <v>334</v>
      </c>
      <c r="U96" t="b">
        <v>0</v>
      </c>
      <c r="V96" t="s">
        <v>276</v>
      </c>
      <c r="W96" s="1">
        <v>44624.484444444446</v>
      </c>
      <c r="X96">
        <v>365</v>
      </c>
      <c r="Y96">
        <v>82</v>
      </c>
      <c r="Z96">
        <v>0</v>
      </c>
      <c r="AA96">
        <v>82</v>
      </c>
      <c r="AB96">
        <v>0</v>
      </c>
      <c r="AC96">
        <v>11</v>
      </c>
      <c r="AD96">
        <v>-82</v>
      </c>
      <c r="AE96">
        <v>0</v>
      </c>
      <c r="AF96">
        <v>0</v>
      </c>
      <c r="AG96">
        <v>0</v>
      </c>
      <c r="AH96" t="s">
        <v>334</v>
      </c>
      <c r="AI96" s="1">
        <v>44624.523090277777</v>
      </c>
      <c r="AJ96">
        <v>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35">
      <c r="A97" t="s">
        <v>335</v>
      </c>
      <c r="B97" t="s">
        <v>80</v>
      </c>
      <c r="C97" t="s">
        <v>291</v>
      </c>
      <c r="D97" t="s">
        <v>82</v>
      </c>
      <c r="E97" s="2" t="str">
        <f>HYPERLINK("capsilon://?command=openfolder&amp;siteaddress=FAM.docvelocity-na8.net&amp;folderid=FXB1E7CFFE-8B7D-2664-0BAB-23B9C3EA35AA","FX22028299")</f>
        <v>FX22028299</v>
      </c>
      <c r="F97" t="s">
        <v>19</v>
      </c>
      <c r="G97" t="s">
        <v>19</v>
      </c>
      <c r="H97" t="s">
        <v>83</v>
      </c>
      <c r="I97" t="s">
        <v>336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44624.469074074077</v>
      </c>
      <c r="P97" s="1">
        <v>44624.529965277776</v>
      </c>
      <c r="Q97">
        <v>4382</v>
      </c>
      <c r="R97">
        <v>879</v>
      </c>
      <c r="S97" t="b">
        <v>0</v>
      </c>
      <c r="T97" t="s">
        <v>88</v>
      </c>
      <c r="U97" t="b">
        <v>0</v>
      </c>
      <c r="V97" t="s">
        <v>89</v>
      </c>
      <c r="W97" s="1">
        <v>44624.492372685185</v>
      </c>
      <c r="X97">
        <v>703</v>
      </c>
      <c r="Y97">
        <v>21</v>
      </c>
      <c r="Z97">
        <v>0</v>
      </c>
      <c r="AA97">
        <v>21</v>
      </c>
      <c r="AB97">
        <v>0</v>
      </c>
      <c r="AC97">
        <v>18</v>
      </c>
      <c r="AD97">
        <v>-21</v>
      </c>
      <c r="AE97">
        <v>0</v>
      </c>
      <c r="AF97">
        <v>0</v>
      </c>
      <c r="AG97">
        <v>0</v>
      </c>
      <c r="AH97" t="s">
        <v>278</v>
      </c>
      <c r="AI97" s="1">
        <v>44624.529965277776</v>
      </c>
      <c r="AJ97">
        <v>176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-22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35">
      <c r="A98" t="s">
        <v>337</v>
      </c>
      <c r="B98" t="s">
        <v>80</v>
      </c>
      <c r="C98" t="s">
        <v>338</v>
      </c>
      <c r="D98" t="s">
        <v>82</v>
      </c>
      <c r="E98" s="2" t="str">
        <f>HYPERLINK("capsilon://?command=openfolder&amp;siteaddress=FAM.docvelocity-na8.net&amp;folderid=FX43AFDDD7-A502-6A0D-73D9-EB8BD3388448","FX22017872")</f>
        <v>FX22017872</v>
      </c>
      <c r="F98" t="s">
        <v>19</v>
      </c>
      <c r="G98" t="s">
        <v>19</v>
      </c>
      <c r="H98" t="s">
        <v>83</v>
      </c>
      <c r="I98" t="s">
        <v>339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44624.472268518519</v>
      </c>
      <c r="P98" s="1">
        <v>44624.529641203706</v>
      </c>
      <c r="Q98">
        <v>4672</v>
      </c>
      <c r="R98">
        <v>285</v>
      </c>
      <c r="S98" t="b">
        <v>0</v>
      </c>
      <c r="T98" t="s">
        <v>88</v>
      </c>
      <c r="U98" t="b">
        <v>0</v>
      </c>
      <c r="V98" t="s">
        <v>276</v>
      </c>
      <c r="W98" s="1">
        <v>44624.486388888887</v>
      </c>
      <c r="X98">
        <v>168</v>
      </c>
      <c r="Y98">
        <v>21</v>
      </c>
      <c r="Z98">
        <v>0</v>
      </c>
      <c r="AA98">
        <v>21</v>
      </c>
      <c r="AB98">
        <v>0</v>
      </c>
      <c r="AC98">
        <v>2</v>
      </c>
      <c r="AD98">
        <v>-21</v>
      </c>
      <c r="AE98">
        <v>0</v>
      </c>
      <c r="AF98">
        <v>0</v>
      </c>
      <c r="AG98">
        <v>0</v>
      </c>
      <c r="AH98" t="s">
        <v>90</v>
      </c>
      <c r="AI98" s="1">
        <v>44624.529641203706</v>
      </c>
      <c r="AJ98">
        <v>117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-21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3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HYPERLINK("capsilon://?command=openfolder&amp;siteaddress=FAM.docvelocity-na8.net&amp;folderid=FX314FB2C1-A4DD-FE98-5107-674DD3AA4040","FX220211703")</f>
        <v>FX220211703</v>
      </c>
      <c r="F99" t="s">
        <v>19</v>
      </c>
      <c r="G99" t="s">
        <v>19</v>
      </c>
      <c r="H99" t="s">
        <v>83</v>
      </c>
      <c r="I99" t="s">
        <v>342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44624.479224537034</v>
      </c>
      <c r="P99" s="1">
        <v>44624.533009259256</v>
      </c>
      <c r="Q99">
        <v>3465</v>
      </c>
      <c r="R99">
        <v>1182</v>
      </c>
      <c r="S99" t="b">
        <v>0</v>
      </c>
      <c r="T99" t="s">
        <v>88</v>
      </c>
      <c r="U99" t="b">
        <v>0</v>
      </c>
      <c r="V99" t="s">
        <v>111</v>
      </c>
      <c r="W99" s="1">
        <v>44624.498356481483</v>
      </c>
      <c r="X99">
        <v>876</v>
      </c>
      <c r="Y99">
        <v>52</v>
      </c>
      <c r="Z99">
        <v>0</v>
      </c>
      <c r="AA99">
        <v>52</v>
      </c>
      <c r="AB99">
        <v>0</v>
      </c>
      <c r="AC99">
        <v>40</v>
      </c>
      <c r="AD99">
        <v>-52</v>
      </c>
      <c r="AE99">
        <v>0</v>
      </c>
      <c r="AF99">
        <v>0</v>
      </c>
      <c r="AG99">
        <v>0</v>
      </c>
      <c r="AH99" t="s">
        <v>90</v>
      </c>
      <c r="AI99" s="1">
        <v>44624.533009259256</v>
      </c>
      <c r="AJ99">
        <v>291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-54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35">
      <c r="A100" t="s">
        <v>343</v>
      </c>
      <c r="B100" t="s">
        <v>80</v>
      </c>
      <c r="C100" t="s">
        <v>344</v>
      </c>
      <c r="D100" t="s">
        <v>82</v>
      </c>
      <c r="E100" s="2" t="str">
        <f>HYPERLINK("capsilon://?command=openfolder&amp;siteaddress=FAM.docvelocity-na8.net&amp;folderid=FX7B51BEF1-1AD2-F92B-F4D4-D71D12CB3711","FX220212647")</f>
        <v>FX220212647</v>
      </c>
      <c r="F100" t="s">
        <v>19</v>
      </c>
      <c r="G100" t="s">
        <v>19</v>
      </c>
      <c r="H100" t="s">
        <v>83</v>
      </c>
      <c r="I100" t="s">
        <v>345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44624.480532407404</v>
      </c>
      <c r="P100" s="1">
        <v>44624.53229166667</v>
      </c>
      <c r="Q100">
        <v>3834</v>
      </c>
      <c r="R100">
        <v>638</v>
      </c>
      <c r="S100" t="b">
        <v>0</v>
      </c>
      <c r="T100" t="s">
        <v>88</v>
      </c>
      <c r="U100" t="b">
        <v>0</v>
      </c>
      <c r="V100" t="s">
        <v>276</v>
      </c>
      <c r="W100" s="1">
        <v>44624.491469907407</v>
      </c>
      <c r="X100">
        <v>438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-21</v>
      </c>
      <c r="AE100">
        <v>0</v>
      </c>
      <c r="AF100">
        <v>0</v>
      </c>
      <c r="AG100">
        <v>0</v>
      </c>
      <c r="AH100" t="s">
        <v>278</v>
      </c>
      <c r="AI100" s="1">
        <v>44624.53229166667</v>
      </c>
      <c r="AJ100">
        <v>200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-22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35">
      <c r="A101" t="s">
        <v>346</v>
      </c>
      <c r="B101" t="s">
        <v>80</v>
      </c>
      <c r="C101" t="s">
        <v>341</v>
      </c>
      <c r="D101" t="s">
        <v>82</v>
      </c>
      <c r="E101" s="2" t="str">
        <f>HYPERLINK("capsilon://?command=openfolder&amp;siteaddress=FAM.docvelocity-na8.net&amp;folderid=FX314FB2C1-A4DD-FE98-5107-674DD3AA4040","FX220211703")</f>
        <v>FX220211703</v>
      </c>
      <c r="F101" t="s">
        <v>19</v>
      </c>
      <c r="G101" t="s">
        <v>19</v>
      </c>
      <c r="H101" t="s">
        <v>83</v>
      </c>
      <c r="I101" t="s">
        <v>347</v>
      </c>
      <c r="J101">
        <v>0</v>
      </c>
      <c r="K101" t="s">
        <v>85</v>
      </c>
      <c r="L101" t="s">
        <v>86</v>
      </c>
      <c r="M101" t="s">
        <v>87</v>
      </c>
      <c r="N101">
        <v>1</v>
      </c>
      <c r="O101" s="1">
        <v>44624.484537037039</v>
      </c>
      <c r="P101" s="1">
        <v>44627.181087962963</v>
      </c>
      <c r="Q101">
        <v>231537</v>
      </c>
      <c r="R101">
        <v>1445</v>
      </c>
      <c r="S101" t="b">
        <v>0</v>
      </c>
      <c r="T101" t="s">
        <v>88</v>
      </c>
      <c r="U101" t="b">
        <v>0</v>
      </c>
      <c r="V101" t="s">
        <v>252</v>
      </c>
      <c r="W101" s="1">
        <v>44627.181087962963</v>
      </c>
      <c r="X101">
        <v>94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37</v>
      </c>
      <c r="AF101">
        <v>0</v>
      </c>
      <c r="AG101">
        <v>2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35">
      <c r="A102" t="s">
        <v>348</v>
      </c>
      <c r="B102" t="s">
        <v>80</v>
      </c>
      <c r="C102" t="s">
        <v>341</v>
      </c>
      <c r="D102" t="s">
        <v>82</v>
      </c>
      <c r="E102" s="2" t="str">
        <f>HYPERLINK("capsilon://?command=openfolder&amp;siteaddress=FAM.docvelocity-na8.net&amp;folderid=FX314FB2C1-A4DD-FE98-5107-674DD3AA4040","FX220211703")</f>
        <v>FX220211703</v>
      </c>
      <c r="F102" t="s">
        <v>19</v>
      </c>
      <c r="G102" t="s">
        <v>19</v>
      </c>
      <c r="H102" t="s">
        <v>83</v>
      </c>
      <c r="I102" t="s">
        <v>349</v>
      </c>
      <c r="J102">
        <v>0</v>
      </c>
      <c r="K102" t="s">
        <v>85</v>
      </c>
      <c r="L102" t="s">
        <v>86</v>
      </c>
      <c r="M102" t="s">
        <v>87</v>
      </c>
      <c r="N102">
        <v>1</v>
      </c>
      <c r="O102" s="1">
        <v>44624.485682870371</v>
      </c>
      <c r="P102" s="1">
        <v>44624.527453703704</v>
      </c>
      <c r="Q102">
        <v>2690</v>
      </c>
      <c r="R102">
        <v>919</v>
      </c>
      <c r="S102" t="b">
        <v>0</v>
      </c>
      <c r="T102" t="s">
        <v>88</v>
      </c>
      <c r="U102" t="b">
        <v>0</v>
      </c>
      <c r="V102" t="s">
        <v>143</v>
      </c>
      <c r="W102" s="1">
        <v>44624.527453703704</v>
      </c>
      <c r="X102">
        <v>388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37</v>
      </c>
      <c r="AF102">
        <v>0</v>
      </c>
      <c r="AG102">
        <v>5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35">
      <c r="A103" t="s">
        <v>350</v>
      </c>
      <c r="B103" t="s">
        <v>80</v>
      </c>
      <c r="C103" t="s">
        <v>329</v>
      </c>
      <c r="D103" t="s">
        <v>82</v>
      </c>
      <c r="E103" s="2" t="str">
        <f>HYPERLINK("capsilon://?command=openfolder&amp;siteaddress=FAM.docvelocity-na8.net&amp;folderid=FX5CA35C4B-7B77-503A-BBAC-6311662BA857","FX22026392")</f>
        <v>FX22026392</v>
      </c>
      <c r="F103" t="s">
        <v>19</v>
      </c>
      <c r="G103" t="s">
        <v>19</v>
      </c>
      <c r="H103" t="s">
        <v>83</v>
      </c>
      <c r="I103" t="s">
        <v>351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44624.486030092594</v>
      </c>
      <c r="P103" s="1">
        <v>44624.532511574071</v>
      </c>
      <c r="Q103">
        <v>3921</v>
      </c>
      <c r="R103">
        <v>95</v>
      </c>
      <c r="S103" t="b">
        <v>0</v>
      </c>
      <c r="T103" t="s">
        <v>88</v>
      </c>
      <c r="U103" t="b">
        <v>0</v>
      </c>
      <c r="V103" t="s">
        <v>276</v>
      </c>
      <c r="W103" s="1">
        <v>44624.494074074071</v>
      </c>
      <c r="X103">
        <v>77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278</v>
      </c>
      <c r="AI103" s="1">
        <v>44624.532511574071</v>
      </c>
      <c r="AJ103">
        <v>18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35">
      <c r="A104" t="s">
        <v>352</v>
      </c>
      <c r="B104" t="s">
        <v>80</v>
      </c>
      <c r="C104" t="s">
        <v>329</v>
      </c>
      <c r="D104" t="s">
        <v>82</v>
      </c>
      <c r="E104" s="2" t="str">
        <f>HYPERLINK("capsilon://?command=openfolder&amp;siteaddress=FAM.docvelocity-na8.net&amp;folderid=FX5CA35C4B-7B77-503A-BBAC-6311662BA857","FX22026392")</f>
        <v>FX22026392</v>
      </c>
      <c r="F104" t="s">
        <v>19</v>
      </c>
      <c r="G104" t="s">
        <v>19</v>
      </c>
      <c r="H104" t="s">
        <v>83</v>
      </c>
      <c r="I104" t="s">
        <v>353</v>
      </c>
      <c r="J104">
        <v>0</v>
      </c>
      <c r="K104" t="s">
        <v>85</v>
      </c>
      <c r="L104" t="s">
        <v>86</v>
      </c>
      <c r="M104" t="s">
        <v>87</v>
      </c>
      <c r="N104">
        <v>1</v>
      </c>
      <c r="O104" s="1">
        <v>44624.487685185188</v>
      </c>
      <c r="P104" s="1">
        <v>44624.530034722222</v>
      </c>
      <c r="Q104">
        <v>2992</v>
      </c>
      <c r="R104">
        <v>667</v>
      </c>
      <c r="S104" t="b">
        <v>0</v>
      </c>
      <c r="T104" t="s">
        <v>88</v>
      </c>
      <c r="U104" t="b">
        <v>0</v>
      </c>
      <c r="V104" t="s">
        <v>143</v>
      </c>
      <c r="W104" s="1">
        <v>44624.530034722222</v>
      </c>
      <c r="X104">
        <v>222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1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35">
      <c r="A105" t="s">
        <v>354</v>
      </c>
      <c r="B105" t="s">
        <v>80</v>
      </c>
      <c r="C105" t="s">
        <v>341</v>
      </c>
      <c r="D105" t="s">
        <v>82</v>
      </c>
      <c r="E105" s="2" t="str">
        <f>HYPERLINK("capsilon://?command=openfolder&amp;siteaddress=FAM.docvelocity-na8.net&amp;folderid=FX314FB2C1-A4DD-FE98-5107-674DD3AA4040","FX220211703")</f>
        <v>FX220211703</v>
      </c>
      <c r="F105" t="s">
        <v>19</v>
      </c>
      <c r="G105" t="s">
        <v>19</v>
      </c>
      <c r="H105" t="s">
        <v>83</v>
      </c>
      <c r="I105" t="s">
        <v>355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44624.49527777778</v>
      </c>
      <c r="P105" s="1">
        <v>44624.546759259261</v>
      </c>
      <c r="Q105">
        <v>3081</v>
      </c>
      <c r="R105">
        <v>1367</v>
      </c>
      <c r="S105" t="b">
        <v>0</v>
      </c>
      <c r="T105" t="s">
        <v>88</v>
      </c>
      <c r="U105" t="b">
        <v>0</v>
      </c>
      <c r="V105" t="s">
        <v>143</v>
      </c>
      <c r="W105" s="1">
        <v>44624.535520833335</v>
      </c>
      <c r="X105">
        <v>491</v>
      </c>
      <c r="Y105">
        <v>37</v>
      </c>
      <c r="Z105">
        <v>0</v>
      </c>
      <c r="AA105">
        <v>37</v>
      </c>
      <c r="AB105">
        <v>0</v>
      </c>
      <c r="AC105">
        <v>27</v>
      </c>
      <c r="AD105">
        <v>-37</v>
      </c>
      <c r="AE105">
        <v>0</v>
      </c>
      <c r="AF105">
        <v>0</v>
      </c>
      <c r="AG105">
        <v>0</v>
      </c>
      <c r="AH105" t="s">
        <v>98</v>
      </c>
      <c r="AI105" s="1">
        <v>44624.546759259261</v>
      </c>
      <c r="AJ105">
        <v>476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-38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35">
      <c r="A106" t="s">
        <v>356</v>
      </c>
      <c r="B106" t="s">
        <v>80</v>
      </c>
      <c r="C106" t="s">
        <v>324</v>
      </c>
      <c r="D106" t="s">
        <v>82</v>
      </c>
      <c r="E106" s="2" t="str">
        <f>HYPERLINK("capsilon://?command=openfolder&amp;siteaddress=FAM.docvelocity-na8.net&amp;folderid=FXC42CA0F0-EEC7-F80E-0134-C85D561EF051","FX211211095")</f>
        <v>FX211211095</v>
      </c>
      <c r="F106" t="s">
        <v>19</v>
      </c>
      <c r="G106" t="s">
        <v>19</v>
      </c>
      <c r="H106" t="s">
        <v>83</v>
      </c>
      <c r="I106" t="s">
        <v>325</v>
      </c>
      <c r="J106">
        <v>0</v>
      </c>
      <c r="K106" t="s">
        <v>85</v>
      </c>
      <c r="L106" t="s">
        <v>86</v>
      </c>
      <c r="M106" t="s">
        <v>87</v>
      </c>
      <c r="N106">
        <v>2</v>
      </c>
      <c r="O106" s="1">
        <v>44624.521597222221</v>
      </c>
      <c r="P106" s="1">
        <v>44624.539641203701</v>
      </c>
      <c r="Q106">
        <v>99</v>
      </c>
      <c r="R106">
        <v>1460</v>
      </c>
      <c r="S106" t="b">
        <v>0</v>
      </c>
      <c r="T106" t="s">
        <v>88</v>
      </c>
      <c r="U106" t="b">
        <v>1</v>
      </c>
      <c r="V106" t="s">
        <v>114</v>
      </c>
      <c r="W106" s="1">
        <v>44624.533159722225</v>
      </c>
      <c r="X106">
        <v>994</v>
      </c>
      <c r="Y106">
        <v>37</v>
      </c>
      <c r="Z106">
        <v>0</v>
      </c>
      <c r="AA106">
        <v>37</v>
      </c>
      <c r="AB106">
        <v>37</v>
      </c>
      <c r="AC106">
        <v>33</v>
      </c>
      <c r="AD106">
        <v>-37</v>
      </c>
      <c r="AE106">
        <v>0</v>
      </c>
      <c r="AF106">
        <v>0</v>
      </c>
      <c r="AG106">
        <v>0</v>
      </c>
      <c r="AH106" t="s">
        <v>278</v>
      </c>
      <c r="AI106" s="1">
        <v>44624.539641203701</v>
      </c>
      <c r="AJ106">
        <v>417</v>
      </c>
      <c r="AK106">
        <v>2</v>
      </c>
      <c r="AL106">
        <v>0</v>
      </c>
      <c r="AM106">
        <v>2</v>
      </c>
      <c r="AN106">
        <v>37</v>
      </c>
      <c r="AO106">
        <v>2</v>
      </c>
      <c r="AP106">
        <v>-39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35">
      <c r="A107" t="s">
        <v>357</v>
      </c>
      <c r="B107" t="s">
        <v>80</v>
      </c>
      <c r="C107" t="s">
        <v>321</v>
      </c>
      <c r="D107" t="s">
        <v>82</v>
      </c>
      <c r="E107" s="2" t="str">
        <f>HYPERLINK("capsilon://?command=openfolder&amp;siteaddress=FAM.docvelocity-na8.net&amp;folderid=FX5E742D24-2EA4-AA50-CF99-BD33457706E0","FX22024275")</f>
        <v>FX22024275</v>
      </c>
      <c r="F107" t="s">
        <v>19</v>
      </c>
      <c r="G107" t="s">
        <v>19</v>
      </c>
      <c r="H107" t="s">
        <v>83</v>
      </c>
      <c r="I107" t="s">
        <v>322</v>
      </c>
      <c r="J107">
        <v>0</v>
      </c>
      <c r="K107" t="s">
        <v>85</v>
      </c>
      <c r="L107" t="s">
        <v>86</v>
      </c>
      <c r="M107" t="s">
        <v>87</v>
      </c>
      <c r="N107">
        <v>2</v>
      </c>
      <c r="O107" s="1">
        <v>44624.521898148145</v>
      </c>
      <c r="P107" s="1">
        <v>44624.621967592589</v>
      </c>
      <c r="Q107">
        <v>1869</v>
      </c>
      <c r="R107">
        <v>6777</v>
      </c>
      <c r="S107" t="b">
        <v>0</v>
      </c>
      <c r="T107" t="s">
        <v>88</v>
      </c>
      <c r="U107" t="b">
        <v>1</v>
      </c>
      <c r="V107" t="s">
        <v>191</v>
      </c>
      <c r="W107" s="1">
        <v>44624.577488425923</v>
      </c>
      <c r="X107">
        <v>4103</v>
      </c>
      <c r="Y107">
        <v>405</v>
      </c>
      <c r="Z107">
        <v>0</v>
      </c>
      <c r="AA107">
        <v>405</v>
      </c>
      <c r="AB107">
        <v>450</v>
      </c>
      <c r="AC107">
        <v>168</v>
      </c>
      <c r="AD107">
        <v>-405</v>
      </c>
      <c r="AE107">
        <v>0</v>
      </c>
      <c r="AF107">
        <v>0</v>
      </c>
      <c r="AG107">
        <v>0</v>
      </c>
      <c r="AH107" t="s">
        <v>90</v>
      </c>
      <c r="AI107" s="1">
        <v>44624.621967592589</v>
      </c>
      <c r="AJ107">
        <v>2421</v>
      </c>
      <c r="AK107">
        <v>0</v>
      </c>
      <c r="AL107">
        <v>0</v>
      </c>
      <c r="AM107">
        <v>0</v>
      </c>
      <c r="AN107">
        <v>50</v>
      </c>
      <c r="AO107">
        <v>0</v>
      </c>
      <c r="AP107">
        <v>-405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35">
      <c r="A108" t="s">
        <v>358</v>
      </c>
      <c r="B108" t="s">
        <v>80</v>
      </c>
      <c r="C108" t="s">
        <v>338</v>
      </c>
      <c r="D108" t="s">
        <v>82</v>
      </c>
      <c r="E108" s="2" t="str">
        <f>HYPERLINK("capsilon://?command=openfolder&amp;siteaddress=FAM.docvelocity-na8.net&amp;folderid=FX43AFDDD7-A502-6A0D-73D9-EB8BD3388448","FX22017872")</f>
        <v>FX22017872</v>
      </c>
      <c r="F108" t="s">
        <v>19</v>
      </c>
      <c r="G108" t="s">
        <v>19</v>
      </c>
      <c r="H108" t="s">
        <v>83</v>
      </c>
      <c r="I108" t="s">
        <v>359</v>
      </c>
      <c r="J108">
        <v>0</v>
      </c>
      <c r="K108" t="s">
        <v>85</v>
      </c>
      <c r="L108" t="s">
        <v>86</v>
      </c>
      <c r="M108" t="s">
        <v>87</v>
      </c>
      <c r="N108">
        <v>2</v>
      </c>
      <c r="O108" s="1">
        <v>44624.522314814814</v>
      </c>
      <c r="P108" s="1">
        <v>44624.534803240742</v>
      </c>
      <c r="Q108">
        <v>654</v>
      </c>
      <c r="R108">
        <v>425</v>
      </c>
      <c r="S108" t="b">
        <v>0</v>
      </c>
      <c r="T108" t="s">
        <v>88</v>
      </c>
      <c r="U108" t="b">
        <v>0</v>
      </c>
      <c r="V108" t="s">
        <v>237</v>
      </c>
      <c r="W108" s="1">
        <v>44624.525717592594</v>
      </c>
      <c r="X108">
        <v>228</v>
      </c>
      <c r="Y108">
        <v>21</v>
      </c>
      <c r="Z108">
        <v>0</v>
      </c>
      <c r="AA108">
        <v>21</v>
      </c>
      <c r="AB108">
        <v>0</v>
      </c>
      <c r="AC108">
        <v>6</v>
      </c>
      <c r="AD108">
        <v>-21</v>
      </c>
      <c r="AE108">
        <v>0</v>
      </c>
      <c r="AF108">
        <v>0</v>
      </c>
      <c r="AG108">
        <v>0</v>
      </c>
      <c r="AH108" t="s">
        <v>278</v>
      </c>
      <c r="AI108" s="1">
        <v>44624.534803240742</v>
      </c>
      <c r="AJ108">
        <v>197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35">
      <c r="A109" t="s">
        <v>360</v>
      </c>
      <c r="B109" t="s">
        <v>80</v>
      </c>
      <c r="C109" t="s">
        <v>332</v>
      </c>
      <c r="D109" t="s">
        <v>82</v>
      </c>
      <c r="E109" s="2" t="str">
        <f>HYPERLINK("capsilon://?command=openfolder&amp;siteaddress=FAM.docvelocity-na8.net&amp;folderid=FX2AB561C6-8FF4-52B3-0D0A-FBD2569DC4A8","FX22024501")</f>
        <v>FX22024501</v>
      </c>
      <c r="F109" t="s">
        <v>19</v>
      </c>
      <c r="G109" t="s">
        <v>19</v>
      </c>
      <c r="H109" t="s">
        <v>83</v>
      </c>
      <c r="I109" t="s">
        <v>361</v>
      </c>
      <c r="J109">
        <v>0</v>
      </c>
      <c r="K109" t="s">
        <v>85</v>
      </c>
      <c r="L109" t="s">
        <v>86</v>
      </c>
      <c r="M109" t="s">
        <v>87</v>
      </c>
      <c r="N109">
        <v>1</v>
      </c>
      <c r="O109" s="1">
        <v>44624.522800925923</v>
      </c>
      <c r="P109" s="1">
        <v>44624.532384259262</v>
      </c>
      <c r="Q109">
        <v>550</v>
      </c>
      <c r="R109">
        <v>278</v>
      </c>
      <c r="S109" t="b">
        <v>0</v>
      </c>
      <c r="T109" t="s">
        <v>88</v>
      </c>
      <c r="U109" t="b">
        <v>0</v>
      </c>
      <c r="V109" t="s">
        <v>143</v>
      </c>
      <c r="W109" s="1">
        <v>44624.532384259262</v>
      </c>
      <c r="X109">
        <v>202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56</v>
      </c>
      <c r="AF109">
        <v>0</v>
      </c>
      <c r="AG109">
        <v>2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35">
      <c r="A110" t="s">
        <v>362</v>
      </c>
      <c r="B110" t="s">
        <v>80</v>
      </c>
      <c r="C110" t="s">
        <v>324</v>
      </c>
      <c r="D110" t="s">
        <v>82</v>
      </c>
      <c r="E110" s="2" t="str">
        <f>HYPERLINK("capsilon://?command=openfolder&amp;siteaddress=FAM.docvelocity-na8.net&amp;folderid=FXC42CA0F0-EEC7-F80E-0134-C85D561EF051","FX211211095")</f>
        <v>FX211211095</v>
      </c>
      <c r="F110" t="s">
        <v>19</v>
      </c>
      <c r="G110" t="s">
        <v>19</v>
      </c>
      <c r="H110" t="s">
        <v>83</v>
      </c>
      <c r="I110" t="s">
        <v>327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44624.523854166669</v>
      </c>
      <c r="P110" s="1">
        <v>44624.587962962964</v>
      </c>
      <c r="Q110">
        <v>182</v>
      </c>
      <c r="R110">
        <v>5357</v>
      </c>
      <c r="S110" t="b">
        <v>0</v>
      </c>
      <c r="T110" t="s">
        <v>88</v>
      </c>
      <c r="U110" t="b">
        <v>1</v>
      </c>
      <c r="V110" t="s">
        <v>127</v>
      </c>
      <c r="W110" s="1">
        <v>44624.572534722225</v>
      </c>
      <c r="X110">
        <v>4110</v>
      </c>
      <c r="Y110">
        <v>309</v>
      </c>
      <c r="Z110">
        <v>0</v>
      </c>
      <c r="AA110">
        <v>309</v>
      </c>
      <c r="AB110">
        <v>0</v>
      </c>
      <c r="AC110">
        <v>249</v>
      </c>
      <c r="AD110">
        <v>-309</v>
      </c>
      <c r="AE110">
        <v>0</v>
      </c>
      <c r="AF110">
        <v>0</v>
      </c>
      <c r="AG110">
        <v>0</v>
      </c>
      <c r="AH110" t="s">
        <v>98</v>
      </c>
      <c r="AI110" s="1">
        <v>44624.587962962964</v>
      </c>
      <c r="AJ110">
        <v>1247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-309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35">
      <c r="A111" t="s">
        <v>363</v>
      </c>
      <c r="B111" t="s">
        <v>80</v>
      </c>
      <c r="C111" t="s">
        <v>332</v>
      </c>
      <c r="D111" t="s">
        <v>82</v>
      </c>
      <c r="E111" s="2" t="str">
        <f>HYPERLINK("capsilon://?command=openfolder&amp;siteaddress=FAM.docvelocity-na8.net&amp;folderid=FX2AB561C6-8FF4-52B3-0D0A-FBD2569DC4A8","FX22024501")</f>
        <v>FX22024501</v>
      </c>
      <c r="F111" t="s">
        <v>19</v>
      </c>
      <c r="G111" t="s">
        <v>19</v>
      </c>
      <c r="H111" t="s">
        <v>83</v>
      </c>
      <c r="I111" t="s">
        <v>364</v>
      </c>
      <c r="J111">
        <v>0</v>
      </c>
      <c r="K111" t="s">
        <v>85</v>
      </c>
      <c r="L111" t="s">
        <v>86</v>
      </c>
      <c r="M111" t="s">
        <v>87</v>
      </c>
      <c r="N111">
        <v>1</v>
      </c>
      <c r="O111" s="1">
        <v>44624.525046296294</v>
      </c>
      <c r="P111" s="1">
        <v>44624.533310185187</v>
      </c>
      <c r="Q111">
        <v>548</v>
      </c>
      <c r="R111">
        <v>166</v>
      </c>
      <c r="S111" t="b">
        <v>0</v>
      </c>
      <c r="T111" t="s">
        <v>88</v>
      </c>
      <c r="U111" t="b">
        <v>0</v>
      </c>
      <c r="V111" t="s">
        <v>143</v>
      </c>
      <c r="W111" s="1">
        <v>44624.533310185187</v>
      </c>
      <c r="X111">
        <v>79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56</v>
      </c>
      <c r="AF111">
        <v>0</v>
      </c>
      <c r="AG111">
        <v>2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35">
      <c r="A112" t="s">
        <v>365</v>
      </c>
      <c r="B112" t="s">
        <v>80</v>
      </c>
      <c r="C112" t="s">
        <v>341</v>
      </c>
      <c r="D112" t="s">
        <v>82</v>
      </c>
      <c r="E112" s="2" t="str">
        <f>HYPERLINK("capsilon://?command=openfolder&amp;siteaddress=FAM.docvelocity-na8.net&amp;folderid=FX314FB2C1-A4DD-FE98-5107-674DD3AA4040","FX220211703")</f>
        <v>FX220211703</v>
      </c>
      <c r="F112" t="s">
        <v>19</v>
      </c>
      <c r="G112" t="s">
        <v>19</v>
      </c>
      <c r="H112" t="s">
        <v>83</v>
      </c>
      <c r="I112" t="s">
        <v>349</v>
      </c>
      <c r="J112">
        <v>0</v>
      </c>
      <c r="K112" t="s">
        <v>85</v>
      </c>
      <c r="L112" t="s">
        <v>86</v>
      </c>
      <c r="M112" t="s">
        <v>87</v>
      </c>
      <c r="N112">
        <v>2</v>
      </c>
      <c r="O112" s="1">
        <v>44624.528009259258</v>
      </c>
      <c r="P112" s="1">
        <v>44624.569699074076</v>
      </c>
      <c r="Q112">
        <v>1873</v>
      </c>
      <c r="R112">
        <v>1729</v>
      </c>
      <c r="S112" t="b">
        <v>0</v>
      </c>
      <c r="T112" t="s">
        <v>88</v>
      </c>
      <c r="U112" t="b">
        <v>1</v>
      </c>
      <c r="V112" t="s">
        <v>89</v>
      </c>
      <c r="W112" s="1">
        <v>44624.54483796296</v>
      </c>
      <c r="X112">
        <v>1448</v>
      </c>
      <c r="Y112">
        <v>105</v>
      </c>
      <c r="Z112">
        <v>0</v>
      </c>
      <c r="AA112">
        <v>105</v>
      </c>
      <c r="AB112">
        <v>21</v>
      </c>
      <c r="AC112">
        <v>34</v>
      </c>
      <c r="AD112">
        <v>-105</v>
      </c>
      <c r="AE112">
        <v>0</v>
      </c>
      <c r="AF112">
        <v>0</v>
      </c>
      <c r="AG112">
        <v>0</v>
      </c>
      <c r="AH112" t="s">
        <v>103</v>
      </c>
      <c r="AI112" s="1">
        <v>44624.569699074076</v>
      </c>
      <c r="AJ112">
        <v>271</v>
      </c>
      <c r="AK112">
        <v>5</v>
      </c>
      <c r="AL112">
        <v>0</v>
      </c>
      <c r="AM112">
        <v>5</v>
      </c>
      <c r="AN112">
        <v>21</v>
      </c>
      <c r="AO112">
        <v>5</v>
      </c>
      <c r="AP112">
        <v>-110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35">
      <c r="A113" t="s">
        <v>366</v>
      </c>
      <c r="B113" t="s">
        <v>80</v>
      </c>
      <c r="C113" t="s">
        <v>329</v>
      </c>
      <c r="D113" t="s">
        <v>82</v>
      </c>
      <c r="E113" s="2" t="str">
        <f>HYPERLINK("capsilon://?command=openfolder&amp;siteaddress=FAM.docvelocity-na8.net&amp;folderid=FX5CA35C4B-7B77-503A-BBAC-6311662BA857","FX22026392")</f>
        <v>FX22026392</v>
      </c>
      <c r="F113" t="s">
        <v>19</v>
      </c>
      <c r="G113" t="s">
        <v>19</v>
      </c>
      <c r="H113" t="s">
        <v>83</v>
      </c>
      <c r="I113" t="s">
        <v>353</v>
      </c>
      <c r="J113">
        <v>0</v>
      </c>
      <c r="K113" t="s">
        <v>85</v>
      </c>
      <c r="L113" t="s">
        <v>86</v>
      </c>
      <c r="M113" t="s">
        <v>87</v>
      </c>
      <c r="N113">
        <v>2</v>
      </c>
      <c r="O113" s="1">
        <v>44624.530347222222</v>
      </c>
      <c r="P113" s="1">
        <v>44624.539467592593</v>
      </c>
      <c r="Q113">
        <v>27</v>
      </c>
      <c r="R113">
        <v>761</v>
      </c>
      <c r="S113" t="b">
        <v>0</v>
      </c>
      <c r="T113" t="s">
        <v>88</v>
      </c>
      <c r="U113" t="b">
        <v>1</v>
      </c>
      <c r="V113" t="s">
        <v>237</v>
      </c>
      <c r="W113" s="1">
        <v>44624.536886574075</v>
      </c>
      <c r="X113">
        <v>562</v>
      </c>
      <c r="Y113">
        <v>37</v>
      </c>
      <c r="Z113">
        <v>0</v>
      </c>
      <c r="AA113">
        <v>37</v>
      </c>
      <c r="AB113">
        <v>0</v>
      </c>
      <c r="AC113">
        <v>33</v>
      </c>
      <c r="AD113">
        <v>-37</v>
      </c>
      <c r="AE113">
        <v>0</v>
      </c>
      <c r="AF113">
        <v>0</v>
      </c>
      <c r="AG113">
        <v>0</v>
      </c>
      <c r="AH113" t="s">
        <v>90</v>
      </c>
      <c r="AI113" s="1">
        <v>44624.539467592593</v>
      </c>
      <c r="AJ113">
        <v>199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-37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35">
      <c r="A114" t="s">
        <v>367</v>
      </c>
      <c r="B114" t="s">
        <v>80</v>
      </c>
      <c r="C114" t="s">
        <v>332</v>
      </c>
      <c r="D114" t="s">
        <v>82</v>
      </c>
      <c r="E114" s="2" t="str">
        <f>HYPERLINK("capsilon://?command=openfolder&amp;siteaddress=FAM.docvelocity-na8.net&amp;folderid=FX2AB561C6-8FF4-52B3-0D0A-FBD2569DC4A8","FX22024501")</f>
        <v>FX22024501</v>
      </c>
      <c r="F114" t="s">
        <v>19</v>
      </c>
      <c r="G114" t="s">
        <v>19</v>
      </c>
      <c r="H114" t="s">
        <v>83</v>
      </c>
      <c r="I114" t="s">
        <v>361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44624.533576388887</v>
      </c>
      <c r="P114" s="1">
        <v>44624.544814814813</v>
      </c>
      <c r="Q114">
        <v>26</v>
      </c>
      <c r="R114">
        <v>945</v>
      </c>
      <c r="S114" t="b">
        <v>0</v>
      </c>
      <c r="T114" t="s">
        <v>88</v>
      </c>
      <c r="U114" t="b">
        <v>1</v>
      </c>
      <c r="V114" t="s">
        <v>114</v>
      </c>
      <c r="W114" s="1">
        <v>44624.539351851854</v>
      </c>
      <c r="X114">
        <v>484</v>
      </c>
      <c r="Y114">
        <v>82</v>
      </c>
      <c r="Z114">
        <v>0</v>
      </c>
      <c r="AA114">
        <v>82</v>
      </c>
      <c r="AB114">
        <v>0</v>
      </c>
      <c r="AC114">
        <v>22</v>
      </c>
      <c r="AD114">
        <v>-82</v>
      </c>
      <c r="AE114">
        <v>0</v>
      </c>
      <c r="AF114">
        <v>0</v>
      </c>
      <c r="AG114">
        <v>0</v>
      </c>
      <c r="AH114" t="s">
        <v>90</v>
      </c>
      <c r="AI114" s="1">
        <v>44624.544814814813</v>
      </c>
      <c r="AJ114">
        <v>461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-84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35">
      <c r="A115" t="s">
        <v>368</v>
      </c>
      <c r="B115" t="s">
        <v>80</v>
      </c>
      <c r="C115" t="s">
        <v>332</v>
      </c>
      <c r="D115" t="s">
        <v>82</v>
      </c>
      <c r="E115" s="2" t="str">
        <f>HYPERLINK("capsilon://?command=openfolder&amp;siteaddress=FAM.docvelocity-na8.net&amp;folderid=FX2AB561C6-8FF4-52B3-0D0A-FBD2569DC4A8","FX22024501")</f>
        <v>FX22024501</v>
      </c>
      <c r="F115" t="s">
        <v>19</v>
      </c>
      <c r="G115" t="s">
        <v>19</v>
      </c>
      <c r="H115" t="s">
        <v>83</v>
      </c>
      <c r="I115" t="s">
        <v>364</v>
      </c>
      <c r="J115">
        <v>0</v>
      </c>
      <c r="K115" t="s">
        <v>85</v>
      </c>
      <c r="L115" t="s">
        <v>86</v>
      </c>
      <c r="M115" t="s">
        <v>87</v>
      </c>
      <c r="N115">
        <v>2</v>
      </c>
      <c r="O115" s="1">
        <v>44624.534571759257</v>
      </c>
      <c r="P115" s="1">
        <v>44624.542534722219</v>
      </c>
      <c r="Q115">
        <v>54</v>
      </c>
      <c r="R115">
        <v>634</v>
      </c>
      <c r="S115" t="b">
        <v>0</v>
      </c>
      <c r="T115" t="s">
        <v>88</v>
      </c>
      <c r="U115" t="b">
        <v>1</v>
      </c>
      <c r="V115" t="s">
        <v>102</v>
      </c>
      <c r="W115" s="1">
        <v>44624.539224537039</v>
      </c>
      <c r="X115">
        <v>385</v>
      </c>
      <c r="Y115">
        <v>82</v>
      </c>
      <c r="Z115">
        <v>0</v>
      </c>
      <c r="AA115">
        <v>82</v>
      </c>
      <c r="AB115">
        <v>0</v>
      </c>
      <c r="AC115">
        <v>21</v>
      </c>
      <c r="AD115">
        <v>-82</v>
      </c>
      <c r="AE115">
        <v>0</v>
      </c>
      <c r="AF115">
        <v>0</v>
      </c>
      <c r="AG115">
        <v>0</v>
      </c>
      <c r="AH115" t="s">
        <v>278</v>
      </c>
      <c r="AI115" s="1">
        <v>44624.542534722219</v>
      </c>
      <c r="AJ115">
        <v>249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-82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35">
      <c r="A116" t="s">
        <v>369</v>
      </c>
      <c r="B116" t="s">
        <v>80</v>
      </c>
      <c r="C116" t="s">
        <v>370</v>
      </c>
      <c r="D116" t="s">
        <v>82</v>
      </c>
      <c r="E116" s="2" t="str">
        <f>HYPERLINK("capsilon://?command=openfolder&amp;siteaddress=FAM.docvelocity-na8.net&amp;folderid=FX2A54C81B-8A6C-3FCC-1810-A2E062DAE6EF","FX21127958")</f>
        <v>FX21127958</v>
      </c>
      <c r="F116" t="s">
        <v>19</v>
      </c>
      <c r="G116" t="s">
        <v>19</v>
      </c>
      <c r="H116" t="s">
        <v>83</v>
      </c>
      <c r="I116" t="s">
        <v>371</v>
      </c>
      <c r="J116">
        <v>0</v>
      </c>
      <c r="K116" t="s">
        <v>85</v>
      </c>
      <c r="L116" t="s">
        <v>86</v>
      </c>
      <c r="M116" t="s">
        <v>87</v>
      </c>
      <c r="N116">
        <v>2</v>
      </c>
      <c r="O116" s="1">
        <v>44621.509525462963</v>
      </c>
      <c r="P116" s="1">
        <v>44621.564016203702</v>
      </c>
      <c r="Q116">
        <v>3738</v>
      </c>
      <c r="R116">
        <v>970</v>
      </c>
      <c r="S116" t="b">
        <v>0</v>
      </c>
      <c r="T116" t="s">
        <v>88</v>
      </c>
      <c r="U116" t="b">
        <v>0</v>
      </c>
      <c r="V116" t="s">
        <v>149</v>
      </c>
      <c r="W116" s="1">
        <v>44621.517175925925</v>
      </c>
      <c r="X116">
        <v>602</v>
      </c>
      <c r="Y116">
        <v>42</v>
      </c>
      <c r="Z116">
        <v>0</v>
      </c>
      <c r="AA116">
        <v>42</v>
      </c>
      <c r="AB116">
        <v>0</v>
      </c>
      <c r="AC116">
        <v>5</v>
      </c>
      <c r="AD116">
        <v>-42</v>
      </c>
      <c r="AE116">
        <v>0</v>
      </c>
      <c r="AF116">
        <v>0</v>
      </c>
      <c r="AG116">
        <v>0</v>
      </c>
      <c r="AH116" t="s">
        <v>103</v>
      </c>
      <c r="AI116" s="1">
        <v>44621.564016203702</v>
      </c>
      <c r="AJ116">
        <v>368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-42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35">
      <c r="A117" t="s">
        <v>372</v>
      </c>
      <c r="B117" t="s">
        <v>80</v>
      </c>
      <c r="C117" t="s">
        <v>370</v>
      </c>
      <c r="D117" t="s">
        <v>82</v>
      </c>
      <c r="E117" s="2" t="str">
        <f>HYPERLINK("capsilon://?command=openfolder&amp;siteaddress=FAM.docvelocity-na8.net&amp;folderid=FX2A54C81B-8A6C-3FCC-1810-A2E062DAE6EF","FX21127958")</f>
        <v>FX21127958</v>
      </c>
      <c r="F117" t="s">
        <v>19</v>
      </c>
      <c r="G117" t="s">
        <v>19</v>
      </c>
      <c r="H117" t="s">
        <v>83</v>
      </c>
      <c r="I117" t="s">
        <v>373</v>
      </c>
      <c r="J117">
        <v>0</v>
      </c>
      <c r="K117" t="s">
        <v>85</v>
      </c>
      <c r="L117" t="s">
        <v>86</v>
      </c>
      <c r="M117" t="s">
        <v>87</v>
      </c>
      <c r="N117">
        <v>2</v>
      </c>
      <c r="O117" s="1">
        <v>44621.51090277778</v>
      </c>
      <c r="P117" s="1">
        <v>44621.568368055552</v>
      </c>
      <c r="Q117">
        <v>3218</v>
      </c>
      <c r="R117">
        <v>1747</v>
      </c>
      <c r="S117" t="b">
        <v>0</v>
      </c>
      <c r="T117" t="s">
        <v>88</v>
      </c>
      <c r="U117" t="b">
        <v>0</v>
      </c>
      <c r="V117" t="s">
        <v>111</v>
      </c>
      <c r="W117" s="1">
        <v>44621.529953703706</v>
      </c>
      <c r="X117">
        <v>1372</v>
      </c>
      <c r="Y117">
        <v>58</v>
      </c>
      <c r="Z117">
        <v>0</v>
      </c>
      <c r="AA117">
        <v>58</v>
      </c>
      <c r="AB117">
        <v>0</v>
      </c>
      <c r="AC117">
        <v>54</v>
      </c>
      <c r="AD117">
        <v>-58</v>
      </c>
      <c r="AE117">
        <v>0</v>
      </c>
      <c r="AF117">
        <v>0</v>
      </c>
      <c r="AG117">
        <v>0</v>
      </c>
      <c r="AH117" t="s">
        <v>103</v>
      </c>
      <c r="AI117" s="1">
        <v>44621.568368055552</v>
      </c>
      <c r="AJ117">
        <v>375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-58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35">
      <c r="A118" t="s">
        <v>374</v>
      </c>
      <c r="B118" t="s">
        <v>80</v>
      </c>
      <c r="C118" t="s">
        <v>375</v>
      </c>
      <c r="D118" t="s">
        <v>82</v>
      </c>
      <c r="E118" s="2" t="str">
        <f>HYPERLINK("capsilon://?command=openfolder&amp;siteaddress=FAM.docvelocity-na8.net&amp;folderid=FX5E3AADE2-434E-C4C7-789C-EBEC9EB1A2B0","FX22022487")</f>
        <v>FX22022487</v>
      </c>
      <c r="F118" t="s">
        <v>19</v>
      </c>
      <c r="G118" t="s">
        <v>19</v>
      </c>
      <c r="H118" t="s">
        <v>83</v>
      </c>
      <c r="I118" t="s">
        <v>376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44624.573831018519</v>
      </c>
      <c r="P118" s="1">
        <v>44624.597997685189</v>
      </c>
      <c r="Q118">
        <v>1434</v>
      </c>
      <c r="R118">
        <v>654</v>
      </c>
      <c r="S118" t="b">
        <v>0</v>
      </c>
      <c r="T118" t="s">
        <v>88</v>
      </c>
      <c r="U118" t="b">
        <v>0</v>
      </c>
      <c r="V118" t="s">
        <v>127</v>
      </c>
      <c r="W118" s="1">
        <v>44624.578541666669</v>
      </c>
      <c r="X118">
        <v>377</v>
      </c>
      <c r="Y118">
        <v>37</v>
      </c>
      <c r="Z118">
        <v>0</v>
      </c>
      <c r="AA118">
        <v>37</v>
      </c>
      <c r="AB118">
        <v>0</v>
      </c>
      <c r="AC118">
        <v>9</v>
      </c>
      <c r="AD118">
        <v>-37</v>
      </c>
      <c r="AE118">
        <v>0</v>
      </c>
      <c r="AF118">
        <v>0</v>
      </c>
      <c r="AG118">
        <v>0</v>
      </c>
      <c r="AH118" t="s">
        <v>98</v>
      </c>
      <c r="AI118" s="1">
        <v>44624.597997685189</v>
      </c>
      <c r="AJ118">
        <v>277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-37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35">
      <c r="A119" t="s">
        <v>377</v>
      </c>
      <c r="B119" t="s">
        <v>80</v>
      </c>
      <c r="C119" t="s">
        <v>378</v>
      </c>
      <c r="D119" t="s">
        <v>82</v>
      </c>
      <c r="E119" s="2" t="str">
        <f>HYPERLINK("capsilon://?command=openfolder&amp;siteaddress=FAM.docvelocity-na8.net&amp;folderid=FX4E77B65B-47B8-E6C8-853C-F30E0E04078F","FX22028436")</f>
        <v>FX22028436</v>
      </c>
      <c r="F119" t="s">
        <v>19</v>
      </c>
      <c r="G119" t="s">
        <v>19</v>
      </c>
      <c r="H119" t="s">
        <v>83</v>
      </c>
      <c r="I119" t="s">
        <v>379</v>
      </c>
      <c r="J119">
        <v>0</v>
      </c>
      <c r="K119" t="s">
        <v>85</v>
      </c>
      <c r="L119" t="s">
        <v>86</v>
      </c>
      <c r="M119" t="s">
        <v>87</v>
      </c>
      <c r="N119">
        <v>2</v>
      </c>
      <c r="O119" s="1">
        <v>44624.58390046296</v>
      </c>
      <c r="P119" s="1">
        <v>44624.605127314811</v>
      </c>
      <c r="Q119">
        <v>751</v>
      </c>
      <c r="R119">
        <v>1083</v>
      </c>
      <c r="S119" t="b">
        <v>0</v>
      </c>
      <c r="T119" t="s">
        <v>88</v>
      </c>
      <c r="U119" t="b">
        <v>0</v>
      </c>
      <c r="V119" t="s">
        <v>191</v>
      </c>
      <c r="W119" s="1">
        <v>44624.596701388888</v>
      </c>
      <c r="X119">
        <v>857</v>
      </c>
      <c r="Y119">
        <v>52</v>
      </c>
      <c r="Z119">
        <v>0</v>
      </c>
      <c r="AA119">
        <v>52</v>
      </c>
      <c r="AB119">
        <v>0</v>
      </c>
      <c r="AC119">
        <v>31</v>
      </c>
      <c r="AD119">
        <v>-52</v>
      </c>
      <c r="AE119">
        <v>0</v>
      </c>
      <c r="AF119">
        <v>0</v>
      </c>
      <c r="AG119">
        <v>0</v>
      </c>
      <c r="AH119" t="s">
        <v>103</v>
      </c>
      <c r="AI119" s="1">
        <v>44624.605127314811</v>
      </c>
      <c r="AJ119">
        <v>171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-52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35">
      <c r="A120" t="s">
        <v>380</v>
      </c>
      <c r="B120" t="s">
        <v>80</v>
      </c>
      <c r="C120" t="s">
        <v>378</v>
      </c>
      <c r="D120" t="s">
        <v>82</v>
      </c>
      <c r="E120" s="2" t="str">
        <f>HYPERLINK("capsilon://?command=openfolder&amp;siteaddress=FAM.docvelocity-na8.net&amp;folderid=FX4E77B65B-47B8-E6C8-853C-F30E0E04078F","FX22028436")</f>
        <v>FX22028436</v>
      </c>
      <c r="F120" t="s">
        <v>19</v>
      </c>
      <c r="G120" t="s">
        <v>19</v>
      </c>
      <c r="H120" t="s">
        <v>83</v>
      </c>
      <c r="I120" t="s">
        <v>381</v>
      </c>
      <c r="J120">
        <v>0</v>
      </c>
      <c r="K120" t="s">
        <v>85</v>
      </c>
      <c r="L120" t="s">
        <v>86</v>
      </c>
      <c r="M120" t="s">
        <v>87</v>
      </c>
      <c r="N120">
        <v>2</v>
      </c>
      <c r="O120" s="1">
        <v>44624.584247685183</v>
      </c>
      <c r="P120" s="1">
        <v>44624.606030092589</v>
      </c>
      <c r="Q120">
        <v>881</v>
      </c>
      <c r="R120">
        <v>1001</v>
      </c>
      <c r="S120" t="b">
        <v>0</v>
      </c>
      <c r="T120" t="s">
        <v>88</v>
      </c>
      <c r="U120" t="b">
        <v>0</v>
      </c>
      <c r="V120" t="s">
        <v>127</v>
      </c>
      <c r="W120" s="1">
        <v>44624.598749999997</v>
      </c>
      <c r="X120">
        <v>886</v>
      </c>
      <c r="Y120">
        <v>52</v>
      </c>
      <c r="Z120">
        <v>0</v>
      </c>
      <c r="AA120">
        <v>52</v>
      </c>
      <c r="AB120">
        <v>0</v>
      </c>
      <c r="AC120">
        <v>45</v>
      </c>
      <c r="AD120">
        <v>-52</v>
      </c>
      <c r="AE120">
        <v>0</v>
      </c>
      <c r="AF120">
        <v>0</v>
      </c>
      <c r="AG120">
        <v>0</v>
      </c>
      <c r="AH120" t="s">
        <v>103</v>
      </c>
      <c r="AI120" s="1">
        <v>44624.606030092589</v>
      </c>
      <c r="AJ120">
        <v>78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35">
      <c r="A121" t="s">
        <v>382</v>
      </c>
      <c r="B121" t="s">
        <v>80</v>
      </c>
      <c r="C121" t="s">
        <v>370</v>
      </c>
      <c r="D121" t="s">
        <v>82</v>
      </c>
      <c r="E121" s="2" t="str">
        <f>HYPERLINK("capsilon://?command=openfolder&amp;siteaddress=FAM.docvelocity-na8.net&amp;folderid=FX2A54C81B-8A6C-3FCC-1810-A2E062DAE6EF","FX21127958")</f>
        <v>FX21127958</v>
      </c>
      <c r="F121" t="s">
        <v>19</v>
      </c>
      <c r="G121" t="s">
        <v>19</v>
      </c>
      <c r="H121" t="s">
        <v>83</v>
      </c>
      <c r="I121" t="s">
        <v>383</v>
      </c>
      <c r="J121">
        <v>0</v>
      </c>
      <c r="K121" t="s">
        <v>85</v>
      </c>
      <c r="L121" t="s">
        <v>86</v>
      </c>
      <c r="M121" t="s">
        <v>87</v>
      </c>
      <c r="N121">
        <v>1</v>
      </c>
      <c r="O121" s="1">
        <v>44621.512719907405</v>
      </c>
      <c r="P121" s="1">
        <v>44621.630937499998</v>
      </c>
      <c r="Q121">
        <v>9614</v>
      </c>
      <c r="R121">
        <v>600</v>
      </c>
      <c r="S121" t="b">
        <v>0</v>
      </c>
      <c r="T121" t="s">
        <v>88</v>
      </c>
      <c r="U121" t="b">
        <v>0</v>
      </c>
      <c r="V121" t="s">
        <v>143</v>
      </c>
      <c r="W121" s="1">
        <v>44621.630937499998</v>
      </c>
      <c r="X121">
        <v>301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39</v>
      </c>
      <c r="AF121">
        <v>0</v>
      </c>
      <c r="AG121">
        <v>5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35">
      <c r="A122" t="s">
        <v>384</v>
      </c>
      <c r="B122" t="s">
        <v>80</v>
      </c>
      <c r="C122" t="s">
        <v>247</v>
      </c>
      <c r="D122" t="s">
        <v>82</v>
      </c>
      <c r="E122" s="2" t="str">
        <f>HYPERLINK("capsilon://?command=openfolder&amp;siteaddress=FAM.docvelocity-na8.net&amp;folderid=FXC1521C74-EFDC-171E-D751-B83E79B31354","FX220212859")</f>
        <v>FX220212859</v>
      </c>
      <c r="F122" t="s">
        <v>19</v>
      </c>
      <c r="G122" t="s">
        <v>19</v>
      </c>
      <c r="H122" t="s">
        <v>83</v>
      </c>
      <c r="I122" t="s">
        <v>385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44624.619247685187</v>
      </c>
      <c r="P122" s="1">
        <v>44624.634375000001</v>
      </c>
      <c r="Q122">
        <v>562</v>
      </c>
      <c r="R122">
        <v>745</v>
      </c>
      <c r="S122" t="b">
        <v>0</v>
      </c>
      <c r="T122" t="s">
        <v>88</v>
      </c>
      <c r="U122" t="b">
        <v>0</v>
      </c>
      <c r="V122" t="s">
        <v>143</v>
      </c>
      <c r="W122" s="1">
        <v>44624.623749999999</v>
      </c>
      <c r="X122">
        <v>136</v>
      </c>
      <c r="Y122">
        <v>54</v>
      </c>
      <c r="Z122">
        <v>0</v>
      </c>
      <c r="AA122">
        <v>54</v>
      </c>
      <c r="AB122">
        <v>0</v>
      </c>
      <c r="AC122">
        <v>9</v>
      </c>
      <c r="AD122">
        <v>-54</v>
      </c>
      <c r="AE122">
        <v>0</v>
      </c>
      <c r="AF122">
        <v>0</v>
      </c>
      <c r="AG122">
        <v>0</v>
      </c>
      <c r="AH122" t="s">
        <v>98</v>
      </c>
      <c r="AI122" s="1">
        <v>44624.634375000001</v>
      </c>
      <c r="AJ122">
        <v>609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-54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35">
      <c r="A123" t="s">
        <v>386</v>
      </c>
      <c r="B123" t="s">
        <v>80</v>
      </c>
      <c r="C123" t="s">
        <v>387</v>
      </c>
      <c r="D123" t="s">
        <v>82</v>
      </c>
      <c r="E123" s="2" t="str">
        <f t="shared" ref="E123:E129" si="1">HYPERLINK("capsilon://?command=openfolder&amp;siteaddress=FAM.docvelocity-na8.net&amp;folderid=FX17D63F6B-255D-D47B-C85F-3F73AD0A4497","FX2112175")</f>
        <v>FX2112175</v>
      </c>
      <c r="F123" t="s">
        <v>19</v>
      </c>
      <c r="G123" t="s">
        <v>19</v>
      </c>
      <c r="H123" t="s">
        <v>83</v>
      </c>
      <c r="I123" t="s">
        <v>388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44624.620625000003</v>
      </c>
      <c r="P123" s="1">
        <v>44624.669131944444</v>
      </c>
      <c r="Q123">
        <v>3197</v>
      </c>
      <c r="R123">
        <v>994</v>
      </c>
      <c r="S123" t="b">
        <v>0</v>
      </c>
      <c r="T123" t="s">
        <v>88</v>
      </c>
      <c r="U123" t="b">
        <v>0</v>
      </c>
      <c r="V123" t="s">
        <v>94</v>
      </c>
      <c r="W123" s="1">
        <v>44624.633240740739</v>
      </c>
      <c r="X123">
        <v>860</v>
      </c>
      <c r="Y123">
        <v>67</v>
      </c>
      <c r="Z123">
        <v>0</v>
      </c>
      <c r="AA123">
        <v>67</v>
      </c>
      <c r="AB123">
        <v>0</v>
      </c>
      <c r="AC123">
        <v>48</v>
      </c>
      <c r="AD123">
        <v>-67</v>
      </c>
      <c r="AE123">
        <v>0</v>
      </c>
      <c r="AF123">
        <v>0</v>
      </c>
      <c r="AG123">
        <v>0</v>
      </c>
      <c r="AH123" t="s">
        <v>103</v>
      </c>
      <c r="AI123" s="1">
        <v>44624.669131944444</v>
      </c>
      <c r="AJ123">
        <v>122</v>
      </c>
      <c r="AK123">
        <v>2</v>
      </c>
      <c r="AL123">
        <v>0</v>
      </c>
      <c r="AM123">
        <v>2</v>
      </c>
      <c r="AN123">
        <v>0</v>
      </c>
      <c r="AO123">
        <v>1</v>
      </c>
      <c r="AP123">
        <v>-69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35">
      <c r="A124" t="s">
        <v>389</v>
      </c>
      <c r="B124" t="s">
        <v>80</v>
      </c>
      <c r="C124" t="s">
        <v>387</v>
      </c>
      <c r="D124" t="s">
        <v>82</v>
      </c>
      <c r="E124" s="2" t="str">
        <f t="shared" si="1"/>
        <v>FX2112175</v>
      </c>
      <c r="F124" t="s">
        <v>19</v>
      </c>
      <c r="G124" t="s">
        <v>19</v>
      </c>
      <c r="H124" t="s">
        <v>83</v>
      </c>
      <c r="I124" t="s">
        <v>390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44624.628796296296</v>
      </c>
      <c r="P124" s="1">
        <v>44624.670439814814</v>
      </c>
      <c r="Q124">
        <v>3084</v>
      </c>
      <c r="R124">
        <v>514</v>
      </c>
      <c r="S124" t="b">
        <v>0</v>
      </c>
      <c r="T124" t="s">
        <v>88</v>
      </c>
      <c r="U124" t="b">
        <v>0</v>
      </c>
      <c r="V124" t="s">
        <v>94</v>
      </c>
      <c r="W124" s="1">
        <v>44624.63790509259</v>
      </c>
      <c r="X124">
        <v>402</v>
      </c>
      <c r="Y124">
        <v>64</v>
      </c>
      <c r="Z124">
        <v>0</v>
      </c>
      <c r="AA124">
        <v>64</v>
      </c>
      <c r="AB124">
        <v>0</v>
      </c>
      <c r="AC124">
        <v>16</v>
      </c>
      <c r="AD124">
        <v>-64</v>
      </c>
      <c r="AE124">
        <v>0</v>
      </c>
      <c r="AF124">
        <v>0</v>
      </c>
      <c r="AG124">
        <v>0</v>
      </c>
      <c r="AH124" t="s">
        <v>103</v>
      </c>
      <c r="AI124" s="1">
        <v>44624.670439814814</v>
      </c>
      <c r="AJ124">
        <v>112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-66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35">
      <c r="A125" t="s">
        <v>391</v>
      </c>
      <c r="B125" t="s">
        <v>80</v>
      </c>
      <c r="C125" t="s">
        <v>387</v>
      </c>
      <c r="D125" t="s">
        <v>82</v>
      </c>
      <c r="E125" s="2" t="str">
        <f t="shared" si="1"/>
        <v>FX2112175</v>
      </c>
      <c r="F125" t="s">
        <v>19</v>
      </c>
      <c r="G125" t="s">
        <v>19</v>
      </c>
      <c r="H125" t="s">
        <v>83</v>
      </c>
      <c r="I125" t="s">
        <v>392</v>
      </c>
      <c r="J125">
        <v>0</v>
      </c>
      <c r="K125" t="s">
        <v>85</v>
      </c>
      <c r="L125" t="s">
        <v>86</v>
      </c>
      <c r="M125" t="s">
        <v>87</v>
      </c>
      <c r="N125">
        <v>2</v>
      </c>
      <c r="O125" s="1">
        <v>44624.629652777781</v>
      </c>
      <c r="P125" s="1">
        <v>44624.671388888892</v>
      </c>
      <c r="Q125">
        <v>3257</v>
      </c>
      <c r="R125">
        <v>349</v>
      </c>
      <c r="S125" t="b">
        <v>0</v>
      </c>
      <c r="T125" t="s">
        <v>88</v>
      </c>
      <c r="U125" t="b">
        <v>0</v>
      </c>
      <c r="V125" t="s">
        <v>94</v>
      </c>
      <c r="W125" s="1">
        <v>44624.641018518516</v>
      </c>
      <c r="X125">
        <v>268</v>
      </c>
      <c r="Y125">
        <v>64</v>
      </c>
      <c r="Z125">
        <v>0</v>
      </c>
      <c r="AA125">
        <v>64</v>
      </c>
      <c r="AB125">
        <v>0</v>
      </c>
      <c r="AC125">
        <v>18</v>
      </c>
      <c r="AD125">
        <v>-64</v>
      </c>
      <c r="AE125">
        <v>0</v>
      </c>
      <c r="AF125">
        <v>0</v>
      </c>
      <c r="AG125">
        <v>0</v>
      </c>
      <c r="AH125" t="s">
        <v>103</v>
      </c>
      <c r="AI125" s="1">
        <v>44624.671388888892</v>
      </c>
      <c r="AJ125">
        <v>81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-66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35">
      <c r="A126" t="s">
        <v>393</v>
      </c>
      <c r="B126" t="s">
        <v>80</v>
      </c>
      <c r="C126" t="s">
        <v>387</v>
      </c>
      <c r="D126" t="s">
        <v>82</v>
      </c>
      <c r="E126" s="2" t="str">
        <f t="shared" si="1"/>
        <v>FX2112175</v>
      </c>
      <c r="F126" t="s">
        <v>19</v>
      </c>
      <c r="G126" t="s">
        <v>19</v>
      </c>
      <c r="H126" t="s">
        <v>83</v>
      </c>
      <c r="I126" t="s">
        <v>394</v>
      </c>
      <c r="J126">
        <v>0</v>
      </c>
      <c r="K126" t="s">
        <v>85</v>
      </c>
      <c r="L126" t="s">
        <v>86</v>
      </c>
      <c r="M126" t="s">
        <v>87</v>
      </c>
      <c r="N126">
        <v>2</v>
      </c>
      <c r="O126" s="1">
        <v>44624.63385416667</v>
      </c>
      <c r="P126" s="1">
        <v>44624.671863425923</v>
      </c>
      <c r="Q126">
        <v>3051</v>
      </c>
      <c r="R126">
        <v>233</v>
      </c>
      <c r="S126" t="b">
        <v>0</v>
      </c>
      <c r="T126" t="s">
        <v>88</v>
      </c>
      <c r="U126" t="b">
        <v>0</v>
      </c>
      <c r="V126" t="s">
        <v>143</v>
      </c>
      <c r="W126" s="1">
        <v>44624.641377314816</v>
      </c>
      <c r="X126">
        <v>193</v>
      </c>
      <c r="Y126">
        <v>21</v>
      </c>
      <c r="Z126">
        <v>0</v>
      </c>
      <c r="AA126">
        <v>21</v>
      </c>
      <c r="AB126">
        <v>0</v>
      </c>
      <c r="AC126">
        <v>8</v>
      </c>
      <c r="AD126">
        <v>-21</v>
      </c>
      <c r="AE126">
        <v>0</v>
      </c>
      <c r="AF126">
        <v>0</v>
      </c>
      <c r="AG126">
        <v>0</v>
      </c>
      <c r="AH126" t="s">
        <v>103</v>
      </c>
      <c r="AI126" s="1">
        <v>44624.671863425923</v>
      </c>
      <c r="AJ126">
        <v>40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-21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35">
      <c r="A127" t="s">
        <v>395</v>
      </c>
      <c r="B127" t="s">
        <v>80</v>
      </c>
      <c r="C127" t="s">
        <v>387</v>
      </c>
      <c r="D127" t="s">
        <v>82</v>
      </c>
      <c r="E127" s="2" t="str">
        <f t="shared" si="1"/>
        <v>FX2112175</v>
      </c>
      <c r="F127" t="s">
        <v>19</v>
      </c>
      <c r="G127" t="s">
        <v>19</v>
      </c>
      <c r="H127" t="s">
        <v>83</v>
      </c>
      <c r="I127" t="s">
        <v>396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44624.633935185186</v>
      </c>
      <c r="P127" s="1">
        <v>44624.673009259262</v>
      </c>
      <c r="Q127">
        <v>2892</v>
      </c>
      <c r="R127">
        <v>484</v>
      </c>
      <c r="S127" t="b">
        <v>0</v>
      </c>
      <c r="T127" t="s">
        <v>88</v>
      </c>
      <c r="U127" t="b">
        <v>0</v>
      </c>
      <c r="V127" t="s">
        <v>94</v>
      </c>
      <c r="W127" s="1">
        <v>44624.645497685182</v>
      </c>
      <c r="X127">
        <v>386</v>
      </c>
      <c r="Y127">
        <v>89</v>
      </c>
      <c r="Z127">
        <v>0</v>
      </c>
      <c r="AA127">
        <v>89</v>
      </c>
      <c r="AB127">
        <v>0</v>
      </c>
      <c r="AC127">
        <v>32</v>
      </c>
      <c r="AD127">
        <v>-89</v>
      </c>
      <c r="AE127">
        <v>0</v>
      </c>
      <c r="AF127">
        <v>0</v>
      </c>
      <c r="AG127">
        <v>0</v>
      </c>
      <c r="AH127" t="s">
        <v>103</v>
      </c>
      <c r="AI127" s="1">
        <v>44624.673009259262</v>
      </c>
      <c r="AJ127">
        <v>98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-91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35">
      <c r="A128" t="s">
        <v>397</v>
      </c>
      <c r="B128" t="s">
        <v>80</v>
      </c>
      <c r="C128" t="s">
        <v>387</v>
      </c>
      <c r="D128" t="s">
        <v>82</v>
      </c>
      <c r="E128" s="2" t="str">
        <f t="shared" si="1"/>
        <v>FX2112175</v>
      </c>
      <c r="F128" t="s">
        <v>19</v>
      </c>
      <c r="G128" t="s">
        <v>19</v>
      </c>
      <c r="H128" t="s">
        <v>83</v>
      </c>
      <c r="I128" t="s">
        <v>398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44624.634467592594</v>
      </c>
      <c r="P128" s="1">
        <v>44624.674409722225</v>
      </c>
      <c r="Q128">
        <v>3059</v>
      </c>
      <c r="R128">
        <v>392</v>
      </c>
      <c r="S128" t="b">
        <v>0</v>
      </c>
      <c r="T128" t="s">
        <v>88</v>
      </c>
      <c r="U128" t="b">
        <v>0</v>
      </c>
      <c r="V128" t="s">
        <v>143</v>
      </c>
      <c r="W128" s="1">
        <v>44624.644120370373</v>
      </c>
      <c r="X128">
        <v>236</v>
      </c>
      <c r="Y128">
        <v>21</v>
      </c>
      <c r="Z128">
        <v>0</v>
      </c>
      <c r="AA128">
        <v>21</v>
      </c>
      <c r="AB128">
        <v>0</v>
      </c>
      <c r="AC128">
        <v>7</v>
      </c>
      <c r="AD128">
        <v>-21</v>
      </c>
      <c r="AE128">
        <v>0</v>
      </c>
      <c r="AF128">
        <v>0</v>
      </c>
      <c r="AG128">
        <v>0</v>
      </c>
      <c r="AH128" t="s">
        <v>90</v>
      </c>
      <c r="AI128" s="1">
        <v>44624.674409722225</v>
      </c>
      <c r="AJ128">
        <v>156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-21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35">
      <c r="A129" t="s">
        <v>399</v>
      </c>
      <c r="B129" t="s">
        <v>80</v>
      </c>
      <c r="C129" t="s">
        <v>387</v>
      </c>
      <c r="D129" t="s">
        <v>82</v>
      </c>
      <c r="E129" s="2" t="str">
        <f t="shared" si="1"/>
        <v>FX2112175</v>
      </c>
      <c r="F129" t="s">
        <v>19</v>
      </c>
      <c r="G129" t="s">
        <v>19</v>
      </c>
      <c r="H129" t="s">
        <v>83</v>
      </c>
      <c r="I129" t="s">
        <v>400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44624.63486111111</v>
      </c>
      <c r="P129" s="1">
        <v>44624.673437500001</v>
      </c>
      <c r="Q129">
        <v>2996</v>
      </c>
      <c r="R129">
        <v>337</v>
      </c>
      <c r="S129" t="b">
        <v>0</v>
      </c>
      <c r="T129" t="s">
        <v>88</v>
      </c>
      <c r="U129" t="b">
        <v>0</v>
      </c>
      <c r="V129" t="s">
        <v>143</v>
      </c>
      <c r="W129" s="1">
        <v>44624.647615740738</v>
      </c>
      <c r="X129">
        <v>301</v>
      </c>
      <c r="Y129">
        <v>21</v>
      </c>
      <c r="Z129">
        <v>0</v>
      </c>
      <c r="AA129">
        <v>21</v>
      </c>
      <c r="AB129">
        <v>0</v>
      </c>
      <c r="AC129">
        <v>9</v>
      </c>
      <c r="AD129">
        <v>-21</v>
      </c>
      <c r="AE129">
        <v>0</v>
      </c>
      <c r="AF129">
        <v>0</v>
      </c>
      <c r="AG129">
        <v>0</v>
      </c>
      <c r="AH129" t="s">
        <v>103</v>
      </c>
      <c r="AI129" s="1">
        <v>44624.673437500001</v>
      </c>
      <c r="AJ129">
        <v>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-21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35">
      <c r="A130" t="s">
        <v>401</v>
      </c>
      <c r="B130" t="s">
        <v>80</v>
      </c>
      <c r="C130" t="s">
        <v>402</v>
      </c>
      <c r="D130" t="s">
        <v>82</v>
      </c>
      <c r="E130" s="2" t="str">
        <f>HYPERLINK("capsilon://?command=openfolder&amp;siteaddress=FAM.docvelocity-na8.net&amp;folderid=FX24BE4EFE-EF43-FC3E-FA75-F7FEEF9913A7","FX22027666")</f>
        <v>FX22027666</v>
      </c>
      <c r="F130" t="s">
        <v>19</v>
      </c>
      <c r="G130" t="s">
        <v>19</v>
      </c>
      <c r="H130" t="s">
        <v>83</v>
      </c>
      <c r="I130" t="s">
        <v>403</v>
      </c>
      <c r="J130">
        <v>0</v>
      </c>
      <c r="K130" t="s">
        <v>85</v>
      </c>
      <c r="L130" t="s">
        <v>86</v>
      </c>
      <c r="M130" t="s">
        <v>87</v>
      </c>
      <c r="N130">
        <v>2</v>
      </c>
      <c r="O130" s="1">
        <v>44624.67560185185</v>
      </c>
      <c r="P130" s="1">
        <v>44624.726678240739</v>
      </c>
      <c r="Q130">
        <v>4121</v>
      </c>
      <c r="R130">
        <v>292</v>
      </c>
      <c r="S130" t="b">
        <v>0</v>
      </c>
      <c r="T130" t="s">
        <v>88</v>
      </c>
      <c r="U130" t="b">
        <v>0</v>
      </c>
      <c r="V130" t="s">
        <v>149</v>
      </c>
      <c r="W130" s="1">
        <v>44624.680914351855</v>
      </c>
      <c r="X130">
        <v>180</v>
      </c>
      <c r="Y130">
        <v>9</v>
      </c>
      <c r="Z130">
        <v>0</v>
      </c>
      <c r="AA130">
        <v>9</v>
      </c>
      <c r="AB130">
        <v>0</v>
      </c>
      <c r="AC130">
        <v>3</v>
      </c>
      <c r="AD130">
        <v>-9</v>
      </c>
      <c r="AE130">
        <v>0</v>
      </c>
      <c r="AF130">
        <v>0</v>
      </c>
      <c r="AG130">
        <v>0</v>
      </c>
      <c r="AH130" t="s">
        <v>90</v>
      </c>
      <c r="AI130" s="1">
        <v>44624.726678240739</v>
      </c>
      <c r="AJ130">
        <v>112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-9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35">
      <c r="A131" t="s">
        <v>404</v>
      </c>
      <c r="B131" t="s">
        <v>80</v>
      </c>
      <c r="C131" t="s">
        <v>405</v>
      </c>
      <c r="D131" t="s">
        <v>82</v>
      </c>
      <c r="E131" s="2" t="str">
        <f>HYPERLINK("capsilon://?command=openfolder&amp;siteaddress=FAM.docvelocity-na8.net&amp;folderid=FXAC76F8F5-55C0-A96A-B63F-BA07DFE1ED04","FX22027842")</f>
        <v>FX22027842</v>
      </c>
      <c r="F131" t="s">
        <v>19</v>
      </c>
      <c r="G131" t="s">
        <v>19</v>
      </c>
      <c r="H131" t="s">
        <v>83</v>
      </c>
      <c r="I131" t="s">
        <v>406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44624.68953703704</v>
      </c>
      <c r="P131" s="1">
        <v>44624.694849537038</v>
      </c>
      <c r="Q131">
        <v>287</v>
      </c>
      <c r="R131">
        <v>172</v>
      </c>
      <c r="S131" t="b">
        <v>0</v>
      </c>
      <c r="T131" t="s">
        <v>88</v>
      </c>
      <c r="U131" t="b">
        <v>0</v>
      </c>
      <c r="V131" t="s">
        <v>94</v>
      </c>
      <c r="W131" s="1">
        <v>44624.694849537038</v>
      </c>
      <c r="X131">
        <v>148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44</v>
      </c>
      <c r="AF131">
        <v>0</v>
      </c>
      <c r="AG131">
        <v>3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35">
      <c r="A132" t="s">
        <v>407</v>
      </c>
      <c r="B132" t="s">
        <v>80</v>
      </c>
      <c r="C132" t="s">
        <v>405</v>
      </c>
      <c r="D132" t="s">
        <v>82</v>
      </c>
      <c r="E132" s="2" t="str">
        <f>HYPERLINK("capsilon://?command=openfolder&amp;siteaddress=FAM.docvelocity-na8.net&amp;folderid=FXAC76F8F5-55C0-A96A-B63F-BA07DFE1ED04","FX22027842")</f>
        <v>FX22027842</v>
      </c>
      <c r="F132" t="s">
        <v>19</v>
      </c>
      <c r="G132" t="s">
        <v>19</v>
      </c>
      <c r="H132" t="s">
        <v>83</v>
      </c>
      <c r="I132" t="s">
        <v>406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44624.695833333331</v>
      </c>
      <c r="P132" s="1">
        <v>44624.730462962965</v>
      </c>
      <c r="Q132">
        <v>1470</v>
      </c>
      <c r="R132">
        <v>1522</v>
      </c>
      <c r="S132" t="b">
        <v>0</v>
      </c>
      <c r="T132" t="s">
        <v>88</v>
      </c>
      <c r="U132" t="b">
        <v>1</v>
      </c>
      <c r="V132" t="s">
        <v>94</v>
      </c>
      <c r="W132" s="1">
        <v>44624.703587962962</v>
      </c>
      <c r="X132">
        <v>629</v>
      </c>
      <c r="Y132">
        <v>126</v>
      </c>
      <c r="Z132">
        <v>0</v>
      </c>
      <c r="AA132">
        <v>126</v>
      </c>
      <c r="AB132">
        <v>0</v>
      </c>
      <c r="AC132">
        <v>61</v>
      </c>
      <c r="AD132">
        <v>-126</v>
      </c>
      <c r="AE132">
        <v>0</v>
      </c>
      <c r="AF132">
        <v>0</v>
      </c>
      <c r="AG132">
        <v>0</v>
      </c>
      <c r="AH132" t="s">
        <v>98</v>
      </c>
      <c r="AI132" s="1">
        <v>44624.730462962965</v>
      </c>
      <c r="AJ132">
        <v>893</v>
      </c>
      <c r="AK132">
        <v>8</v>
      </c>
      <c r="AL132">
        <v>0</v>
      </c>
      <c r="AM132">
        <v>8</v>
      </c>
      <c r="AN132">
        <v>0</v>
      </c>
      <c r="AO132">
        <v>7</v>
      </c>
      <c r="AP132">
        <v>-134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35">
      <c r="A133" t="s">
        <v>408</v>
      </c>
      <c r="B133" t="s">
        <v>80</v>
      </c>
      <c r="C133" t="s">
        <v>409</v>
      </c>
      <c r="D133" t="s">
        <v>82</v>
      </c>
      <c r="E133" s="2" t="str">
        <f>HYPERLINK("capsilon://?command=openfolder&amp;siteaddress=FAM.docvelocity-na8.net&amp;folderid=FXDA4B82FF-AB6D-AA3F-443B-604A8A4F6EF9","FX2202824")</f>
        <v>FX2202824</v>
      </c>
      <c r="F133" t="s">
        <v>19</v>
      </c>
      <c r="G133" t="s">
        <v>19</v>
      </c>
      <c r="H133" t="s">
        <v>83</v>
      </c>
      <c r="I133" t="s">
        <v>410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44621.522372685184</v>
      </c>
      <c r="P133" s="1">
        <v>44621.569918981484</v>
      </c>
      <c r="Q133">
        <v>2131</v>
      </c>
      <c r="R133">
        <v>1977</v>
      </c>
      <c r="S133" t="b">
        <v>0</v>
      </c>
      <c r="T133" t="s">
        <v>88</v>
      </c>
      <c r="U133" t="b">
        <v>0</v>
      </c>
      <c r="V133" t="s">
        <v>89</v>
      </c>
      <c r="W133" s="1">
        <v>44621.544803240744</v>
      </c>
      <c r="X133">
        <v>1839</v>
      </c>
      <c r="Y133">
        <v>52</v>
      </c>
      <c r="Z133">
        <v>0</v>
      </c>
      <c r="AA133">
        <v>52</v>
      </c>
      <c r="AB133">
        <v>0</v>
      </c>
      <c r="AC133">
        <v>39</v>
      </c>
      <c r="AD133">
        <v>-52</v>
      </c>
      <c r="AE133">
        <v>0</v>
      </c>
      <c r="AF133">
        <v>0</v>
      </c>
      <c r="AG133">
        <v>0</v>
      </c>
      <c r="AH133" t="s">
        <v>103</v>
      </c>
      <c r="AI133" s="1">
        <v>44621.569918981484</v>
      </c>
      <c r="AJ133">
        <v>133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-54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35">
      <c r="A134" t="s">
        <v>411</v>
      </c>
      <c r="B134" t="s">
        <v>80</v>
      </c>
      <c r="C134" t="s">
        <v>412</v>
      </c>
      <c r="D134" t="s">
        <v>82</v>
      </c>
      <c r="E134" s="2" t="str">
        <f>HYPERLINK("capsilon://?command=openfolder&amp;siteaddress=FAM.docvelocity-na8.net&amp;folderid=FXA78277CB-06C0-CE2E-76D8-0FB07D829EAF","FX220211311")</f>
        <v>FX220211311</v>
      </c>
      <c r="F134" t="s">
        <v>19</v>
      </c>
      <c r="G134" t="s">
        <v>19</v>
      </c>
      <c r="H134" t="s">
        <v>83</v>
      </c>
      <c r="I134" t="s">
        <v>413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44624.740046296298</v>
      </c>
      <c r="P134" s="1">
        <v>44624.762187499997</v>
      </c>
      <c r="Q134">
        <v>1478</v>
      </c>
      <c r="R134">
        <v>435</v>
      </c>
      <c r="S134" t="b">
        <v>0</v>
      </c>
      <c r="T134" t="s">
        <v>88</v>
      </c>
      <c r="U134" t="b">
        <v>0</v>
      </c>
      <c r="V134" t="s">
        <v>102</v>
      </c>
      <c r="W134" s="1">
        <v>44624.75136574074</v>
      </c>
      <c r="X134">
        <v>203</v>
      </c>
      <c r="Y134">
        <v>52</v>
      </c>
      <c r="Z134">
        <v>0</v>
      </c>
      <c r="AA134">
        <v>52</v>
      </c>
      <c r="AB134">
        <v>0</v>
      </c>
      <c r="AC134">
        <v>20</v>
      </c>
      <c r="AD134">
        <v>-52</v>
      </c>
      <c r="AE134">
        <v>0</v>
      </c>
      <c r="AF134">
        <v>0</v>
      </c>
      <c r="AG134">
        <v>0</v>
      </c>
      <c r="AH134" t="s">
        <v>90</v>
      </c>
      <c r="AI134" s="1">
        <v>44624.762187499997</v>
      </c>
      <c r="AJ134">
        <v>232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35">
      <c r="A135" t="s">
        <v>414</v>
      </c>
      <c r="B135" t="s">
        <v>80</v>
      </c>
      <c r="C135" t="s">
        <v>415</v>
      </c>
      <c r="D135" t="s">
        <v>82</v>
      </c>
      <c r="E135" s="2" t="str">
        <f t="shared" ref="E135:E140" si="2">HYPERLINK("capsilon://?command=openfolder&amp;siteaddress=FAM.docvelocity-na8.net&amp;folderid=FXF520D2D2-3596-1070-6A4C-7D0FF2600A08","FX220210522")</f>
        <v>FX220210522</v>
      </c>
      <c r="F135" t="s">
        <v>19</v>
      </c>
      <c r="G135" t="s">
        <v>19</v>
      </c>
      <c r="H135" t="s">
        <v>83</v>
      </c>
      <c r="I135" t="s">
        <v>416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44624.746932870374</v>
      </c>
      <c r="P135" s="1">
        <v>44624.796331018515</v>
      </c>
      <c r="Q135">
        <v>1103</v>
      </c>
      <c r="R135">
        <v>3165</v>
      </c>
      <c r="S135" t="b">
        <v>0</v>
      </c>
      <c r="T135" t="s">
        <v>88</v>
      </c>
      <c r="U135" t="b">
        <v>0</v>
      </c>
      <c r="V135" t="s">
        <v>191</v>
      </c>
      <c r="W135" s="1">
        <v>44624.775057870371</v>
      </c>
      <c r="X135">
        <v>2052</v>
      </c>
      <c r="Y135">
        <v>317</v>
      </c>
      <c r="Z135">
        <v>0</v>
      </c>
      <c r="AA135">
        <v>317</v>
      </c>
      <c r="AB135">
        <v>39</v>
      </c>
      <c r="AC135">
        <v>122</v>
      </c>
      <c r="AD135">
        <v>-317</v>
      </c>
      <c r="AE135">
        <v>0</v>
      </c>
      <c r="AF135">
        <v>0</v>
      </c>
      <c r="AG135">
        <v>0</v>
      </c>
      <c r="AH135" t="s">
        <v>90</v>
      </c>
      <c r="AI135" s="1">
        <v>44624.796331018515</v>
      </c>
      <c r="AJ135">
        <v>1113</v>
      </c>
      <c r="AK135">
        <v>1</v>
      </c>
      <c r="AL135">
        <v>0</v>
      </c>
      <c r="AM135">
        <v>1</v>
      </c>
      <c r="AN135">
        <v>39</v>
      </c>
      <c r="AO135">
        <v>1</v>
      </c>
      <c r="AP135">
        <v>-318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35">
      <c r="A136" t="s">
        <v>417</v>
      </c>
      <c r="B136" t="s">
        <v>80</v>
      </c>
      <c r="C136" t="s">
        <v>415</v>
      </c>
      <c r="D136" t="s">
        <v>82</v>
      </c>
      <c r="E136" s="2" t="str">
        <f t="shared" si="2"/>
        <v>FX220210522</v>
      </c>
      <c r="F136" t="s">
        <v>19</v>
      </c>
      <c r="G136" t="s">
        <v>19</v>
      </c>
      <c r="H136" t="s">
        <v>83</v>
      </c>
      <c r="I136" t="s">
        <v>418</v>
      </c>
      <c r="J136">
        <v>0</v>
      </c>
      <c r="K136" t="s">
        <v>85</v>
      </c>
      <c r="L136" t="s">
        <v>86</v>
      </c>
      <c r="M136" t="s">
        <v>87</v>
      </c>
      <c r="N136">
        <v>1</v>
      </c>
      <c r="O136" s="1">
        <v>44624.753599537034</v>
      </c>
      <c r="P136" s="1">
        <v>44624.777708333335</v>
      </c>
      <c r="Q136">
        <v>1361</v>
      </c>
      <c r="R136">
        <v>722</v>
      </c>
      <c r="S136" t="b">
        <v>0</v>
      </c>
      <c r="T136" t="s">
        <v>88</v>
      </c>
      <c r="U136" t="b">
        <v>0</v>
      </c>
      <c r="V136" t="s">
        <v>191</v>
      </c>
      <c r="W136" s="1">
        <v>44624.777708333335</v>
      </c>
      <c r="X136">
        <v>228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328</v>
      </c>
      <c r="AF136">
        <v>0</v>
      </c>
      <c r="AG136">
        <v>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35">
      <c r="A137" t="s">
        <v>419</v>
      </c>
      <c r="B137" t="s">
        <v>80</v>
      </c>
      <c r="C137" t="s">
        <v>415</v>
      </c>
      <c r="D137" t="s">
        <v>82</v>
      </c>
      <c r="E137" s="2" t="str">
        <f t="shared" si="2"/>
        <v>FX220210522</v>
      </c>
      <c r="F137" t="s">
        <v>19</v>
      </c>
      <c r="G137" t="s">
        <v>19</v>
      </c>
      <c r="H137" t="s">
        <v>83</v>
      </c>
      <c r="I137" t="s">
        <v>420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44624.756331018521</v>
      </c>
      <c r="P137" s="1">
        <v>44624.763912037037</v>
      </c>
      <c r="Q137">
        <v>250</v>
      </c>
      <c r="R137">
        <v>405</v>
      </c>
      <c r="S137" t="b">
        <v>0</v>
      </c>
      <c r="T137" t="s">
        <v>88</v>
      </c>
      <c r="U137" t="b">
        <v>0</v>
      </c>
      <c r="V137" t="s">
        <v>130</v>
      </c>
      <c r="W137" s="1">
        <v>44624.760347222225</v>
      </c>
      <c r="X137">
        <v>257</v>
      </c>
      <c r="Y137">
        <v>21</v>
      </c>
      <c r="Z137">
        <v>0</v>
      </c>
      <c r="AA137">
        <v>21</v>
      </c>
      <c r="AB137">
        <v>0</v>
      </c>
      <c r="AC137">
        <v>8</v>
      </c>
      <c r="AD137">
        <v>-21</v>
      </c>
      <c r="AE137">
        <v>0</v>
      </c>
      <c r="AF137">
        <v>0</v>
      </c>
      <c r="AG137">
        <v>0</v>
      </c>
      <c r="AH137" t="s">
        <v>90</v>
      </c>
      <c r="AI137" s="1">
        <v>44624.763912037037</v>
      </c>
      <c r="AJ137">
        <v>148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35">
      <c r="A138" t="s">
        <v>421</v>
      </c>
      <c r="B138" t="s">
        <v>80</v>
      </c>
      <c r="C138" t="s">
        <v>415</v>
      </c>
      <c r="D138" t="s">
        <v>82</v>
      </c>
      <c r="E138" s="2" t="str">
        <f t="shared" si="2"/>
        <v>FX220210522</v>
      </c>
      <c r="F138" t="s">
        <v>19</v>
      </c>
      <c r="G138" t="s">
        <v>19</v>
      </c>
      <c r="H138" t="s">
        <v>83</v>
      </c>
      <c r="I138" t="s">
        <v>422</v>
      </c>
      <c r="J138">
        <v>0</v>
      </c>
      <c r="K138" t="s">
        <v>85</v>
      </c>
      <c r="L138" t="s">
        <v>86</v>
      </c>
      <c r="M138" t="s">
        <v>87</v>
      </c>
      <c r="N138">
        <v>1</v>
      </c>
      <c r="O138" s="1">
        <v>44624.756608796299</v>
      </c>
      <c r="P138" s="1">
        <v>44624.784837962965</v>
      </c>
      <c r="Q138">
        <v>2077</v>
      </c>
      <c r="R138">
        <v>362</v>
      </c>
      <c r="S138" t="b">
        <v>0</v>
      </c>
      <c r="T138" t="s">
        <v>88</v>
      </c>
      <c r="U138" t="b">
        <v>0</v>
      </c>
      <c r="V138" t="s">
        <v>127</v>
      </c>
      <c r="W138" s="1">
        <v>44624.784837962965</v>
      </c>
      <c r="X138">
        <v>275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328</v>
      </c>
      <c r="AF138">
        <v>0</v>
      </c>
      <c r="AG138">
        <v>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35">
      <c r="A139" t="s">
        <v>423</v>
      </c>
      <c r="B139" t="s">
        <v>80</v>
      </c>
      <c r="C139" t="s">
        <v>415</v>
      </c>
      <c r="D139" t="s">
        <v>82</v>
      </c>
      <c r="E139" s="2" t="str">
        <f t="shared" si="2"/>
        <v>FX220210522</v>
      </c>
      <c r="F139" t="s">
        <v>19</v>
      </c>
      <c r="G139" t="s">
        <v>19</v>
      </c>
      <c r="H139" t="s">
        <v>83</v>
      </c>
      <c r="I139" t="s">
        <v>418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44624.778877314813</v>
      </c>
      <c r="P139" s="1">
        <v>44625.162569444445</v>
      </c>
      <c r="Q139">
        <v>29292</v>
      </c>
      <c r="R139">
        <v>3859</v>
      </c>
      <c r="S139" t="b">
        <v>0</v>
      </c>
      <c r="T139" t="s">
        <v>88</v>
      </c>
      <c r="U139" t="b">
        <v>1</v>
      </c>
      <c r="V139" t="s">
        <v>191</v>
      </c>
      <c r="W139" s="1">
        <v>44624.798958333333</v>
      </c>
      <c r="X139">
        <v>1726</v>
      </c>
      <c r="Y139">
        <v>296</v>
      </c>
      <c r="Z139">
        <v>0</v>
      </c>
      <c r="AA139">
        <v>296</v>
      </c>
      <c r="AB139">
        <v>42</v>
      </c>
      <c r="AC139">
        <v>112</v>
      </c>
      <c r="AD139">
        <v>-296</v>
      </c>
      <c r="AE139">
        <v>0</v>
      </c>
      <c r="AF139">
        <v>0</v>
      </c>
      <c r="AG139">
        <v>0</v>
      </c>
      <c r="AH139" t="s">
        <v>424</v>
      </c>
      <c r="AI139" s="1">
        <v>44625.162569444445</v>
      </c>
      <c r="AJ139">
        <v>2114</v>
      </c>
      <c r="AK139">
        <v>18</v>
      </c>
      <c r="AL139">
        <v>0</v>
      </c>
      <c r="AM139">
        <v>18</v>
      </c>
      <c r="AN139">
        <v>42</v>
      </c>
      <c r="AO139">
        <v>18</v>
      </c>
      <c r="AP139">
        <v>-314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35">
      <c r="A140" t="s">
        <v>425</v>
      </c>
      <c r="B140" t="s">
        <v>80</v>
      </c>
      <c r="C140" t="s">
        <v>415</v>
      </c>
      <c r="D140" t="s">
        <v>82</v>
      </c>
      <c r="E140" s="2" t="str">
        <f t="shared" si="2"/>
        <v>FX220210522</v>
      </c>
      <c r="F140" t="s">
        <v>19</v>
      </c>
      <c r="G140" t="s">
        <v>19</v>
      </c>
      <c r="H140" t="s">
        <v>83</v>
      </c>
      <c r="I140" t="s">
        <v>422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44624.786192129628</v>
      </c>
      <c r="P140" s="1">
        <v>44625.227349537039</v>
      </c>
      <c r="Q140">
        <v>35461</v>
      </c>
      <c r="R140">
        <v>2655</v>
      </c>
      <c r="S140" t="b">
        <v>0</v>
      </c>
      <c r="T140" t="s">
        <v>88</v>
      </c>
      <c r="U140" t="b">
        <v>1</v>
      </c>
      <c r="V140" t="s">
        <v>127</v>
      </c>
      <c r="W140" s="1">
        <v>44624.807256944441</v>
      </c>
      <c r="X140">
        <v>1815</v>
      </c>
      <c r="Y140">
        <v>296</v>
      </c>
      <c r="Z140">
        <v>0</v>
      </c>
      <c r="AA140">
        <v>296</v>
      </c>
      <c r="AB140">
        <v>42</v>
      </c>
      <c r="AC140">
        <v>112</v>
      </c>
      <c r="AD140">
        <v>-296</v>
      </c>
      <c r="AE140">
        <v>0</v>
      </c>
      <c r="AF140">
        <v>0</v>
      </c>
      <c r="AG140">
        <v>0</v>
      </c>
      <c r="AH140" t="s">
        <v>424</v>
      </c>
      <c r="AI140" s="1">
        <v>44625.227349537039</v>
      </c>
      <c r="AJ140">
        <v>820</v>
      </c>
      <c r="AK140">
        <v>19</v>
      </c>
      <c r="AL140">
        <v>0</v>
      </c>
      <c r="AM140">
        <v>19</v>
      </c>
      <c r="AN140">
        <v>42</v>
      </c>
      <c r="AO140">
        <v>18</v>
      </c>
      <c r="AP140">
        <v>-315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35">
      <c r="A141" t="s">
        <v>426</v>
      </c>
      <c r="B141" t="s">
        <v>80</v>
      </c>
      <c r="C141" t="s">
        <v>427</v>
      </c>
      <c r="D141" t="s">
        <v>82</v>
      </c>
      <c r="E141" s="2" t="str">
        <f>HYPERLINK("capsilon://?command=openfolder&amp;siteaddress=FAM.docvelocity-na8.net&amp;folderid=FX61B56799-88B5-A797-38AD-7BA0047B8EE5","FX21117656")</f>
        <v>FX21117656</v>
      </c>
      <c r="F141" t="s">
        <v>19</v>
      </c>
      <c r="G141" t="s">
        <v>19</v>
      </c>
      <c r="H141" t="s">
        <v>83</v>
      </c>
      <c r="I141" t="s">
        <v>428</v>
      </c>
      <c r="J141">
        <v>0</v>
      </c>
      <c r="K141" t="s">
        <v>85</v>
      </c>
      <c r="L141" t="s">
        <v>86</v>
      </c>
      <c r="M141" t="s">
        <v>87</v>
      </c>
      <c r="N141">
        <v>2</v>
      </c>
      <c r="O141" s="1">
        <v>44624.814386574071</v>
      </c>
      <c r="P141" s="1">
        <v>44625.23678240741</v>
      </c>
      <c r="Q141">
        <v>34956</v>
      </c>
      <c r="R141">
        <v>1539</v>
      </c>
      <c r="S141" t="b">
        <v>0</v>
      </c>
      <c r="T141" t="s">
        <v>88</v>
      </c>
      <c r="U141" t="b">
        <v>0</v>
      </c>
      <c r="V141" t="s">
        <v>149</v>
      </c>
      <c r="W141" s="1">
        <v>44624.99386574074</v>
      </c>
      <c r="X141">
        <v>1248</v>
      </c>
      <c r="Y141">
        <v>64</v>
      </c>
      <c r="Z141">
        <v>0</v>
      </c>
      <c r="AA141">
        <v>64</v>
      </c>
      <c r="AB141">
        <v>0</v>
      </c>
      <c r="AC141">
        <v>10</v>
      </c>
      <c r="AD141">
        <v>-64</v>
      </c>
      <c r="AE141">
        <v>0</v>
      </c>
      <c r="AF141">
        <v>0</v>
      </c>
      <c r="AG141">
        <v>0</v>
      </c>
      <c r="AH141" t="s">
        <v>424</v>
      </c>
      <c r="AI141" s="1">
        <v>44625.23678240741</v>
      </c>
      <c r="AJ141">
        <v>164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-64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35">
      <c r="A142" t="s">
        <v>429</v>
      </c>
      <c r="B142" t="s">
        <v>80</v>
      </c>
      <c r="C142" t="s">
        <v>427</v>
      </c>
      <c r="D142" t="s">
        <v>82</v>
      </c>
      <c r="E142" s="2" t="str">
        <f>HYPERLINK("capsilon://?command=openfolder&amp;siteaddress=FAM.docvelocity-na8.net&amp;folderid=FX61B56799-88B5-A797-38AD-7BA0047B8EE5","FX21117656")</f>
        <v>FX21117656</v>
      </c>
      <c r="F142" t="s">
        <v>19</v>
      </c>
      <c r="G142" t="s">
        <v>19</v>
      </c>
      <c r="H142" t="s">
        <v>83</v>
      </c>
      <c r="I142" t="s">
        <v>430</v>
      </c>
      <c r="J142">
        <v>0</v>
      </c>
      <c r="K142" t="s">
        <v>85</v>
      </c>
      <c r="L142" t="s">
        <v>86</v>
      </c>
      <c r="M142" t="s">
        <v>87</v>
      </c>
      <c r="N142">
        <v>1</v>
      </c>
      <c r="O142" s="1">
        <v>44624.814421296294</v>
      </c>
      <c r="P142" s="1">
        <v>44625.067025462966</v>
      </c>
      <c r="Q142">
        <v>21348</v>
      </c>
      <c r="R142">
        <v>477</v>
      </c>
      <c r="S142" t="b">
        <v>0</v>
      </c>
      <c r="T142" t="s">
        <v>88</v>
      </c>
      <c r="U142" t="b">
        <v>0</v>
      </c>
      <c r="V142" t="s">
        <v>191</v>
      </c>
      <c r="W142" s="1">
        <v>44625.067025462966</v>
      </c>
      <c r="X142">
        <v>282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32</v>
      </c>
      <c r="AF142">
        <v>0</v>
      </c>
      <c r="AG142">
        <v>1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35">
      <c r="A143" t="s">
        <v>431</v>
      </c>
      <c r="B143" t="s">
        <v>80</v>
      </c>
      <c r="C143" t="s">
        <v>427</v>
      </c>
      <c r="D143" t="s">
        <v>82</v>
      </c>
      <c r="E143" s="2" t="str">
        <f>HYPERLINK("capsilon://?command=openfolder&amp;siteaddress=FAM.docvelocity-na8.net&amp;folderid=FX61B56799-88B5-A797-38AD-7BA0047B8EE5","FX21117656")</f>
        <v>FX21117656</v>
      </c>
      <c r="F143" t="s">
        <v>19</v>
      </c>
      <c r="G143" t="s">
        <v>19</v>
      </c>
      <c r="H143" t="s">
        <v>83</v>
      </c>
      <c r="I143" t="s">
        <v>432</v>
      </c>
      <c r="J143">
        <v>0</v>
      </c>
      <c r="K143" t="s">
        <v>85</v>
      </c>
      <c r="L143" t="s">
        <v>86</v>
      </c>
      <c r="M143" t="s">
        <v>87</v>
      </c>
      <c r="N143">
        <v>1</v>
      </c>
      <c r="O143" s="1">
        <v>44624.814768518518</v>
      </c>
      <c r="P143" s="1">
        <v>44625.072118055556</v>
      </c>
      <c r="Q143">
        <v>21796</v>
      </c>
      <c r="R143">
        <v>439</v>
      </c>
      <c r="S143" t="b">
        <v>0</v>
      </c>
      <c r="T143" t="s">
        <v>88</v>
      </c>
      <c r="U143" t="b">
        <v>0</v>
      </c>
      <c r="V143" t="s">
        <v>191</v>
      </c>
      <c r="W143" s="1">
        <v>44625.072118055556</v>
      </c>
      <c r="X143">
        <v>439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21</v>
      </c>
      <c r="AF143">
        <v>0</v>
      </c>
      <c r="AG143">
        <v>2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35">
      <c r="A144" t="s">
        <v>433</v>
      </c>
      <c r="B144" t="s">
        <v>80</v>
      </c>
      <c r="C144" t="s">
        <v>434</v>
      </c>
      <c r="D144" t="s">
        <v>82</v>
      </c>
      <c r="E144" s="2" t="str">
        <f>HYPERLINK("capsilon://?command=openfolder&amp;siteaddress=FAM.docvelocity-na8.net&amp;folderid=FX7E232B80-0205-512E-2A72-E35F1F9EA2ED","FX2203658")</f>
        <v>FX2203658</v>
      </c>
      <c r="F144" t="s">
        <v>19</v>
      </c>
      <c r="G144" t="s">
        <v>19</v>
      </c>
      <c r="H144" t="s">
        <v>83</v>
      </c>
      <c r="I144" t="s">
        <v>435</v>
      </c>
      <c r="J144">
        <v>0</v>
      </c>
      <c r="K144" t="s">
        <v>85</v>
      </c>
      <c r="L144" t="s">
        <v>86</v>
      </c>
      <c r="M144" t="s">
        <v>87</v>
      </c>
      <c r="N144">
        <v>2</v>
      </c>
      <c r="O144" s="1">
        <v>44625.028032407405</v>
      </c>
      <c r="P144" s="1">
        <v>44625.246655092589</v>
      </c>
      <c r="Q144">
        <v>17354</v>
      </c>
      <c r="R144">
        <v>1535</v>
      </c>
      <c r="S144" t="b">
        <v>0</v>
      </c>
      <c r="T144" t="s">
        <v>88</v>
      </c>
      <c r="U144" t="b">
        <v>0</v>
      </c>
      <c r="V144" t="s">
        <v>191</v>
      </c>
      <c r="W144" s="1">
        <v>44625.115636574075</v>
      </c>
      <c r="X144">
        <v>1224</v>
      </c>
      <c r="Y144">
        <v>83</v>
      </c>
      <c r="Z144">
        <v>0</v>
      </c>
      <c r="AA144">
        <v>83</v>
      </c>
      <c r="AB144">
        <v>0</v>
      </c>
      <c r="AC144">
        <v>63</v>
      </c>
      <c r="AD144">
        <v>-83</v>
      </c>
      <c r="AE144">
        <v>0</v>
      </c>
      <c r="AF144">
        <v>0</v>
      </c>
      <c r="AG144">
        <v>0</v>
      </c>
      <c r="AH144" t="s">
        <v>424</v>
      </c>
      <c r="AI144" s="1">
        <v>44625.246655092589</v>
      </c>
      <c r="AJ144">
        <v>301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-83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35">
      <c r="A145" t="s">
        <v>436</v>
      </c>
      <c r="B145" t="s">
        <v>80</v>
      </c>
      <c r="C145" t="s">
        <v>427</v>
      </c>
      <c r="D145" t="s">
        <v>82</v>
      </c>
      <c r="E145" s="2" t="str">
        <f>HYPERLINK("capsilon://?command=openfolder&amp;siteaddress=FAM.docvelocity-na8.net&amp;folderid=FX61B56799-88B5-A797-38AD-7BA0047B8EE5","FX21117656")</f>
        <v>FX21117656</v>
      </c>
      <c r="F145" t="s">
        <v>19</v>
      </c>
      <c r="G145" t="s">
        <v>19</v>
      </c>
      <c r="H145" t="s">
        <v>83</v>
      </c>
      <c r="I145" t="s">
        <v>430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44625.068310185183</v>
      </c>
      <c r="P145" s="1">
        <v>44625.232141203705</v>
      </c>
      <c r="Q145">
        <v>11207</v>
      </c>
      <c r="R145">
        <v>2948</v>
      </c>
      <c r="S145" t="b">
        <v>0</v>
      </c>
      <c r="T145" t="s">
        <v>88</v>
      </c>
      <c r="U145" t="b">
        <v>1</v>
      </c>
      <c r="V145" t="s">
        <v>191</v>
      </c>
      <c r="W145" s="1">
        <v>44625.101458333331</v>
      </c>
      <c r="X145">
        <v>2535</v>
      </c>
      <c r="Y145">
        <v>99</v>
      </c>
      <c r="Z145">
        <v>0</v>
      </c>
      <c r="AA145">
        <v>99</v>
      </c>
      <c r="AB145">
        <v>0</v>
      </c>
      <c r="AC145">
        <v>94</v>
      </c>
      <c r="AD145">
        <v>-99</v>
      </c>
      <c r="AE145">
        <v>0</v>
      </c>
      <c r="AF145">
        <v>0</v>
      </c>
      <c r="AG145">
        <v>0</v>
      </c>
      <c r="AH145" t="s">
        <v>424</v>
      </c>
      <c r="AI145" s="1">
        <v>44625.232141203705</v>
      </c>
      <c r="AJ145">
        <v>413</v>
      </c>
      <c r="AK145">
        <v>3</v>
      </c>
      <c r="AL145">
        <v>0</v>
      </c>
      <c r="AM145">
        <v>3</v>
      </c>
      <c r="AN145">
        <v>0</v>
      </c>
      <c r="AO145">
        <v>1</v>
      </c>
      <c r="AP145">
        <v>-102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35">
      <c r="A146" t="s">
        <v>437</v>
      </c>
      <c r="B146" t="s">
        <v>80</v>
      </c>
      <c r="C146" t="s">
        <v>427</v>
      </c>
      <c r="D146" t="s">
        <v>82</v>
      </c>
      <c r="E146" s="2" t="str">
        <f>HYPERLINK("capsilon://?command=openfolder&amp;siteaddress=FAM.docvelocity-na8.net&amp;folderid=FX61B56799-88B5-A797-38AD-7BA0047B8EE5","FX21117656")</f>
        <v>FX21117656</v>
      </c>
      <c r="F146" t="s">
        <v>19</v>
      </c>
      <c r="G146" t="s">
        <v>19</v>
      </c>
      <c r="H146" t="s">
        <v>83</v>
      </c>
      <c r="I146" t="s">
        <v>432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44625.072500000002</v>
      </c>
      <c r="P146" s="1">
        <v>44625.234872685185</v>
      </c>
      <c r="Q146">
        <v>12385</v>
      </c>
      <c r="R146">
        <v>1644</v>
      </c>
      <c r="S146" t="b">
        <v>0</v>
      </c>
      <c r="T146" t="s">
        <v>88</v>
      </c>
      <c r="U146" t="b">
        <v>1</v>
      </c>
      <c r="V146" t="s">
        <v>114</v>
      </c>
      <c r="W146" s="1">
        <v>44625.117777777778</v>
      </c>
      <c r="X146">
        <v>1409</v>
      </c>
      <c r="Y146">
        <v>42</v>
      </c>
      <c r="Z146">
        <v>0</v>
      </c>
      <c r="AA146">
        <v>42</v>
      </c>
      <c r="AB146">
        <v>0</v>
      </c>
      <c r="AC146">
        <v>31</v>
      </c>
      <c r="AD146">
        <v>-42</v>
      </c>
      <c r="AE146">
        <v>0</v>
      </c>
      <c r="AF146">
        <v>0</v>
      </c>
      <c r="AG146">
        <v>0</v>
      </c>
      <c r="AH146" t="s">
        <v>424</v>
      </c>
      <c r="AI146" s="1">
        <v>44625.234872685185</v>
      </c>
      <c r="AJ146">
        <v>235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35">
      <c r="A147" t="s">
        <v>438</v>
      </c>
      <c r="B147" t="s">
        <v>80</v>
      </c>
      <c r="C147" t="s">
        <v>116</v>
      </c>
      <c r="D147" t="s">
        <v>82</v>
      </c>
      <c r="E147" s="2" t="str">
        <f>HYPERLINK("capsilon://?command=openfolder&amp;siteaddress=FAM.docvelocity-na8.net&amp;folderid=FX77F18AED-2FB0-3CDA-D1EB-98965AB9A922","FX211113414")</f>
        <v>FX211113414</v>
      </c>
      <c r="F147" t="s">
        <v>19</v>
      </c>
      <c r="G147" t="s">
        <v>19</v>
      </c>
      <c r="H147" t="s">
        <v>83</v>
      </c>
      <c r="I147" t="s">
        <v>439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44621.534745370373</v>
      </c>
      <c r="P147" s="1">
        <v>44621.571875000001</v>
      </c>
      <c r="Q147">
        <v>2385</v>
      </c>
      <c r="R147">
        <v>823</v>
      </c>
      <c r="S147" t="b">
        <v>0</v>
      </c>
      <c r="T147" t="s">
        <v>88</v>
      </c>
      <c r="U147" t="b">
        <v>0</v>
      </c>
      <c r="V147" t="s">
        <v>237</v>
      </c>
      <c r="W147" s="1">
        <v>44621.542326388888</v>
      </c>
      <c r="X147">
        <v>655</v>
      </c>
      <c r="Y147">
        <v>53</v>
      </c>
      <c r="Z147">
        <v>0</v>
      </c>
      <c r="AA147">
        <v>53</v>
      </c>
      <c r="AB147">
        <v>0</v>
      </c>
      <c r="AC147">
        <v>33</v>
      </c>
      <c r="AD147">
        <v>-53</v>
      </c>
      <c r="AE147">
        <v>0</v>
      </c>
      <c r="AF147">
        <v>0</v>
      </c>
      <c r="AG147">
        <v>0</v>
      </c>
      <c r="AH147" t="s">
        <v>103</v>
      </c>
      <c r="AI147" s="1">
        <v>44621.571875000001</v>
      </c>
      <c r="AJ147">
        <v>168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-53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35">
      <c r="A148" t="s">
        <v>440</v>
      </c>
      <c r="B148" t="s">
        <v>80</v>
      </c>
      <c r="C148" t="s">
        <v>341</v>
      </c>
      <c r="D148" t="s">
        <v>82</v>
      </c>
      <c r="E148" s="2" t="str">
        <f>HYPERLINK("capsilon://?command=openfolder&amp;siteaddress=FAM.docvelocity-na8.net&amp;folderid=FX314FB2C1-A4DD-FE98-5107-674DD3AA4040","FX220211703")</f>
        <v>FX220211703</v>
      </c>
      <c r="F148" t="s">
        <v>19</v>
      </c>
      <c r="G148" t="s">
        <v>19</v>
      </c>
      <c r="H148" t="s">
        <v>83</v>
      </c>
      <c r="I148" t="s">
        <v>347</v>
      </c>
      <c r="J148">
        <v>0</v>
      </c>
      <c r="K148" t="s">
        <v>85</v>
      </c>
      <c r="L148" t="s">
        <v>86</v>
      </c>
      <c r="M148" t="s">
        <v>87</v>
      </c>
      <c r="N148">
        <v>2</v>
      </c>
      <c r="O148" s="1">
        <v>44627.181516203702</v>
      </c>
      <c r="P148" s="1">
        <v>44627.452557870369</v>
      </c>
      <c r="Q148">
        <v>22471</v>
      </c>
      <c r="R148">
        <v>947</v>
      </c>
      <c r="S148" t="b">
        <v>0</v>
      </c>
      <c r="T148" t="s">
        <v>88</v>
      </c>
      <c r="U148" t="b">
        <v>1</v>
      </c>
      <c r="V148" t="s">
        <v>114</v>
      </c>
      <c r="W148" s="1">
        <v>44627.207395833335</v>
      </c>
      <c r="X148">
        <v>310</v>
      </c>
      <c r="Y148">
        <v>74</v>
      </c>
      <c r="Z148">
        <v>0</v>
      </c>
      <c r="AA148">
        <v>74</v>
      </c>
      <c r="AB148">
        <v>0</v>
      </c>
      <c r="AC148">
        <v>46</v>
      </c>
      <c r="AD148">
        <v>-74</v>
      </c>
      <c r="AE148">
        <v>0</v>
      </c>
      <c r="AF148">
        <v>0</v>
      </c>
      <c r="AG148">
        <v>0</v>
      </c>
      <c r="AH148" t="s">
        <v>441</v>
      </c>
      <c r="AI148" s="1">
        <v>44627.452557870369</v>
      </c>
      <c r="AJ148">
        <v>601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-75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35">
      <c r="A149" t="s">
        <v>442</v>
      </c>
      <c r="B149" t="s">
        <v>80</v>
      </c>
      <c r="C149" t="s">
        <v>443</v>
      </c>
      <c r="D149" t="s">
        <v>82</v>
      </c>
      <c r="E149" s="2" t="str">
        <f>HYPERLINK("capsilon://?command=openfolder&amp;siteaddress=FAM.docvelocity-na8.net&amp;folderid=FX3DB101CB-24F3-4ACA-66E4-DF80DB10FD54","FX22028021")</f>
        <v>FX22028021</v>
      </c>
      <c r="F149" t="s">
        <v>19</v>
      </c>
      <c r="G149" t="s">
        <v>19</v>
      </c>
      <c r="H149" t="s">
        <v>83</v>
      </c>
      <c r="I149" t="s">
        <v>444</v>
      </c>
      <c r="J149">
        <v>54</v>
      </c>
      <c r="K149" t="s">
        <v>85</v>
      </c>
      <c r="L149" t="s">
        <v>86</v>
      </c>
      <c r="M149" t="s">
        <v>87</v>
      </c>
      <c r="N149">
        <v>2</v>
      </c>
      <c r="O149" s="1">
        <v>44627.379826388889</v>
      </c>
      <c r="P149" s="1">
        <v>44627.457372685189</v>
      </c>
      <c r="Q149">
        <v>6102</v>
      </c>
      <c r="R149">
        <v>598</v>
      </c>
      <c r="S149" t="b">
        <v>0</v>
      </c>
      <c r="T149" t="s">
        <v>88</v>
      </c>
      <c r="U149" t="b">
        <v>0</v>
      </c>
      <c r="V149" t="s">
        <v>130</v>
      </c>
      <c r="W149" s="1">
        <v>44627.402905092589</v>
      </c>
      <c r="X149">
        <v>177</v>
      </c>
      <c r="Y149">
        <v>44</v>
      </c>
      <c r="Z149">
        <v>0</v>
      </c>
      <c r="AA149">
        <v>44</v>
      </c>
      <c r="AB149">
        <v>0</v>
      </c>
      <c r="AC149">
        <v>7</v>
      </c>
      <c r="AD149">
        <v>10</v>
      </c>
      <c r="AE149">
        <v>0</v>
      </c>
      <c r="AF149">
        <v>0</v>
      </c>
      <c r="AG149">
        <v>0</v>
      </c>
      <c r="AH149" t="s">
        <v>441</v>
      </c>
      <c r="AI149" s="1">
        <v>44627.457372685189</v>
      </c>
      <c r="AJ149">
        <v>415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35">
      <c r="A150" t="s">
        <v>445</v>
      </c>
      <c r="B150" t="s">
        <v>80</v>
      </c>
      <c r="C150" t="s">
        <v>443</v>
      </c>
      <c r="D150" t="s">
        <v>82</v>
      </c>
      <c r="E150" s="2" t="str">
        <f>HYPERLINK("capsilon://?command=openfolder&amp;siteaddress=FAM.docvelocity-na8.net&amp;folderid=FX3DB101CB-24F3-4ACA-66E4-DF80DB10FD54","FX22028021")</f>
        <v>FX22028021</v>
      </c>
      <c r="F150" t="s">
        <v>19</v>
      </c>
      <c r="G150" t="s">
        <v>19</v>
      </c>
      <c r="H150" t="s">
        <v>83</v>
      </c>
      <c r="I150" t="s">
        <v>446</v>
      </c>
      <c r="J150">
        <v>54</v>
      </c>
      <c r="K150" t="s">
        <v>85</v>
      </c>
      <c r="L150" t="s">
        <v>86</v>
      </c>
      <c r="M150" t="s">
        <v>87</v>
      </c>
      <c r="N150">
        <v>2</v>
      </c>
      <c r="O150" s="1">
        <v>44627.383217592593</v>
      </c>
      <c r="P150" s="1">
        <v>44627.462453703702</v>
      </c>
      <c r="Q150">
        <v>6139</v>
      </c>
      <c r="R150">
        <v>707</v>
      </c>
      <c r="S150" t="b">
        <v>0</v>
      </c>
      <c r="T150" t="s">
        <v>88</v>
      </c>
      <c r="U150" t="b">
        <v>0</v>
      </c>
      <c r="V150" t="s">
        <v>130</v>
      </c>
      <c r="W150" s="1">
        <v>44627.417997685188</v>
      </c>
      <c r="X150">
        <v>191</v>
      </c>
      <c r="Y150">
        <v>44</v>
      </c>
      <c r="Z150">
        <v>0</v>
      </c>
      <c r="AA150">
        <v>44</v>
      </c>
      <c r="AB150">
        <v>0</v>
      </c>
      <c r="AC150">
        <v>8</v>
      </c>
      <c r="AD150">
        <v>10</v>
      </c>
      <c r="AE150">
        <v>0</v>
      </c>
      <c r="AF150">
        <v>0</v>
      </c>
      <c r="AG150">
        <v>0</v>
      </c>
      <c r="AH150" t="s">
        <v>441</v>
      </c>
      <c r="AI150" s="1">
        <v>44627.462453703702</v>
      </c>
      <c r="AJ150">
        <v>438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9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35">
      <c r="A151" t="s">
        <v>447</v>
      </c>
      <c r="B151" t="s">
        <v>80</v>
      </c>
      <c r="C151" t="s">
        <v>448</v>
      </c>
      <c r="D151" t="s">
        <v>82</v>
      </c>
      <c r="E151" s="2" t="str">
        <f>HYPERLINK("capsilon://?command=openfolder&amp;siteaddress=FAM.docvelocity-na8.net&amp;folderid=FXA3C7EF09-106E-948F-7BF5-B552182F201C","FX22028551")</f>
        <v>FX22028551</v>
      </c>
      <c r="F151" t="s">
        <v>19</v>
      </c>
      <c r="G151" t="s">
        <v>19</v>
      </c>
      <c r="H151" t="s">
        <v>83</v>
      </c>
      <c r="I151" t="s">
        <v>449</v>
      </c>
      <c r="J151">
        <v>122</v>
      </c>
      <c r="K151" t="s">
        <v>85</v>
      </c>
      <c r="L151" t="s">
        <v>86</v>
      </c>
      <c r="M151" t="s">
        <v>87</v>
      </c>
      <c r="N151">
        <v>2</v>
      </c>
      <c r="O151" s="1">
        <v>44627.385231481479</v>
      </c>
      <c r="P151" s="1">
        <v>44627.47011574074</v>
      </c>
      <c r="Q151">
        <v>6146</v>
      </c>
      <c r="R151">
        <v>1188</v>
      </c>
      <c r="S151" t="b">
        <v>0</v>
      </c>
      <c r="T151" t="s">
        <v>88</v>
      </c>
      <c r="U151" t="b">
        <v>0</v>
      </c>
      <c r="V151" t="s">
        <v>130</v>
      </c>
      <c r="W151" s="1">
        <v>44627.418275462966</v>
      </c>
      <c r="X151">
        <v>489</v>
      </c>
      <c r="Y151">
        <v>82</v>
      </c>
      <c r="Z151">
        <v>0</v>
      </c>
      <c r="AA151">
        <v>82</v>
      </c>
      <c r="AB151">
        <v>0</v>
      </c>
      <c r="AC151">
        <v>18</v>
      </c>
      <c r="AD151">
        <v>40</v>
      </c>
      <c r="AE151">
        <v>0</v>
      </c>
      <c r="AF151">
        <v>0</v>
      </c>
      <c r="AG151">
        <v>0</v>
      </c>
      <c r="AH151" t="s">
        <v>441</v>
      </c>
      <c r="AI151" s="1">
        <v>44627.47011574074</v>
      </c>
      <c r="AJ151">
        <v>661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37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35">
      <c r="A152" t="s">
        <v>450</v>
      </c>
      <c r="B152" t="s">
        <v>80</v>
      </c>
      <c r="C152" t="s">
        <v>451</v>
      </c>
      <c r="D152" t="s">
        <v>82</v>
      </c>
      <c r="E152" s="2" t="str">
        <f>HYPERLINK("capsilon://?command=openfolder&amp;siteaddress=FAM.docvelocity-na8.net&amp;folderid=FXA2DF2466-AD64-8ADE-1723-0CBFB5C0CC59","FX22023798")</f>
        <v>FX22023798</v>
      </c>
      <c r="F152" t="s">
        <v>19</v>
      </c>
      <c r="G152" t="s">
        <v>19</v>
      </c>
      <c r="H152" t="s">
        <v>83</v>
      </c>
      <c r="I152" t="s">
        <v>452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44627.392280092594</v>
      </c>
      <c r="P152" s="1">
        <v>44627.471030092594</v>
      </c>
      <c r="Q152">
        <v>6325</v>
      </c>
      <c r="R152">
        <v>479</v>
      </c>
      <c r="S152" t="b">
        <v>0</v>
      </c>
      <c r="T152" t="s">
        <v>88</v>
      </c>
      <c r="U152" t="b">
        <v>0</v>
      </c>
      <c r="V152" t="s">
        <v>130</v>
      </c>
      <c r="W152" s="1">
        <v>44627.418993055559</v>
      </c>
      <c r="X152">
        <v>61</v>
      </c>
      <c r="Y152">
        <v>9</v>
      </c>
      <c r="Z152">
        <v>0</v>
      </c>
      <c r="AA152">
        <v>9</v>
      </c>
      <c r="AB152">
        <v>0</v>
      </c>
      <c r="AC152">
        <v>1</v>
      </c>
      <c r="AD152">
        <v>-9</v>
      </c>
      <c r="AE152">
        <v>0</v>
      </c>
      <c r="AF152">
        <v>0</v>
      </c>
      <c r="AG152">
        <v>0</v>
      </c>
      <c r="AH152" t="s">
        <v>441</v>
      </c>
      <c r="AI152" s="1">
        <v>44627.471030092594</v>
      </c>
      <c r="AJ152">
        <v>78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-9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35">
      <c r="A153" t="s">
        <v>453</v>
      </c>
      <c r="B153" t="s">
        <v>80</v>
      </c>
      <c r="C153" t="s">
        <v>454</v>
      </c>
      <c r="D153" t="s">
        <v>82</v>
      </c>
      <c r="E153" s="2" t="str">
        <f>HYPERLINK("capsilon://?command=openfolder&amp;siteaddress=FAM.docvelocity-na8.net&amp;folderid=FX4313B36E-4735-3651-3BAF-7D8A27F8AB3C","FX22025016")</f>
        <v>FX22025016</v>
      </c>
      <c r="F153" t="s">
        <v>19</v>
      </c>
      <c r="G153" t="s">
        <v>19</v>
      </c>
      <c r="H153" t="s">
        <v>83</v>
      </c>
      <c r="I153" t="s">
        <v>455</v>
      </c>
      <c r="J153">
        <v>0</v>
      </c>
      <c r="K153" t="s">
        <v>85</v>
      </c>
      <c r="L153" t="s">
        <v>86</v>
      </c>
      <c r="M153" t="s">
        <v>87</v>
      </c>
      <c r="N153">
        <v>2</v>
      </c>
      <c r="O153" s="1">
        <v>44627.406956018516</v>
      </c>
      <c r="P153" s="1">
        <v>44627.486840277779</v>
      </c>
      <c r="Q153">
        <v>6436</v>
      </c>
      <c r="R153">
        <v>466</v>
      </c>
      <c r="S153" t="b">
        <v>0</v>
      </c>
      <c r="T153" t="s">
        <v>88</v>
      </c>
      <c r="U153" t="b">
        <v>0</v>
      </c>
      <c r="V153" t="s">
        <v>130</v>
      </c>
      <c r="W153" s="1">
        <v>44627.421666666669</v>
      </c>
      <c r="X153">
        <v>230</v>
      </c>
      <c r="Y153">
        <v>52</v>
      </c>
      <c r="Z153">
        <v>0</v>
      </c>
      <c r="AA153">
        <v>52</v>
      </c>
      <c r="AB153">
        <v>0</v>
      </c>
      <c r="AC153">
        <v>29</v>
      </c>
      <c r="AD153">
        <v>-52</v>
      </c>
      <c r="AE153">
        <v>0</v>
      </c>
      <c r="AF153">
        <v>0</v>
      </c>
      <c r="AG153">
        <v>0</v>
      </c>
      <c r="AH153" t="s">
        <v>255</v>
      </c>
      <c r="AI153" s="1">
        <v>44627.486840277779</v>
      </c>
      <c r="AJ153">
        <v>229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-53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35">
      <c r="A154" t="s">
        <v>456</v>
      </c>
      <c r="B154" t="s">
        <v>80</v>
      </c>
      <c r="C154" t="s">
        <v>454</v>
      </c>
      <c r="D154" t="s">
        <v>82</v>
      </c>
      <c r="E154" s="2" t="str">
        <f>HYPERLINK("capsilon://?command=openfolder&amp;siteaddress=FAM.docvelocity-na8.net&amp;folderid=FX4313B36E-4735-3651-3BAF-7D8A27F8AB3C","FX22025016")</f>
        <v>FX22025016</v>
      </c>
      <c r="F154" t="s">
        <v>19</v>
      </c>
      <c r="G154" t="s">
        <v>19</v>
      </c>
      <c r="H154" t="s">
        <v>83</v>
      </c>
      <c r="I154" t="s">
        <v>457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44627.407118055555</v>
      </c>
      <c r="P154" s="1">
        <v>44627.488240740742</v>
      </c>
      <c r="Q154">
        <v>6692</v>
      </c>
      <c r="R154">
        <v>317</v>
      </c>
      <c r="S154" t="b">
        <v>0</v>
      </c>
      <c r="T154" t="s">
        <v>88</v>
      </c>
      <c r="U154" t="b">
        <v>0</v>
      </c>
      <c r="V154" t="s">
        <v>130</v>
      </c>
      <c r="W154" s="1">
        <v>44627.423946759256</v>
      </c>
      <c r="X154">
        <v>197</v>
      </c>
      <c r="Y154">
        <v>52</v>
      </c>
      <c r="Z154">
        <v>0</v>
      </c>
      <c r="AA154">
        <v>52</v>
      </c>
      <c r="AB154">
        <v>0</v>
      </c>
      <c r="AC154">
        <v>28</v>
      </c>
      <c r="AD154">
        <v>-52</v>
      </c>
      <c r="AE154">
        <v>0</v>
      </c>
      <c r="AF154">
        <v>0</v>
      </c>
      <c r="AG154">
        <v>0</v>
      </c>
      <c r="AH154" t="s">
        <v>255</v>
      </c>
      <c r="AI154" s="1">
        <v>44627.488240740742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-52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35">
      <c r="A155" t="s">
        <v>458</v>
      </c>
      <c r="B155" t="s">
        <v>80</v>
      </c>
      <c r="C155" t="s">
        <v>459</v>
      </c>
      <c r="D155" t="s">
        <v>82</v>
      </c>
      <c r="E155" s="2" t="str">
        <f>HYPERLINK("capsilon://?command=openfolder&amp;siteaddress=FAM.docvelocity-na8.net&amp;folderid=FX9691EE45-64F5-C2C3-EED3-E518ADE576F1","FX22028531")</f>
        <v>FX22028531</v>
      </c>
      <c r="F155" t="s">
        <v>19</v>
      </c>
      <c r="G155" t="s">
        <v>19</v>
      </c>
      <c r="H155" t="s">
        <v>83</v>
      </c>
      <c r="I155" t="s">
        <v>460</v>
      </c>
      <c r="J155">
        <v>69</v>
      </c>
      <c r="K155" t="s">
        <v>85</v>
      </c>
      <c r="L155" t="s">
        <v>86</v>
      </c>
      <c r="M155" t="s">
        <v>87</v>
      </c>
      <c r="N155">
        <v>2</v>
      </c>
      <c r="O155" s="1">
        <v>44627.41505787037</v>
      </c>
      <c r="P155" s="1">
        <v>44627.530810185184</v>
      </c>
      <c r="Q155">
        <v>9292</v>
      </c>
      <c r="R155">
        <v>709</v>
      </c>
      <c r="S155" t="b">
        <v>0</v>
      </c>
      <c r="T155" t="s">
        <v>88</v>
      </c>
      <c r="U155" t="b">
        <v>0</v>
      </c>
      <c r="V155" t="s">
        <v>114</v>
      </c>
      <c r="W155" s="1">
        <v>44627.425613425927</v>
      </c>
      <c r="X155">
        <v>214</v>
      </c>
      <c r="Y155">
        <v>59</v>
      </c>
      <c r="Z155">
        <v>0</v>
      </c>
      <c r="AA155">
        <v>59</v>
      </c>
      <c r="AB155">
        <v>0</v>
      </c>
      <c r="AC155">
        <v>6</v>
      </c>
      <c r="AD155">
        <v>10</v>
      </c>
      <c r="AE155">
        <v>0</v>
      </c>
      <c r="AF155">
        <v>0</v>
      </c>
      <c r="AG155">
        <v>0</v>
      </c>
      <c r="AH155" t="s">
        <v>103</v>
      </c>
      <c r="AI155" s="1">
        <v>44627.530810185184</v>
      </c>
      <c r="AJ155">
        <v>202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10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35">
      <c r="A156" t="s">
        <v>461</v>
      </c>
      <c r="B156" t="s">
        <v>80</v>
      </c>
      <c r="C156" t="s">
        <v>459</v>
      </c>
      <c r="D156" t="s">
        <v>82</v>
      </c>
      <c r="E156" s="2" t="str">
        <f>HYPERLINK("capsilon://?command=openfolder&amp;siteaddress=FAM.docvelocity-na8.net&amp;folderid=FX9691EE45-64F5-C2C3-EED3-E518ADE576F1","FX22028531")</f>
        <v>FX22028531</v>
      </c>
      <c r="F156" t="s">
        <v>19</v>
      </c>
      <c r="G156" t="s">
        <v>19</v>
      </c>
      <c r="H156" t="s">
        <v>83</v>
      </c>
      <c r="I156" t="s">
        <v>462</v>
      </c>
      <c r="J156">
        <v>69</v>
      </c>
      <c r="K156" t="s">
        <v>85</v>
      </c>
      <c r="L156" t="s">
        <v>86</v>
      </c>
      <c r="M156" t="s">
        <v>87</v>
      </c>
      <c r="N156">
        <v>2</v>
      </c>
      <c r="O156" s="1">
        <v>44627.415138888886</v>
      </c>
      <c r="P156" s="1">
        <v>44627.532280092593</v>
      </c>
      <c r="Q156">
        <v>9746</v>
      </c>
      <c r="R156">
        <v>375</v>
      </c>
      <c r="S156" t="b">
        <v>0</v>
      </c>
      <c r="T156" t="s">
        <v>88</v>
      </c>
      <c r="U156" t="b">
        <v>0</v>
      </c>
      <c r="V156" t="s">
        <v>130</v>
      </c>
      <c r="W156" s="1">
        <v>44627.426817129628</v>
      </c>
      <c r="X156">
        <v>248</v>
      </c>
      <c r="Y156">
        <v>59</v>
      </c>
      <c r="Z156">
        <v>0</v>
      </c>
      <c r="AA156">
        <v>59</v>
      </c>
      <c r="AB156">
        <v>0</v>
      </c>
      <c r="AC156">
        <v>7</v>
      </c>
      <c r="AD156">
        <v>10</v>
      </c>
      <c r="AE156">
        <v>0</v>
      </c>
      <c r="AF156">
        <v>0</v>
      </c>
      <c r="AG156">
        <v>0</v>
      </c>
      <c r="AH156" t="s">
        <v>103</v>
      </c>
      <c r="AI156" s="1">
        <v>44627.532280092593</v>
      </c>
      <c r="AJ156">
        <v>127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35">
      <c r="A157" t="s">
        <v>463</v>
      </c>
      <c r="B157" t="s">
        <v>80</v>
      </c>
      <c r="C157" t="s">
        <v>464</v>
      </c>
      <c r="D157" t="s">
        <v>82</v>
      </c>
      <c r="E157" s="2" t="str">
        <f>HYPERLINK("capsilon://?command=openfolder&amp;siteaddress=FAM.docvelocity-na8.net&amp;folderid=FXF0444A8A-6AE2-FFC9-B337-EC1B2C74249C","FX220212751")</f>
        <v>FX220212751</v>
      </c>
      <c r="F157" t="s">
        <v>19</v>
      </c>
      <c r="G157" t="s">
        <v>19</v>
      </c>
      <c r="H157" t="s">
        <v>83</v>
      </c>
      <c r="I157" t="s">
        <v>465</v>
      </c>
      <c r="J157">
        <v>0</v>
      </c>
      <c r="K157" t="s">
        <v>85</v>
      </c>
      <c r="L157" t="s">
        <v>86</v>
      </c>
      <c r="M157" t="s">
        <v>87</v>
      </c>
      <c r="N157">
        <v>2</v>
      </c>
      <c r="O157" s="1">
        <v>44627.427199074074</v>
      </c>
      <c r="P157" s="1">
        <v>44627.534918981481</v>
      </c>
      <c r="Q157">
        <v>6606</v>
      </c>
      <c r="R157">
        <v>2701</v>
      </c>
      <c r="S157" t="b">
        <v>0</v>
      </c>
      <c r="T157" t="s">
        <v>88</v>
      </c>
      <c r="U157" t="b">
        <v>0</v>
      </c>
      <c r="V157" t="s">
        <v>94</v>
      </c>
      <c r="W157" s="1">
        <v>44627.488993055558</v>
      </c>
      <c r="X157">
        <v>2465</v>
      </c>
      <c r="Y157">
        <v>52</v>
      </c>
      <c r="Z157">
        <v>0</v>
      </c>
      <c r="AA157">
        <v>52</v>
      </c>
      <c r="AB157">
        <v>0</v>
      </c>
      <c r="AC157">
        <v>28</v>
      </c>
      <c r="AD157">
        <v>-52</v>
      </c>
      <c r="AE157">
        <v>0</v>
      </c>
      <c r="AF157">
        <v>0</v>
      </c>
      <c r="AG157">
        <v>0</v>
      </c>
      <c r="AH157" t="s">
        <v>103</v>
      </c>
      <c r="AI157" s="1">
        <v>44627.534918981481</v>
      </c>
      <c r="AJ157">
        <v>227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-54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35">
      <c r="A158" t="s">
        <v>466</v>
      </c>
      <c r="B158" t="s">
        <v>80</v>
      </c>
      <c r="C158" t="s">
        <v>464</v>
      </c>
      <c r="D158" t="s">
        <v>82</v>
      </c>
      <c r="E158" s="2" t="str">
        <f>HYPERLINK("capsilon://?command=openfolder&amp;siteaddress=FAM.docvelocity-na8.net&amp;folderid=FXF0444A8A-6AE2-FFC9-B337-EC1B2C74249C","FX220212751")</f>
        <v>FX220212751</v>
      </c>
      <c r="F158" t="s">
        <v>19</v>
      </c>
      <c r="G158" t="s">
        <v>19</v>
      </c>
      <c r="H158" t="s">
        <v>83</v>
      </c>
      <c r="I158" t="s">
        <v>467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44627.427928240744</v>
      </c>
      <c r="P158" s="1">
        <v>44627.538368055553</v>
      </c>
      <c r="Q158">
        <v>8404</v>
      </c>
      <c r="R158">
        <v>1138</v>
      </c>
      <c r="S158" t="b">
        <v>0</v>
      </c>
      <c r="T158" t="s">
        <v>88</v>
      </c>
      <c r="U158" t="b">
        <v>0</v>
      </c>
      <c r="V158" t="s">
        <v>114</v>
      </c>
      <c r="W158" s="1">
        <v>44627.497696759259</v>
      </c>
      <c r="X158">
        <v>840</v>
      </c>
      <c r="Y158">
        <v>52</v>
      </c>
      <c r="Z158">
        <v>0</v>
      </c>
      <c r="AA158">
        <v>52</v>
      </c>
      <c r="AB158">
        <v>0</v>
      </c>
      <c r="AC158">
        <v>48</v>
      </c>
      <c r="AD158">
        <v>-52</v>
      </c>
      <c r="AE158">
        <v>0</v>
      </c>
      <c r="AF158">
        <v>0</v>
      </c>
      <c r="AG158">
        <v>0</v>
      </c>
      <c r="AH158" t="s">
        <v>103</v>
      </c>
      <c r="AI158" s="1">
        <v>44627.538368055553</v>
      </c>
      <c r="AJ158">
        <v>298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-52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35">
      <c r="A159" t="s">
        <v>468</v>
      </c>
      <c r="B159" t="s">
        <v>80</v>
      </c>
      <c r="C159" t="s">
        <v>469</v>
      </c>
      <c r="D159" t="s">
        <v>82</v>
      </c>
      <c r="E159" s="2" t="str">
        <f>HYPERLINK("capsilon://?command=openfolder&amp;siteaddress=FAM.docvelocity-na8.net&amp;folderid=FX2FEA6EE5-4313-2463-19C1-122E716138DA","FX22024843")</f>
        <v>FX22024843</v>
      </c>
      <c r="F159" t="s">
        <v>19</v>
      </c>
      <c r="G159" t="s">
        <v>19</v>
      </c>
      <c r="H159" t="s">
        <v>83</v>
      </c>
      <c r="I159" t="s">
        <v>470</v>
      </c>
      <c r="J159">
        <v>0</v>
      </c>
      <c r="K159" t="s">
        <v>85</v>
      </c>
      <c r="L159" t="s">
        <v>86</v>
      </c>
      <c r="M159" t="s">
        <v>87</v>
      </c>
      <c r="N159">
        <v>2</v>
      </c>
      <c r="O159" s="1">
        <v>44621.539351851854</v>
      </c>
      <c r="P159" s="1">
        <v>44621.572847222225</v>
      </c>
      <c r="Q159">
        <v>2642</v>
      </c>
      <c r="R159">
        <v>252</v>
      </c>
      <c r="S159" t="b">
        <v>0</v>
      </c>
      <c r="T159" t="s">
        <v>88</v>
      </c>
      <c r="U159" t="b">
        <v>0</v>
      </c>
      <c r="V159" t="s">
        <v>130</v>
      </c>
      <c r="W159" s="1">
        <v>44621.542233796295</v>
      </c>
      <c r="X159">
        <v>168</v>
      </c>
      <c r="Y159">
        <v>21</v>
      </c>
      <c r="Z159">
        <v>0</v>
      </c>
      <c r="AA159">
        <v>21</v>
      </c>
      <c r="AB159">
        <v>0</v>
      </c>
      <c r="AC159">
        <v>3</v>
      </c>
      <c r="AD159">
        <v>-21</v>
      </c>
      <c r="AE159">
        <v>0</v>
      </c>
      <c r="AF159">
        <v>0</v>
      </c>
      <c r="AG159">
        <v>0</v>
      </c>
      <c r="AH159" t="s">
        <v>103</v>
      </c>
      <c r="AI159" s="1">
        <v>44621.572847222225</v>
      </c>
      <c r="AJ159">
        <v>84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35">
      <c r="A160" t="s">
        <v>471</v>
      </c>
      <c r="B160" t="s">
        <v>80</v>
      </c>
      <c r="C160" t="s">
        <v>472</v>
      </c>
      <c r="D160" t="s">
        <v>82</v>
      </c>
      <c r="E160" s="2" t="str">
        <f>HYPERLINK("capsilon://?command=openfolder&amp;siteaddress=FAM.docvelocity-na8.net&amp;folderid=FX1C2F34E8-BB1A-F2D8-85B2-4C8827A66829","FX22024870")</f>
        <v>FX22024870</v>
      </c>
      <c r="F160" t="s">
        <v>19</v>
      </c>
      <c r="G160" t="s">
        <v>19</v>
      </c>
      <c r="H160" t="s">
        <v>83</v>
      </c>
      <c r="I160" t="s">
        <v>473</v>
      </c>
      <c r="J160">
        <v>0</v>
      </c>
      <c r="K160" t="s">
        <v>85</v>
      </c>
      <c r="L160" t="s">
        <v>86</v>
      </c>
      <c r="M160" t="s">
        <v>87</v>
      </c>
      <c r="N160">
        <v>2</v>
      </c>
      <c r="O160" s="1">
        <v>44627.44295138889</v>
      </c>
      <c r="P160" s="1">
        <v>44627.539675925924</v>
      </c>
      <c r="Q160">
        <v>7872</v>
      </c>
      <c r="R160">
        <v>485</v>
      </c>
      <c r="S160" t="b">
        <v>0</v>
      </c>
      <c r="T160" t="s">
        <v>88</v>
      </c>
      <c r="U160" t="b">
        <v>0</v>
      </c>
      <c r="V160" t="s">
        <v>94</v>
      </c>
      <c r="W160" s="1">
        <v>44627.493263888886</v>
      </c>
      <c r="X160">
        <v>369</v>
      </c>
      <c r="Y160">
        <v>37</v>
      </c>
      <c r="Z160">
        <v>0</v>
      </c>
      <c r="AA160">
        <v>37</v>
      </c>
      <c r="AB160">
        <v>0</v>
      </c>
      <c r="AC160">
        <v>16</v>
      </c>
      <c r="AD160">
        <v>-37</v>
      </c>
      <c r="AE160">
        <v>0</v>
      </c>
      <c r="AF160">
        <v>0</v>
      </c>
      <c r="AG160">
        <v>0</v>
      </c>
      <c r="AH160" t="s">
        <v>103</v>
      </c>
      <c r="AI160" s="1">
        <v>44627.539675925924</v>
      </c>
      <c r="AJ160">
        <v>112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35">
      <c r="A161" t="s">
        <v>474</v>
      </c>
      <c r="B161" t="s">
        <v>80</v>
      </c>
      <c r="C161" t="s">
        <v>475</v>
      </c>
      <c r="D161" t="s">
        <v>82</v>
      </c>
      <c r="E161" s="2" t="str">
        <f>HYPERLINK("capsilon://?command=openfolder&amp;siteaddress=FAM.docvelocity-na8.net&amp;folderid=FX44B6A4FA-289D-D55E-69C3-D3D7780B58B6","FX220210045")</f>
        <v>FX220210045</v>
      </c>
      <c r="F161" t="s">
        <v>19</v>
      </c>
      <c r="G161" t="s">
        <v>19</v>
      </c>
      <c r="H161" t="s">
        <v>83</v>
      </c>
      <c r="I161" t="s">
        <v>476</v>
      </c>
      <c r="J161">
        <v>0</v>
      </c>
      <c r="K161" t="s">
        <v>85</v>
      </c>
      <c r="L161" t="s">
        <v>86</v>
      </c>
      <c r="M161" t="s">
        <v>87</v>
      </c>
      <c r="N161">
        <v>2</v>
      </c>
      <c r="O161" s="1">
        <v>44627.462395833332</v>
      </c>
      <c r="P161" s="1">
        <v>44627.539814814816</v>
      </c>
      <c r="Q161">
        <v>6355</v>
      </c>
      <c r="R161">
        <v>334</v>
      </c>
      <c r="S161" t="b">
        <v>0</v>
      </c>
      <c r="T161" t="s">
        <v>88</v>
      </c>
      <c r="U161" t="b">
        <v>0</v>
      </c>
      <c r="V161" t="s">
        <v>94</v>
      </c>
      <c r="W161" s="1">
        <v>44627.496932870374</v>
      </c>
      <c r="X161">
        <v>317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103</v>
      </c>
      <c r="AI161" s="1">
        <v>44627.539814814816</v>
      </c>
      <c r="AJ161">
        <v>11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35">
      <c r="A162" t="s">
        <v>477</v>
      </c>
      <c r="B162" t="s">
        <v>80</v>
      </c>
      <c r="C162" t="s">
        <v>478</v>
      </c>
      <c r="D162" t="s">
        <v>82</v>
      </c>
      <c r="E162" s="2" t="str">
        <f>HYPERLINK("capsilon://?command=openfolder&amp;siteaddress=FAM.docvelocity-na8.net&amp;folderid=FX5A61CC7E-FD30-19BB-B28B-A828E3147EB2","FX220210300")</f>
        <v>FX220210300</v>
      </c>
      <c r="F162" t="s">
        <v>19</v>
      </c>
      <c r="G162" t="s">
        <v>19</v>
      </c>
      <c r="H162" t="s">
        <v>83</v>
      </c>
      <c r="I162" t="s">
        <v>479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44627.464317129627</v>
      </c>
      <c r="P162" s="1">
        <v>44627.54115740741</v>
      </c>
      <c r="Q162">
        <v>6060</v>
      </c>
      <c r="R162">
        <v>579</v>
      </c>
      <c r="S162" t="b">
        <v>0</v>
      </c>
      <c r="T162" t="s">
        <v>88</v>
      </c>
      <c r="U162" t="b">
        <v>0</v>
      </c>
      <c r="V162" t="s">
        <v>94</v>
      </c>
      <c r="W162" s="1">
        <v>44627.502303240741</v>
      </c>
      <c r="X162">
        <v>463</v>
      </c>
      <c r="Y162">
        <v>52</v>
      </c>
      <c r="Z162">
        <v>0</v>
      </c>
      <c r="AA162">
        <v>52</v>
      </c>
      <c r="AB162">
        <v>0</v>
      </c>
      <c r="AC162">
        <v>43</v>
      </c>
      <c r="AD162">
        <v>-52</v>
      </c>
      <c r="AE162">
        <v>0</v>
      </c>
      <c r="AF162">
        <v>0</v>
      </c>
      <c r="AG162">
        <v>0</v>
      </c>
      <c r="AH162" t="s">
        <v>103</v>
      </c>
      <c r="AI162" s="1">
        <v>44627.54115740741</v>
      </c>
      <c r="AJ162">
        <v>116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-52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35">
      <c r="A163" t="s">
        <v>480</v>
      </c>
      <c r="B163" t="s">
        <v>80</v>
      </c>
      <c r="C163" t="s">
        <v>481</v>
      </c>
      <c r="D163" t="s">
        <v>82</v>
      </c>
      <c r="E163" s="2" t="str">
        <f>HYPERLINK("capsilon://?command=openfolder&amp;siteaddress=FAM.docvelocity-na8.net&amp;folderid=FXFC4037B6-2AE2-8E26-4EC7-C76EB10E151C","FX22028709")</f>
        <v>FX22028709</v>
      </c>
      <c r="F163" t="s">
        <v>19</v>
      </c>
      <c r="G163" t="s">
        <v>19</v>
      </c>
      <c r="H163" t="s">
        <v>83</v>
      </c>
      <c r="I163" t="s">
        <v>482</v>
      </c>
      <c r="J163">
        <v>0</v>
      </c>
      <c r="K163" t="s">
        <v>85</v>
      </c>
      <c r="L163" t="s">
        <v>86</v>
      </c>
      <c r="M163" t="s">
        <v>87</v>
      </c>
      <c r="N163">
        <v>1</v>
      </c>
      <c r="O163" s="1">
        <v>44621.541134259256</v>
      </c>
      <c r="P163" s="1">
        <v>44621.63318287037</v>
      </c>
      <c r="Q163">
        <v>7429</v>
      </c>
      <c r="R163">
        <v>524</v>
      </c>
      <c r="S163" t="b">
        <v>0</v>
      </c>
      <c r="T163" t="s">
        <v>88</v>
      </c>
      <c r="U163" t="b">
        <v>0</v>
      </c>
      <c r="V163" t="s">
        <v>143</v>
      </c>
      <c r="W163" s="1">
        <v>44621.63318287037</v>
      </c>
      <c r="X163">
        <v>193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</v>
      </c>
      <c r="AF163">
        <v>0</v>
      </c>
      <c r="AG163">
        <v>4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35">
      <c r="A164" t="s">
        <v>483</v>
      </c>
      <c r="B164" t="s">
        <v>80</v>
      </c>
      <c r="C164" t="s">
        <v>125</v>
      </c>
      <c r="D164" t="s">
        <v>82</v>
      </c>
      <c r="E164" s="2" t="str">
        <f>HYPERLINK("capsilon://?command=openfolder&amp;siteaddress=FAM.docvelocity-na8.net&amp;folderid=FXE7F60FD7-119D-00B6-D2F9-E1CF4C2AC151","FX22021586")</f>
        <v>FX22021586</v>
      </c>
      <c r="F164" t="s">
        <v>19</v>
      </c>
      <c r="G164" t="s">
        <v>19</v>
      </c>
      <c r="H164" t="s">
        <v>83</v>
      </c>
      <c r="I164" t="s">
        <v>484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44627.482754629629</v>
      </c>
      <c r="P164" s="1">
        <v>44627.542245370372</v>
      </c>
      <c r="Q164">
        <v>4262</v>
      </c>
      <c r="R164">
        <v>878</v>
      </c>
      <c r="S164" t="b">
        <v>0</v>
      </c>
      <c r="T164" t="s">
        <v>88</v>
      </c>
      <c r="U164" t="b">
        <v>0</v>
      </c>
      <c r="V164" t="s">
        <v>114</v>
      </c>
      <c r="W164" s="1">
        <v>44627.506782407407</v>
      </c>
      <c r="X164">
        <v>785</v>
      </c>
      <c r="Y164">
        <v>52</v>
      </c>
      <c r="Z164">
        <v>0</v>
      </c>
      <c r="AA164">
        <v>52</v>
      </c>
      <c r="AB164">
        <v>0</v>
      </c>
      <c r="AC164">
        <v>25</v>
      </c>
      <c r="AD164">
        <v>-52</v>
      </c>
      <c r="AE164">
        <v>0</v>
      </c>
      <c r="AF164">
        <v>0</v>
      </c>
      <c r="AG164">
        <v>0</v>
      </c>
      <c r="AH164" t="s">
        <v>103</v>
      </c>
      <c r="AI164" s="1">
        <v>44627.542245370372</v>
      </c>
      <c r="AJ164">
        <v>93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-52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35">
      <c r="A165" t="s">
        <v>485</v>
      </c>
      <c r="B165" t="s">
        <v>80</v>
      </c>
      <c r="C165" t="s">
        <v>344</v>
      </c>
      <c r="D165" t="s">
        <v>82</v>
      </c>
      <c r="E165" s="2" t="str">
        <f>HYPERLINK("capsilon://?command=openfolder&amp;siteaddress=FAM.docvelocity-na8.net&amp;folderid=FX7B51BEF1-1AD2-F92B-F4D4-D71D12CB3711","FX220212647")</f>
        <v>FX220212647</v>
      </c>
      <c r="F165" t="s">
        <v>19</v>
      </c>
      <c r="G165" t="s">
        <v>19</v>
      </c>
      <c r="H165" t="s">
        <v>83</v>
      </c>
      <c r="I165" t="s">
        <v>486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44627.4844212963</v>
      </c>
      <c r="P165" s="1">
        <v>44627.544444444444</v>
      </c>
      <c r="Q165">
        <v>4938</v>
      </c>
      <c r="R165">
        <v>248</v>
      </c>
      <c r="S165" t="b">
        <v>0</v>
      </c>
      <c r="T165" t="s">
        <v>88</v>
      </c>
      <c r="U165" t="b">
        <v>0</v>
      </c>
      <c r="V165" t="s">
        <v>143</v>
      </c>
      <c r="W165" s="1">
        <v>44627.498668981483</v>
      </c>
      <c r="X165">
        <v>59</v>
      </c>
      <c r="Y165">
        <v>9</v>
      </c>
      <c r="Z165">
        <v>0</v>
      </c>
      <c r="AA165">
        <v>9</v>
      </c>
      <c r="AB165">
        <v>0</v>
      </c>
      <c r="AC165">
        <v>3</v>
      </c>
      <c r="AD165">
        <v>-9</v>
      </c>
      <c r="AE165">
        <v>0</v>
      </c>
      <c r="AF165">
        <v>0</v>
      </c>
      <c r="AG165">
        <v>0</v>
      </c>
      <c r="AH165" t="s">
        <v>103</v>
      </c>
      <c r="AI165" s="1">
        <v>44627.544444444444</v>
      </c>
      <c r="AJ165">
        <v>189</v>
      </c>
      <c r="AK165">
        <v>2</v>
      </c>
      <c r="AL165">
        <v>0</v>
      </c>
      <c r="AM165">
        <v>2</v>
      </c>
      <c r="AN165">
        <v>0</v>
      </c>
      <c r="AO165">
        <v>1</v>
      </c>
      <c r="AP165">
        <v>-11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35">
      <c r="A166" t="s">
        <v>487</v>
      </c>
      <c r="B166" t="s">
        <v>80</v>
      </c>
      <c r="C166" t="s">
        <v>488</v>
      </c>
      <c r="D166" t="s">
        <v>82</v>
      </c>
      <c r="E166" s="2" t="str">
        <f>HYPERLINK("capsilon://?command=openfolder&amp;siteaddress=FAM.docvelocity-na8.net&amp;folderid=FX5E9A2643-C29F-C97F-E94B-A2756258F979","FX22016482")</f>
        <v>FX22016482</v>
      </c>
      <c r="F166" t="s">
        <v>19</v>
      </c>
      <c r="G166" t="s">
        <v>19</v>
      </c>
      <c r="H166" t="s">
        <v>83</v>
      </c>
      <c r="I166" t="s">
        <v>489</v>
      </c>
      <c r="J166">
        <v>72</v>
      </c>
      <c r="K166" t="s">
        <v>85</v>
      </c>
      <c r="L166" t="s">
        <v>86</v>
      </c>
      <c r="M166" t="s">
        <v>87</v>
      </c>
      <c r="N166">
        <v>2</v>
      </c>
      <c r="O166" s="1">
        <v>44627.490405092591</v>
      </c>
      <c r="P166" s="1">
        <v>44627.546006944445</v>
      </c>
      <c r="Q166">
        <v>4305</v>
      </c>
      <c r="R166">
        <v>499</v>
      </c>
      <c r="S166" t="b">
        <v>0</v>
      </c>
      <c r="T166" t="s">
        <v>88</v>
      </c>
      <c r="U166" t="b">
        <v>0</v>
      </c>
      <c r="V166" t="s">
        <v>130</v>
      </c>
      <c r="W166" s="1">
        <v>44627.503495370373</v>
      </c>
      <c r="X166">
        <v>356</v>
      </c>
      <c r="Y166">
        <v>57</v>
      </c>
      <c r="Z166">
        <v>0</v>
      </c>
      <c r="AA166">
        <v>57</v>
      </c>
      <c r="AB166">
        <v>0</v>
      </c>
      <c r="AC166">
        <v>19</v>
      </c>
      <c r="AD166">
        <v>15</v>
      </c>
      <c r="AE166">
        <v>0</v>
      </c>
      <c r="AF166">
        <v>0</v>
      </c>
      <c r="AG166">
        <v>0</v>
      </c>
      <c r="AH166" t="s">
        <v>103</v>
      </c>
      <c r="AI166" s="1">
        <v>44627.546006944445</v>
      </c>
      <c r="AJ166">
        <v>134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35">
      <c r="A167" t="s">
        <v>490</v>
      </c>
      <c r="B167" t="s">
        <v>80</v>
      </c>
      <c r="C167" t="s">
        <v>491</v>
      </c>
      <c r="D167" t="s">
        <v>82</v>
      </c>
      <c r="E167" s="2" t="str">
        <f>HYPERLINK("capsilon://?command=openfolder&amp;siteaddress=FAM.docvelocity-na8.net&amp;folderid=FXC5678E73-493E-72FC-29E7-6333384BD4D0","FX22023358")</f>
        <v>FX22023358</v>
      </c>
      <c r="F167" t="s">
        <v>19</v>
      </c>
      <c r="G167" t="s">
        <v>19</v>
      </c>
      <c r="H167" t="s">
        <v>83</v>
      </c>
      <c r="I167" t="s">
        <v>492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44627.516504629632</v>
      </c>
      <c r="P167" s="1">
        <v>44627.546956018516</v>
      </c>
      <c r="Q167">
        <v>2441</v>
      </c>
      <c r="R167">
        <v>190</v>
      </c>
      <c r="S167" t="b">
        <v>0</v>
      </c>
      <c r="T167" t="s">
        <v>88</v>
      </c>
      <c r="U167" t="b">
        <v>0</v>
      </c>
      <c r="V167" t="s">
        <v>154</v>
      </c>
      <c r="W167" s="1">
        <v>44627.532719907409</v>
      </c>
      <c r="X167">
        <v>81</v>
      </c>
      <c r="Y167">
        <v>9</v>
      </c>
      <c r="Z167">
        <v>0</v>
      </c>
      <c r="AA167">
        <v>9</v>
      </c>
      <c r="AB167">
        <v>0</v>
      </c>
      <c r="AC167">
        <v>3</v>
      </c>
      <c r="AD167">
        <v>-9</v>
      </c>
      <c r="AE167">
        <v>0</v>
      </c>
      <c r="AF167">
        <v>0</v>
      </c>
      <c r="AG167">
        <v>0</v>
      </c>
      <c r="AH167" t="s">
        <v>103</v>
      </c>
      <c r="AI167" s="1">
        <v>44627.546956018516</v>
      </c>
      <c r="AJ167">
        <v>82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35">
      <c r="A168" t="s">
        <v>493</v>
      </c>
      <c r="B168" t="s">
        <v>80</v>
      </c>
      <c r="C168" t="s">
        <v>494</v>
      </c>
      <c r="D168" t="s">
        <v>82</v>
      </c>
      <c r="E168" s="2" t="str">
        <f>HYPERLINK("capsilon://?command=openfolder&amp;siteaddress=FAM.docvelocity-na8.net&amp;folderid=FX30405625-FDE1-CD77-215E-69F4CDA31BD9","FX22011475")</f>
        <v>FX22011475</v>
      </c>
      <c r="F168" t="s">
        <v>19</v>
      </c>
      <c r="G168" t="s">
        <v>19</v>
      </c>
      <c r="H168" t="s">
        <v>83</v>
      </c>
      <c r="I168" t="s">
        <v>495</v>
      </c>
      <c r="J168">
        <v>28</v>
      </c>
      <c r="K168" t="s">
        <v>85</v>
      </c>
      <c r="L168" t="s">
        <v>86</v>
      </c>
      <c r="M168" t="s">
        <v>87</v>
      </c>
      <c r="N168">
        <v>2</v>
      </c>
      <c r="O168" s="1">
        <v>44627.536377314813</v>
      </c>
      <c r="P168" s="1">
        <v>44627.547847222224</v>
      </c>
      <c r="Q168">
        <v>540</v>
      </c>
      <c r="R168">
        <v>451</v>
      </c>
      <c r="S168" t="b">
        <v>0</v>
      </c>
      <c r="T168" t="s">
        <v>88</v>
      </c>
      <c r="U168" t="b">
        <v>0</v>
      </c>
      <c r="V168" t="s">
        <v>149</v>
      </c>
      <c r="W168" s="1">
        <v>44627.543657407405</v>
      </c>
      <c r="X168">
        <v>209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103</v>
      </c>
      <c r="AI168" s="1">
        <v>44627.547847222224</v>
      </c>
      <c r="AJ168">
        <v>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35">
      <c r="A169" t="s">
        <v>496</v>
      </c>
      <c r="B169" t="s">
        <v>80</v>
      </c>
      <c r="C169" t="s">
        <v>494</v>
      </c>
      <c r="D169" t="s">
        <v>82</v>
      </c>
      <c r="E169" s="2" t="str">
        <f>HYPERLINK("capsilon://?command=openfolder&amp;siteaddress=FAM.docvelocity-na8.net&amp;folderid=FX30405625-FDE1-CD77-215E-69F4CDA31BD9","FX22011475")</f>
        <v>FX22011475</v>
      </c>
      <c r="F169" t="s">
        <v>19</v>
      </c>
      <c r="G169" t="s">
        <v>19</v>
      </c>
      <c r="H169" t="s">
        <v>83</v>
      </c>
      <c r="I169" t="s">
        <v>497</v>
      </c>
      <c r="J169">
        <v>28</v>
      </c>
      <c r="K169" t="s">
        <v>85</v>
      </c>
      <c r="L169" t="s">
        <v>86</v>
      </c>
      <c r="M169" t="s">
        <v>87</v>
      </c>
      <c r="N169">
        <v>2</v>
      </c>
      <c r="O169" s="1">
        <v>44627.536504629628</v>
      </c>
      <c r="P169" s="1">
        <v>44627.736134259256</v>
      </c>
      <c r="Q169">
        <v>16578</v>
      </c>
      <c r="R169">
        <v>670</v>
      </c>
      <c r="S169" t="b">
        <v>0</v>
      </c>
      <c r="T169" t="s">
        <v>88</v>
      </c>
      <c r="U169" t="b">
        <v>0</v>
      </c>
      <c r="V169" t="s">
        <v>149</v>
      </c>
      <c r="W169" s="1">
        <v>44627.549826388888</v>
      </c>
      <c r="X169">
        <v>406</v>
      </c>
      <c r="Y169">
        <v>21</v>
      </c>
      <c r="Z169">
        <v>0</v>
      </c>
      <c r="AA169">
        <v>21</v>
      </c>
      <c r="AB169">
        <v>0</v>
      </c>
      <c r="AC169">
        <v>18</v>
      </c>
      <c r="AD169">
        <v>7</v>
      </c>
      <c r="AE169">
        <v>0</v>
      </c>
      <c r="AF169">
        <v>0</v>
      </c>
      <c r="AG169">
        <v>0</v>
      </c>
      <c r="AH169" t="s">
        <v>278</v>
      </c>
      <c r="AI169" s="1">
        <v>44627.736134259256</v>
      </c>
      <c r="AJ169">
        <v>139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35">
      <c r="A170" t="s">
        <v>498</v>
      </c>
      <c r="B170" t="s">
        <v>80</v>
      </c>
      <c r="C170" t="s">
        <v>202</v>
      </c>
      <c r="D170" t="s">
        <v>82</v>
      </c>
      <c r="E170" s="2" t="str">
        <f>HYPERLINK("capsilon://?command=openfolder&amp;siteaddress=FAM.docvelocity-na8.net&amp;folderid=FX903746B8-DCEA-E959-822B-FE604F3D2C58","FX211211484")</f>
        <v>FX211211484</v>
      </c>
      <c r="F170" t="s">
        <v>19</v>
      </c>
      <c r="G170" t="s">
        <v>19</v>
      </c>
      <c r="H170" t="s">
        <v>83</v>
      </c>
      <c r="I170" t="s">
        <v>499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44621.547766203701</v>
      </c>
      <c r="P170" s="1">
        <v>44621.573807870373</v>
      </c>
      <c r="Q170">
        <v>1935</v>
      </c>
      <c r="R170">
        <v>315</v>
      </c>
      <c r="S170" t="b">
        <v>0</v>
      </c>
      <c r="T170" t="s">
        <v>88</v>
      </c>
      <c r="U170" t="b">
        <v>0</v>
      </c>
      <c r="V170" t="s">
        <v>237</v>
      </c>
      <c r="W170" s="1">
        <v>44621.553749999999</v>
      </c>
      <c r="X170">
        <v>232</v>
      </c>
      <c r="Y170">
        <v>50</v>
      </c>
      <c r="Z170">
        <v>0</v>
      </c>
      <c r="AA170">
        <v>50</v>
      </c>
      <c r="AB170">
        <v>0</v>
      </c>
      <c r="AC170">
        <v>18</v>
      </c>
      <c r="AD170">
        <v>-50</v>
      </c>
      <c r="AE170">
        <v>0</v>
      </c>
      <c r="AF170">
        <v>0</v>
      </c>
      <c r="AG170">
        <v>0</v>
      </c>
      <c r="AH170" t="s">
        <v>103</v>
      </c>
      <c r="AI170" s="1">
        <v>44621.573807870373</v>
      </c>
      <c r="AJ170">
        <v>83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-52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35">
      <c r="A171" t="s">
        <v>500</v>
      </c>
      <c r="B171" t="s">
        <v>80</v>
      </c>
      <c r="C171" t="s">
        <v>501</v>
      </c>
      <c r="D171" t="s">
        <v>82</v>
      </c>
      <c r="E171" s="2" t="str">
        <f>HYPERLINK("capsilon://?command=openfolder&amp;siteaddress=FAM.docvelocity-na8.net&amp;folderid=FX5C98D557-9F21-D58C-B19A-FC133ED25E8C","FX22031476")</f>
        <v>FX22031476</v>
      </c>
      <c r="F171" t="s">
        <v>19</v>
      </c>
      <c r="G171" t="s">
        <v>19</v>
      </c>
      <c r="H171" t="s">
        <v>83</v>
      </c>
      <c r="I171" t="s">
        <v>502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44627.555520833332</v>
      </c>
      <c r="P171" s="1">
        <v>44627.736087962963</v>
      </c>
      <c r="Q171">
        <v>15294</v>
      </c>
      <c r="R171">
        <v>307</v>
      </c>
      <c r="S171" t="b">
        <v>0</v>
      </c>
      <c r="T171" t="s">
        <v>88</v>
      </c>
      <c r="U171" t="b">
        <v>0</v>
      </c>
      <c r="V171" t="s">
        <v>252</v>
      </c>
      <c r="W171" s="1">
        <v>44627.578518518516</v>
      </c>
      <c r="X171">
        <v>266</v>
      </c>
      <c r="Y171">
        <v>9</v>
      </c>
      <c r="Z171">
        <v>0</v>
      </c>
      <c r="AA171">
        <v>9</v>
      </c>
      <c r="AB171">
        <v>0</v>
      </c>
      <c r="AC171">
        <v>4</v>
      </c>
      <c r="AD171">
        <v>-9</v>
      </c>
      <c r="AE171">
        <v>0</v>
      </c>
      <c r="AF171">
        <v>0</v>
      </c>
      <c r="AG171">
        <v>0</v>
      </c>
      <c r="AH171" t="s">
        <v>103</v>
      </c>
      <c r="AI171" s="1">
        <v>44627.736087962963</v>
      </c>
      <c r="AJ171">
        <v>41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-9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35">
      <c r="A172" t="s">
        <v>503</v>
      </c>
      <c r="B172" t="s">
        <v>80</v>
      </c>
      <c r="C172" t="s">
        <v>504</v>
      </c>
      <c r="D172" t="s">
        <v>82</v>
      </c>
      <c r="E172" s="2" t="str">
        <f>HYPERLINK("capsilon://?command=openfolder&amp;siteaddress=FAM.docvelocity-na8.net&amp;folderid=FXE78AD825-32EA-DBD6-7CB2-74205192E38D","FX220113866")</f>
        <v>FX220113866</v>
      </c>
      <c r="F172" t="s">
        <v>19</v>
      </c>
      <c r="G172" t="s">
        <v>19</v>
      </c>
      <c r="H172" t="s">
        <v>83</v>
      </c>
      <c r="I172" t="s">
        <v>505</v>
      </c>
      <c r="J172">
        <v>28</v>
      </c>
      <c r="K172" t="s">
        <v>85</v>
      </c>
      <c r="L172" t="s">
        <v>86</v>
      </c>
      <c r="M172" t="s">
        <v>87</v>
      </c>
      <c r="N172">
        <v>2</v>
      </c>
      <c r="O172" s="1">
        <v>44627.562638888892</v>
      </c>
      <c r="P172" s="1">
        <v>44627.736851851849</v>
      </c>
      <c r="Q172">
        <v>14033</v>
      </c>
      <c r="R172">
        <v>1019</v>
      </c>
      <c r="S172" t="b">
        <v>0</v>
      </c>
      <c r="T172" t="s">
        <v>88</v>
      </c>
      <c r="U172" t="b">
        <v>0</v>
      </c>
      <c r="V172" t="s">
        <v>89</v>
      </c>
      <c r="W172" s="1">
        <v>44627.588425925926</v>
      </c>
      <c r="X172">
        <v>954</v>
      </c>
      <c r="Y172">
        <v>21</v>
      </c>
      <c r="Z172">
        <v>0</v>
      </c>
      <c r="AA172">
        <v>21</v>
      </c>
      <c r="AB172">
        <v>0</v>
      </c>
      <c r="AC172">
        <v>12</v>
      </c>
      <c r="AD172">
        <v>7</v>
      </c>
      <c r="AE172">
        <v>0</v>
      </c>
      <c r="AF172">
        <v>0</v>
      </c>
      <c r="AG172">
        <v>0</v>
      </c>
      <c r="AH172" t="s">
        <v>103</v>
      </c>
      <c r="AI172" s="1">
        <v>44627.736851851849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35">
      <c r="A173" t="s">
        <v>506</v>
      </c>
      <c r="B173" t="s">
        <v>80</v>
      </c>
      <c r="C173" t="s">
        <v>250</v>
      </c>
      <c r="D173" t="s">
        <v>82</v>
      </c>
      <c r="E173" s="2" t="str">
        <f>HYPERLINK("capsilon://?command=openfolder&amp;siteaddress=FAM.docvelocity-na8.net&amp;folderid=FX0A5EF9D3-0DED-A5CF-EC08-4A62945C1C7F","FX22028469")</f>
        <v>FX22028469</v>
      </c>
      <c r="F173" t="s">
        <v>19</v>
      </c>
      <c r="G173" t="s">
        <v>19</v>
      </c>
      <c r="H173" t="s">
        <v>83</v>
      </c>
      <c r="I173" t="s">
        <v>507</v>
      </c>
      <c r="J173">
        <v>0</v>
      </c>
      <c r="K173" t="s">
        <v>85</v>
      </c>
      <c r="L173" t="s">
        <v>86</v>
      </c>
      <c r="M173" t="s">
        <v>87</v>
      </c>
      <c r="N173">
        <v>1</v>
      </c>
      <c r="O173" s="1">
        <v>44627.573865740742</v>
      </c>
      <c r="P173" s="1">
        <v>44627.598020833335</v>
      </c>
      <c r="Q173">
        <v>1055</v>
      </c>
      <c r="R173">
        <v>1032</v>
      </c>
      <c r="S173" t="b">
        <v>0</v>
      </c>
      <c r="T173" t="s">
        <v>88</v>
      </c>
      <c r="U173" t="b">
        <v>0</v>
      </c>
      <c r="V173" t="s">
        <v>114</v>
      </c>
      <c r="W173" s="1">
        <v>44627.598020833335</v>
      </c>
      <c r="X173">
        <v>900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4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35">
      <c r="A174" t="s">
        <v>508</v>
      </c>
      <c r="B174" t="s">
        <v>80</v>
      </c>
      <c r="C174" t="s">
        <v>509</v>
      </c>
      <c r="D174" t="s">
        <v>82</v>
      </c>
      <c r="E174" s="2" t="str">
        <f>HYPERLINK("capsilon://?command=openfolder&amp;siteaddress=FAM.docvelocity-na8.net&amp;folderid=FXD62A0207-A366-BEF0-168E-27B566B321AC","FX22026651")</f>
        <v>FX22026651</v>
      </c>
      <c r="F174" t="s">
        <v>19</v>
      </c>
      <c r="G174" t="s">
        <v>19</v>
      </c>
      <c r="H174" t="s">
        <v>83</v>
      </c>
      <c r="I174" t="s">
        <v>510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44621.549143518518</v>
      </c>
      <c r="P174" s="1">
        <v>44621.576562499999</v>
      </c>
      <c r="Q174">
        <v>1153</v>
      </c>
      <c r="R174">
        <v>1216</v>
      </c>
      <c r="S174" t="b">
        <v>0</v>
      </c>
      <c r="T174" t="s">
        <v>88</v>
      </c>
      <c r="U174" t="b">
        <v>0</v>
      </c>
      <c r="V174" t="s">
        <v>191</v>
      </c>
      <c r="W174" s="1">
        <v>44621.563923611109</v>
      </c>
      <c r="X174">
        <v>970</v>
      </c>
      <c r="Y174">
        <v>79</v>
      </c>
      <c r="Z174">
        <v>0</v>
      </c>
      <c r="AA174">
        <v>79</v>
      </c>
      <c r="AB174">
        <v>0</v>
      </c>
      <c r="AC174">
        <v>73</v>
      </c>
      <c r="AD174">
        <v>-79</v>
      </c>
      <c r="AE174">
        <v>0</v>
      </c>
      <c r="AF174">
        <v>0</v>
      </c>
      <c r="AG174">
        <v>0</v>
      </c>
      <c r="AH174" t="s">
        <v>103</v>
      </c>
      <c r="AI174" s="1">
        <v>44621.576562499999</v>
      </c>
      <c r="AJ174">
        <v>237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-82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35">
      <c r="A175" t="s">
        <v>511</v>
      </c>
      <c r="B175" t="s">
        <v>80</v>
      </c>
      <c r="C175" t="s">
        <v>512</v>
      </c>
      <c r="D175" t="s">
        <v>82</v>
      </c>
      <c r="E175" s="2" t="str">
        <f>HYPERLINK("capsilon://?command=openfolder&amp;siteaddress=FAM.docvelocity-na8.net&amp;folderid=FX5B0014B1-631A-2359-AE48-81CB72852BAB","FX22029668")</f>
        <v>FX22029668</v>
      </c>
      <c r="F175" t="s">
        <v>19</v>
      </c>
      <c r="G175" t="s">
        <v>19</v>
      </c>
      <c r="H175" t="s">
        <v>83</v>
      </c>
      <c r="I175" t="s">
        <v>513</v>
      </c>
      <c r="J175">
        <v>44</v>
      </c>
      <c r="K175" t="s">
        <v>85</v>
      </c>
      <c r="L175" t="s">
        <v>86</v>
      </c>
      <c r="M175" t="s">
        <v>87</v>
      </c>
      <c r="N175">
        <v>2</v>
      </c>
      <c r="O175" s="1">
        <v>44627.578726851854</v>
      </c>
      <c r="P175" s="1">
        <v>44627.744155092594</v>
      </c>
      <c r="Q175">
        <v>13411</v>
      </c>
      <c r="R175">
        <v>882</v>
      </c>
      <c r="S175" t="b">
        <v>0</v>
      </c>
      <c r="T175" t="s">
        <v>88</v>
      </c>
      <c r="U175" t="b">
        <v>0</v>
      </c>
      <c r="V175" t="s">
        <v>102</v>
      </c>
      <c r="W175" s="1">
        <v>44627.581770833334</v>
      </c>
      <c r="X175">
        <v>190</v>
      </c>
      <c r="Y175">
        <v>36</v>
      </c>
      <c r="Z175">
        <v>0</v>
      </c>
      <c r="AA175">
        <v>36</v>
      </c>
      <c r="AB175">
        <v>0</v>
      </c>
      <c r="AC175">
        <v>2</v>
      </c>
      <c r="AD175">
        <v>8</v>
      </c>
      <c r="AE175">
        <v>0</v>
      </c>
      <c r="AF175">
        <v>0</v>
      </c>
      <c r="AG175">
        <v>0</v>
      </c>
      <c r="AH175" t="s">
        <v>278</v>
      </c>
      <c r="AI175" s="1">
        <v>44627.744155092594</v>
      </c>
      <c r="AJ175">
        <v>692</v>
      </c>
      <c r="AK175">
        <v>9</v>
      </c>
      <c r="AL175">
        <v>0</v>
      </c>
      <c r="AM175">
        <v>9</v>
      </c>
      <c r="AN175">
        <v>0</v>
      </c>
      <c r="AO175">
        <v>9</v>
      </c>
      <c r="AP175">
        <v>-1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35">
      <c r="A176" t="s">
        <v>514</v>
      </c>
      <c r="B176" t="s">
        <v>80</v>
      </c>
      <c r="C176" t="s">
        <v>250</v>
      </c>
      <c r="D176" t="s">
        <v>82</v>
      </c>
      <c r="E176" s="2" t="str">
        <f>HYPERLINK("capsilon://?command=openfolder&amp;siteaddress=FAM.docvelocity-na8.net&amp;folderid=FX0A5EF9D3-0DED-A5CF-EC08-4A62945C1C7F","FX22028469")</f>
        <v>FX22028469</v>
      </c>
      <c r="F176" t="s">
        <v>19</v>
      </c>
      <c r="G176" t="s">
        <v>19</v>
      </c>
      <c r="H176" t="s">
        <v>83</v>
      </c>
      <c r="I176" t="s">
        <v>507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44627.598599537036</v>
      </c>
      <c r="P176" s="1">
        <v>44627.734513888892</v>
      </c>
      <c r="Q176">
        <v>8944</v>
      </c>
      <c r="R176">
        <v>2799</v>
      </c>
      <c r="S176" t="b">
        <v>0</v>
      </c>
      <c r="T176" t="s">
        <v>88</v>
      </c>
      <c r="U176" t="b">
        <v>1</v>
      </c>
      <c r="V176" t="s">
        <v>127</v>
      </c>
      <c r="W176" s="1">
        <v>44627.622129629628</v>
      </c>
      <c r="X176">
        <v>1540</v>
      </c>
      <c r="Y176">
        <v>111</v>
      </c>
      <c r="Z176">
        <v>0</v>
      </c>
      <c r="AA176">
        <v>111</v>
      </c>
      <c r="AB176">
        <v>37</v>
      </c>
      <c r="AC176">
        <v>92</v>
      </c>
      <c r="AD176">
        <v>-111</v>
      </c>
      <c r="AE176">
        <v>0</v>
      </c>
      <c r="AF176">
        <v>0</v>
      </c>
      <c r="AG176">
        <v>0</v>
      </c>
      <c r="AH176" t="s">
        <v>278</v>
      </c>
      <c r="AI176" s="1">
        <v>44627.734513888892</v>
      </c>
      <c r="AJ176">
        <v>739</v>
      </c>
      <c r="AK176">
        <v>5</v>
      </c>
      <c r="AL176">
        <v>0</v>
      </c>
      <c r="AM176">
        <v>5</v>
      </c>
      <c r="AN176">
        <v>37</v>
      </c>
      <c r="AO176">
        <v>4</v>
      </c>
      <c r="AP176">
        <v>-116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35">
      <c r="A177" t="s">
        <v>515</v>
      </c>
      <c r="B177" t="s">
        <v>80</v>
      </c>
      <c r="C177" t="s">
        <v>516</v>
      </c>
      <c r="D177" t="s">
        <v>82</v>
      </c>
      <c r="E177" s="2" t="str">
        <f>HYPERLINK("capsilon://?command=openfolder&amp;siteaddress=FAM.docvelocity-na8.net&amp;folderid=FX1F773117-5BFA-B7BA-8137-66FF878822B0","FX22023")</f>
        <v>FX22023</v>
      </c>
      <c r="F177" t="s">
        <v>19</v>
      </c>
      <c r="G177" t="s">
        <v>19</v>
      </c>
      <c r="H177" t="s">
        <v>83</v>
      </c>
      <c r="I177" t="s">
        <v>517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44627.657592592594</v>
      </c>
      <c r="P177" s="1">
        <v>44627.738576388889</v>
      </c>
      <c r="Q177">
        <v>6144</v>
      </c>
      <c r="R177">
        <v>853</v>
      </c>
      <c r="S177" t="b">
        <v>0</v>
      </c>
      <c r="T177" t="s">
        <v>88</v>
      </c>
      <c r="U177" t="b">
        <v>0</v>
      </c>
      <c r="V177" t="s">
        <v>191</v>
      </c>
      <c r="W177" s="1">
        <v>44627.666631944441</v>
      </c>
      <c r="X177">
        <v>705</v>
      </c>
      <c r="Y177">
        <v>52</v>
      </c>
      <c r="Z177">
        <v>0</v>
      </c>
      <c r="AA177">
        <v>52</v>
      </c>
      <c r="AB177">
        <v>0</v>
      </c>
      <c r="AC177">
        <v>22</v>
      </c>
      <c r="AD177">
        <v>-52</v>
      </c>
      <c r="AE177">
        <v>0</v>
      </c>
      <c r="AF177">
        <v>0</v>
      </c>
      <c r="AG177">
        <v>0</v>
      </c>
      <c r="AH177" t="s">
        <v>103</v>
      </c>
      <c r="AI177" s="1">
        <v>44627.738576388889</v>
      </c>
      <c r="AJ177">
        <v>148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-54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35">
      <c r="A178" t="s">
        <v>518</v>
      </c>
      <c r="B178" t="s">
        <v>80</v>
      </c>
      <c r="C178" t="s">
        <v>250</v>
      </c>
      <c r="D178" t="s">
        <v>82</v>
      </c>
      <c r="E178" s="2" t="str">
        <f>HYPERLINK("capsilon://?command=openfolder&amp;siteaddress=FAM.docvelocity-na8.net&amp;folderid=FX0A5EF9D3-0DED-A5CF-EC08-4A62945C1C7F","FX22028469")</f>
        <v>FX22028469</v>
      </c>
      <c r="F178" t="s">
        <v>19</v>
      </c>
      <c r="G178" t="s">
        <v>19</v>
      </c>
      <c r="H178" t="s">
        <v>83</v>
      </c>
      <c r="I178" t="s">
        <v>519</v>
      </c>
      <c r="J178">
        <v>70</v>
      </c>
      <c r="K178" t="s">
        <v>85</v>
      </c>
      <c r="L178" t="s">
        <v>86</v>
      </c>
      <c r="M178" t="s">
        <v>87</v>
      </c>
      <c r="N178">
        <v>2</v>
      </c>
      <c r="O178" s="1">
        <v>44627.692627314813</v>
      </c>
      <c r="P178" s="1">
        <v>44627.741620370369</v>
      </c>
      <c r="Q178">
        <v>2493</v>
      </c>
      <c r="R178">
        <v>1740</v>
      </c>
      <c r="S178" t="b">
        <v>0</v>
      </c>
      <c r="T178" t="s">
        <v>88</v>
      </c>
      <c r="U178" t="b">
        <v>0</v>
      </c>
      <c r="V178" t="s">
        <v>252</v>
      </c>
      <c r="W178" s="1">
        <v>44627.711076388892</v>
      </c>
      <c r="X178">
        <v>1477</v>
      </c>
      <c r="Y178">
        <v>59</v>
      </c>
      <c r="Z178">
        <v>0</v>
      </c>
      <c r="AA178">
        <v>59</v>
      </c>
      <c r="AB178">
        <v>0</v>
      </c>
      <c r="AC178">
        <v>6</v>
      </c>
      <c r="AD178">
        <v>11</v>
      </c>
      <c r="AE178">
        <v>0</v>
      </c>
      <c r="AF178">
        <v>0</v>
      </c>
      <c r="AG178">
        <v>0</v>
      </c>
      <c r="AH178" t="s">
        <v>103</v>
      </c>
      <c r="AI178" s="1">
        <v>44627.741620370369</v>
      </c>
      <c r="AJ178">
        <v>263</v>
      </c>
      <c r="AK178">
        <v>3</v>
      </c>
      <c r="AL178">
        <v>0</v>
      </c>
      <c r="AM178">
        <v>3</v>
      </c>
      <c r="AN178">
        <v>0</v>
      </c>
      <c r="AO178">
        <v>3</v>
      </c>
      <c r="AP178">
        <v>8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35">
      <c r="A179" t="s">
        <v>520</v>
      </c>
      <c r="B179" t="s">
        <v>80</v>
      </c>
      <c r="C179" t="s">
        <v>250</v>
      </c>
      <c r="D179" t="s">
        <v>82</v>
      </c>
      <c r="E179" s="2" t="str">
        <f>HYPERLINK("capsilon://?command=openfolder&amp;siteaddress=FAM.docvelocity-na8.net&amp;folderid=FX0A5EF9D3-0DED-A5CF-EC08-4A62945C1C7F","FX22028469")</f>
        <v>FX22028469</v>
      </c>
      <c r="F179" t="s">
        <v>19</v>
      </c>
      <c r="G179" t="s">
        <v>19</v>
      </c>
      <c r="H179" t="s">
        <v>83</v>
      </c>
      <c r="I179" t="s">
        <v>521</v>
      </c>
      <c r="J179">
        <v>55</v>
      </c>
      <c r="K179" t="s">
        <v>85</v>
      </c>
      <c r="L179" t="s">
        <v>86</v>
      </c>
      <c r="M179" t="s">
        <v>87</v>
      </c>
      <c r="N179">
        <v>2</v>
      </c>
      <c r="O179" s="1">
        <v>44627.692731481482</v>
      </c>
      <c r="P179" s="1">
        <v>44627.7421875</v>
      </c>
      <c r="Q179">
        <v>3765</v>
      </c>
      <c r="R179">
        <v>508</v>
      </c>
      <c r="S179" t="b">
        <v>0</v>
      </c>
      <c r="T179" t="s">
        <v>88</v>
      </c>
      <c r="U179" t="b">
        <v>0</v>
      </c>
      <c r="V179" t="s">
        <v>127</v>
      </c>
      <c r="W179" s="1">
        <v>44627.700439814813</v>
      </c>
      <c r="X179">
        <v>460</v>
      </c>
      <c r="Y179">
        <v>44</v>
      </c>
      <c r="Z179">
        <v>0</v>
      </c>
      <c r="AA179">
        <v>44</v>
      </c>
      <c r="AB179">
        <v>0</v>
      </c>
      <c r="AC179">
        <v>8</v>
      </c>
      <c r="AD179">
        <v>11</v>
      </c>
      <c r="AE179">
        <v>0</v>
      </c>
      <c r="AF179">
        <v>0</v>
      </c>
      <c r="AG179">
        <v>0</v>
      </c>
      <c r="AH179" t="s">
        <v>103</v>
      </c>
      <c r="AI179" s="1">
        <v>44627.7421875</v>
      </c>
      <c r="AJ179">
        <v>48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35">
      <c r="A180" t="s">
        <v>522</v>
      </c>
      <c r="B180" t="s">
        <v>80</v>
      </c>
      <c r="C180" t="s">
        <v>250</v>
      </c>
      <c r="D180" t="s">
        <v>82</v>
      </c>
      <c r="E180" s="2" t="str">
        <f>HYPERLINK("capsilon://?command=openfolder&amp;siteaddress=FAM.docvelocity-na8.net&amp;folderid=FX0A5EF9D3-0DED-A5CF-EC08-4A62945C1C7F","FX22028469")</f>
        <v>FX22028469</v>
      </c>
      <c r="F180" t="s">
        <v>19</v>
      </c>
      <c r="G180" t="s">
        <v>19</v>
      </c>
      <c r="H180" t="s">
        <v>83</v>
      </c>
      <c r="I180" t="s">
        <v>523</v>
      </c>
      <c r="J180">
        <v>57</v>
      </c>
      <c r="K180" t="s">
        <v>85</v>
      </c>
      <c r="L180" t="s">
        <v>86</v>
      </c>
      <c r="M180" t="s">
        <v>87</v>
      </c>
      <c r="N180">
        <v>2</v>
      </c>
      <c r="O180" s="1">
        <v>44627.692962962959</v>
      </c>
      <c r="P180" s="1">
        <v>44627.743078703701</v>
      </c>
      <c r="Q180">
        <v>3870</v>
      </c>
      <c r="R180">
        <v>460</v>
      </c>
      <c r="S180" t="b">
        <v>0</v>
      </c>
      <c r="T180" t="s">
        <v>88</v>
      </c>
      <c r="U180" t="b">
        <v>0</v>
      </c>
      <c r="V180" t="s">
        <v>89</v>
      </c>
      <c r="W180" s="1">
        <v>44627.69976851852</v>
      </c>
      <c r="X180">
        <v>384</v>
      </c>
      <c r="Y180">
        <v>52</v>
      </c>
      <c r="Z180">
        <v>0</v>
      </c>
      <c r="AA180">
        <v>52</v>
      </c>
      <c r="AB180">
        <v>0</v>
      </c>
      <c r="AC180">
        <v>4</v>
      </c>
      <c r="AD180">
        <v>5</v>
      </c>
      <c r="AE180">
        <v>0</v>
      </c>
      <c r="AF180">
        <v>0</v>
      </c>
      <c r="AG180">
        <v>0</v>
      </c>
      <c r="AH180" t="s">
        <v>103</v>
      </c>
      <c r="AI180" s="1">
        <v>44627.743078703701</v>
      </c>
      <c r="AJ180">
        <v>76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35">
      <c r="A181" t="s">
        <v>524</v>
      </c>
      <c r="B181" t="s">
        <v>80</v>
      </c>
      <c r="C181" t="s">
        <v>250</v>
      </c>
      <c r="D181" t="s">
        <v>82</v>
      </c>
      <c r="E181" s="2" t="str">
        <f>HYPERLINK("capsilon://?command=openfolder&amp;siteaddress=FAM.docvelocity-na8.net&amp;folderid=FX0A5EF9D3-0DED-A5CF-EC08-4A62945C1C7F","FX22028469")</f>
        <v>FX22028469</v>
      </c>
      <c r="F181" t="s">
        <v>19</v>
      </c>
      <c r="G181" t="s">
        <v>19</v>
      </c>
      <c r="H181" t="s">
        <v>83</v>
      </c>
      <c r="I181" t="s">
        <v>525</v>
      </c>
      <c r="J181">
        <v>57</v>
      </c>
      <c r="K181" t="s">
        <v>85</v>
      </c>
      <c r="L181" t="s">
        <v>86</v>
      </c>
      <c r="M181" t="s">
        <v>87</v>
      </c>
      <c r="N181">
        <v>2</v>
      </c>
      <c r="O181" s="1">
        <v>44627.693124999998</v>
      </c>
      <c r="P181" s="1">
        <v>44627.743842592594</v>
      </c>
      <c r="Q181">
        <v>3719</v>
      </c>
      <c r="R181">
        <v>663</v>
      </c>
      <c r="S181" t="b">
        <v>0</v>
      </c>
      <c r="T181" t="s">
        <v>88</v>
      </c>
      <c r="U181" t="b">
        <v>0</v>
      </c>
      <c r="V181" t="s">
        <v>89</v>
      </c>
      <c r="W181" s="1">
        <v>44627.706226851849</v>
      </c>
      <c r="X181">
        <v>557</v>
      </c>
      <c r="Y181">
        <v>55</v>
      </c>
      <c r="Z181">
        <v>0</v>
      </c>
      <c r="AA181">
        <v>55</v>
      </c>
      <c r="AB181">
        <v>0</v>
      </c>
      <c r="AC181">
        <v>6</v>
      </c>
      <c r="AD181">
        <v>2</v>
      </c>
      <c r="AE181">
        <v>0</v>
      </c>
      <c r="AF181">
        <v>0</v>
      </c>
      <c r="AG181">
        <v>0</v>
      </c>
      <c r="AH181" t="s">
        <v>103</v>
      </c>
      <c r="AI181" s="1">
        <v>44627.743842592594</v>
      </c>
      <c r="AJ181">
        <v>65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35">
      <c r="A182" t="s">
        <v>526</v>
      </c>
      <c r="B182" t="s">
        <v>80</v>
      </c>
      <c r="C182" t="s">
        <v>527</v>
      </c>
      <c r="D182" t="s">
        <v>82</v>
      </c>
      <c r="E182" s="2" t="str">
        <f>HYPERLINK("capsilon://?command=openfolder&amp;siteaddress=FAM.docvelocity-na8.net&amp;folderid=FXF357C50B-3A59-0E7B-0090-0B4633A6327B","FX220210049")</f>
        <v>FX220210049</v>
      </c>
      <c r="F182" t="s">
        <v>19</v>
      </c>
      <c r="G182" t="s">
        <v>19</v>
      </c>
      <c r="H182" t="s">
        <v>83</v>
      </c>
      <c r="I182" t="s">
        <v>528</v>
      </c>
      <c r="J182">
        <v>0</v>
      </c>
      <c r="K182" t="s">
        <v>85</v>
      </c>
      <c r="L182" t="s">
        <v>86</v>
      </c>
      <c r="M182" t="s">
        <v>87</v>
      </c>
      <c r="N182">
        <v>2</v>
      </c>
      <c r="O182" s="1">
        <v>44627.701817129629</v>
      </c>
      <c r="P182" s="1">
        <v>44627.748136574075</v>
      </c>
      <c r="Q182">
        <v>2704</v>
      </c>
      <c r="R182">
        <v>1298</v>
      </c>
      <c r="S182" t="b">
        <v>0</v>
      </c>
      <c r="T182" t="s">
        <v>88</v>
      </c>
      <c r="U182" t="b">
        <v>0</v>
      </c>
      <c r="V182" t="s">
        <v>191</v>
      </c>
      <c r="W182" s="1">
        <v>44627.712754629632</v>
      </c>
      <c r="X182">
        <v>940</v>
      </c>
      <c r="Y182">
        <v>52</v>
      </c>
      <c r="Z182">
        <v>0</v>
      </c>
      <c r="AA182">
        <v>52</v>
      </c>
      <c r="AB182">
        <v>0</v>
      </c>
      <c r="AC182">
        <v>28</v>
      </c>
      <c r="AD182">
        <v>-52</v>
      </c>
      <c r="AE182">
        <v>0</v>
      </c>
      <c r="AF182">
        <v>0</v>
      </c>
      <c r="AG182">
        <v>0</v>
      </c>
      <c r="AH182" t="s">
        <v>278</v>
      </c>
      <c r="AI182" s="1">
        <v>44627.748136574075</v>
      </c>
      <c r="AJ182">
        <v>343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35">
      <c r="A183" t="s">
        <v>529</v>
      </c>
      <c r="B183" t="s">
        <v>80</v>
      </c>
      <c r="C183" t="s">
        <v>530</v>
      </c>
      <c r="D183" t="s">
        <v>82</v>
      </c>
      <c r="E183" s="2" t="str">
        <f>HYPERLINK("capsilon://?command=openfolder&amp;siteaddress=FAM.docvelocity-na8.net&amp;folderid=FX5B33B61A-7DD8-2046-E26C-2D73FF237E60","FX220210583")</f>
        <v>FX220210583</v>
      </c>
      <c r="F183" t="s">
        <v>19</v>
      </c>
      <c r="G183" t="s">
        <v>19</v>
      </c>
      <c r="H183" t="s">
        <v>83</v>
      </c>
      <c r="I183" t="s">
        <v>531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44627.707407407404</v>
      </c>
      <c r="P183" s="1">
        <v>44627.766817129632</v>
      </c>
      <c r="Q183">
        <v>1808</v>
      </c>
      <c r="R183">
        <v>3325</v>
      </c>
      <c r="S183" t="b">
        <v>0</v>
      </c>
      <c r="T183" t="s">
        <v>88</v>
      </c>
      <c r="U183" t="b">
        <v>0</v>
      </c>
      <c r="V183" t="s">
        <v>149</v>
      </c>
      <c r="W183" s="1">
        <v>44627.727280092593</v>
      </c>
      <c r="X183">
        <v>1711</v>
      </c>
      <c r="Y183">
        <v>104</v>
      </c>
      <c r="Z183">
        <v>0</v>
      </c>
      <c r="AA183">
        <v>104</v>
      </c>
      <c r="AB183">
        <v>0</v>
      </c>
      <c r="AC183">
        <v>67</v>
      </c>
      <c r="AD183">
        <v>-104</v>
      </c>
      <c r="AE183">
        <v>0</v>
      </c>
      <c r="AF183">
        <v>0</v>
      </c>
      <c r="AG183">
        <v>0</v>
      </c>
      <c r="AH183" t="s">
        <v>278</v>
      </c>
      <c r="AI183" s="1">
        <v>44627.766817129632</v>
      </c>
      <c r="AJ183">
        <v>1614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-109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35">
      <c r="A184" t="s">
        <v>532</v>
      </c>
      <c r="B184" t="s">
        <v>80</v>
      </c>
      <c r="C184" t="s">
        <v>533</v>
      </c>
      <c r="D184" t="s">
        <v>82</v>
      </c>
      <c r="E184" s="2" t="str">
        <f>HYPERLINK("capsilon://?command=openfolder&amp;siteaddress=FAM.docvelocity-na8.net&amp;folderid=FXDF7D4D1E-E29B-4F7A-6889-0B56E4845E54","FX22028331")</f>
        <v>FX22028331</v>
      </c>
      <c r="F184" t="s">
        <v>19</v>
      </c>
      <c r="G184" t="s">
        <v>19</v>
      </c>
      <c r="H184" t="s">
        <v>83</v>
      </c>
      <c r="I184" t="s">
        <v>534</v>
      </c>
      <c r="J184">
        <v>47</v>
      </c>
      <c r="K184" t="s">
        <v>85</v>
      </c>
      <c r="L184" t="s">
        <v>86</v>
      </c>
      <c r="M184" t="s">
        <v>87</v>
      </c>
      <c r="N184">
        <v>2</v>
      </c>
      <c r="O184" s="1">
        <v>44627.710428240738</v>
      </c>
      <c r="P184" s="1">
        <v>44627.769085648149</v>
      </c>
      <c r="Q184">
        <v>4625</v>
      </c>
      <c r="R184">
        <v>443</v>
      </c>
      <c r="S184" t="b">
        <v>0</v>
      </c>
      <c r="T184" t="s">
        <v>88</v>
      </c>
      <c r="U184" t="b">
        <v>0</v>
      </c>
      <c r="V184" t="s">
        <v>127</v>
      </c>
      <c r="W184" s="1">
        <v>44627.713333333333</v>
      </c>
      <c r="X184">
        <v>248</v>
      </c>
      <c r="Y184">
        <v>42</v>
      </c>
      <c r="Z184">
        <v>0</v>
      </c>
      <c r="AA184">
        <v>42</v>
      </c>
      <c r="AB184">
        <v>0</v>
      </c>
      <c r="AC184">
        <v>2</v>
      </c>
      <c r="AD184">
        <v>5</v>
      </c>
      <c r="AE184">
        <v>0</v>
      </c>
      <c r="AF184">
        <v>0</v>
      </c>
      <c r="AG184">
        <v>0</v>
      </c>
      <c r="AH184" t="s">
        <v>278</v>
      </c>
      <c r="AI184" s="1">
        <v>44627.769085648149</v>
      </c>
      <c r="AJ184">
        <v>195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4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35">
      <c r="A185" t="s">
        <v>535</v>
      </c>
      <c r="B185" t="s">
        <v>80</v>
      </c>
      <c r="C185" t="s">
        <v>536</v>
      </c>
      <c r="D185" t="s">
        <v>82</v>
      </c>
      <c r="E185" s="2" t="str">
        <f>HYPERLINK("capsilon://?command=openfolder&amp;siteaddress=FAM.docvelocity-na8.net&amp;folderid=FX77A8DC80-D064-33FF-37FE-927305AA2F54","FX22026308")</f>
        <v>FX22026308</v>
      </c>
      <c r="F185" t="s">
        <v>19</v>
      </c>
      <c r="G185" t="s">
        <v>19</v>
      </c>
      <c r="H185" t="s">
        <v>83</v>
      </c>
      <c r="I185" t="s">
        <v>537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44627.716238425928</v>
      </c>
      <c r="P185" s="1">
        <v>44627.770949074074</v>
      </c>
      <c r="Q185">
        <v>3513</v>
      </c>
      <c r="R185">
        <v>1214</v>
      </c>
      <c r="S185" t="b">
        <v>0</v>
      </c>
      <c r="T185" t="s">
        <v>88</v>
      </c>
      <c r="U185" t="b">
        <v>0</v>
      </c>
      <c r="V185" t="s">
        <v>252</v>
      </c>
      <c r="W185" s="1">
        <v>44627.730937499997</v>
      </c>
      <c r="X185">
        <v>1053</v>
      </c>
      <c r="Y185">
        <v>52</v>
      </c>
      <c r="Z185">
        <v>0</v>
      </c>
      <c r="AA185">
        <v>52</v>
      </c>
      <c r="AB185">
        <v>0</v>
      </c>
      <c r="AC185">
        <v>23</v>
      </c>
      <c r="AD185">
        <v>-52</v>
      </c>
      <c r="AE185">
        <v>0</v>
      </c>
      <c r="AF185">
        <v>0</v>
      </c>
      <c r="AG185">
        <v>0</v>
      </c>
      <c r="AH185" t="s">
        <v>278</v>
      </c>
      <c r="AI185" s="1">
        <v>44627.770949074074</v>
      </c>
      <c r="AJ185">
        <v>161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-52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35">
      <c r="A186" t="s">
        <v>538</v>
      </c>
      <c r="B186" t="s">
        <v>80</v>
      </c>
      <c r="C186" t="s">
        <v>539</v>
      </c>
      <c r="D186" t="s">
        <v>82</v>
      </c>
      <c r="E186" s="2" t="str">
        <f>HYPERLINK("capsilon://?command=openfolder&amp;siteaddress=FAM.docvelocity-na8.net&amp;folderid=FX24C9D3EF-BB72-EE19-06B8-05726BEF3C9B","FX220210222")</f>
        <v>FX220210222</v>
      </c>
      <c r="F186" t="s">
        <v>19</v>
      </c>
      <c r="G186" t="s">
        <v>19</v>
      </c>
      <c r="H186" t="s">
        <v>83</v>
      </c>
      <c r="I186" t="s">
        <v>540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44627.745671296296</v>
      </c>
      <c r="P186" s="1">
        <v>44627.812789351854</v>
      </c>
      <c r="Q186">
        <v>1981</v>
      </c>
      <c r="R186">
        <v>3818</v>
      </c>
      <c r="S186" t="b">
        <v>0</v>
      </c>
      <c r="T186" t="s">
        <v>88</v>
      </c>
      <c r="U186" t="b">
        <v>0</v>
      </c>
      <c r="V186" t="s">
        <v>252</v>
      </c>
      <c r="W186" s="1">
        <v>44627.783935185187</v>
      </c>
      <c r="X186">
        <v>3274</v>
      </c>
      <c r="Y186">
        <v>52</v>
      </c>
      <c r="Z186">
        <v>0</v>
      </c>
      <c r="AA186">
        <v>52</v>
      </c>
      <c r="AB186">
        <v>0</v>
      </c>
      <c r="AC186">
        <v>50</v>
      </c>
      <c r="AD186">
        <v>-52</v>
      </c>
      <c r="AE186">
        <v>0</v>
      </c>
      <c r="AF186">
        <v>0</v>
      </c>
      <c r="AG186">
        <v>0</v>
      </c>
      <c r="AH186" t="s">
        <v>90</v>
      </c>
      <c r="AI186" s="1">
        <v>44627.812789351854</v>
      </c>
      <c r="AJ186">
        <v>544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-53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35">
      <c r="A187" t="s">
        <v>541</v>
      </c>
      <c r="B187" t="s">
        <v>80</v>
      </c>
      <c r="C187" t="s">
        <v>542</v>
      </c>
      <c r="D187" t="s">
        <v>82</v>
      </c>
      <c r="E187" s="2" t="str">
        <f>HYPERLINK("capsilon://?command=openfolder&amp;siteaddress=FAM.docvelocity-na8.net&amp;folderid=FX62A1E57A-79DD-E2BB-6C25-CFD8AF4AA1C3","FX22024300")</f>
        <v>FX22024300</v>
      </c>
      <c r="F187" t="s">
        <v>19</v>
      </c>
      <c r="G187" t="s">
        <v>19</v>
      </c>
      <c r="H187" t="s">
        <v>83</v>
      </c>
      <c r="I187" t="s">
        <v>543</v>
      </c>
      <c r="J187">
        <v>28</v>
      </c>
      <c r="K187" t="s">
        <v>85</v>
      </c>
      <c r="L187" t="s">
        <v>86</v>
      </c>
      <c r="M187" t="s">
        <v>87</v>
      </c>
      <c r="N187">
        <v>2</v>
      </c>
      <c r="O187" s="1">
        <v>44627.771817129629</v>
      </c>
      <c r="P187" s="1">
        <v>44627.818240740744</v>
      </c>
      <c r="Q187">
        <v>3581</v>
      </c>
      <c r="R187">
        <v>430</v>
      </c>
      <c r="S187" t="b">
        <v>0</v>
      </c>
      <c r="T187" t="s">
        <v>88</v>
      </c>
      <c r="U187" t="b">
        <v>0</v>
      </c>
      <c r="V187" t="s">
        <v>89</v>
      </c>
      <c r="W187" s="1">
        <v>44627.77988425926</v>
      </c>
      <c r="X187">
        <v>212</v>
      </c>
      <c r="Y187">
        <v>21</v>
      </c>
      <c r="Z187">
        <v>0</v>
      </c>
      <c r="AA187">
        <v>21</v>
      </c>
      <c r="AB187">
        <v>0</v>
      </c>
      <c r="AC187">
        <v>0</v>
      </c>
      <c r="AD187">
        <v>7</v>
      </c>
      <c r="AE187">
        <v>0</v>
      </c>
      <c r="AF187">
        <v>0</v>
      </c>
      <c r="AG187">
        <v>0</v>
      </c>
      <c r="AH187" t="s">
        <v>90</v>
      </c>
      <c r="AI187" s="1">
        <v>44627.818240740744</v>
      </c>
      <c r="AJ187">
        <v>213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6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35">
      <c r="A188" t="s">
        <v>544</v>
      </c>
      <c r="B188" t="s">
        <v>80</v>
      </c>
      <c r="C188" t="s">
        <v>545</v>
      </c>
      <c r="D188" t="s">
        <v>82</v>
      </c>
      <c r="E188" s="2" t="str">
        <f>HYPERLINK("capsilon://?command=openfolder&amp;siteaddress=FAM.docvelocity-na8.net&amp;folderid=FX4B511B28-CD30-98E7-2D02-235CDD07CB12","FX22029211")</f>
        <v>FX22029211</v>
      </c>
      <c r="F188" t="s">
        <v>19</v>
      </c>
      <c r="G188" t="s">
        <v>19</v>
      </c>
      <c r="H188" t="s">
        <v>83</v>
      </c>
      <c r="I188" t="s">
        <v>546</v>
      </c>
      <c r="J188">
        <v>0</v>
      </c>
      <c r="K188" t="s">
        <v>85</v>
      </c>
      <c r="L188" t="s">
        <v>86</v>
      </c>
      <c r="M188" t="s">
        <v>87</v>
      </c>
      <c r="N188">
        <v>1</v>
      </c>
      <c r="O188" s="1">
        <v>44627.786597222221</v>
      </c>
      <c r="P188" s="1">
        <v>44627.804861111108</v>
      </c>
      <c r="Q188">
        <v>1315</v>
      </c>
      <c r="R188">
        <v>263</v>
      </c>
      <c r="S188" t="b">
        <v>0</v>
      </c>
      <c r="T188" t="s">
        <v>88</v>
      </c>
      <c r="U188" t="b">
        <v>0</v>
      </c>
      <c r="V188" t="s">
        <v>191</v>
      </c>
      <c r="W188" s="1">
        <v>44627.804861111108</v>
      </c>
      <c r="X188">
        <v>126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52</v>
      </c>
      <c r="AF188">
        <v>0</v>
      </c>
      <c r="AG188">
        <v>1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35">
      <c r="A189" t="s">
        <v>547</v>
      </c>
      <c r="B189" t="s">
        <v>80</v>
      </c>
      <c r="C189" t="s">
        <v>548</v>
      </c>
      <c r="D189" t="s">
        <v>82</v>
      </c>
      <c r="E189" s="2" t="str">
        <f t="shared" ref="E189:E194" si="3">HYPERLINK("capsilon://?command=openfolder&amp;siteaddress=FAM.docvelocity-na8.net&amp;folderid=FX71576AD5-4C0F-2CFF-70AF-8CAC6630F2FD","FX22027697")</f>
        <v>FX22027697</v>
      </c>
      <c r="F189" t="s">
        <v>19</v>
      </c>
      <c r="G189" t="s">
        <v>19</v>
      </c>
      <c r="H189" t="s">
        <v>83</v>
      </c>
      <c r="I189" t="s">
        <v>549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44627.801180555558</v>
      </c>
      <c r="P189" s="1">
        <v>44627.819490740738</v>
      </c>
      <c r="Q189">
        <v>1403</v>
      </c>
      <c r="R189">
        <v>179</v>
      </c>
      <c r="S189" t="b">
        <v>0</v>
      </c>
      <c r="T189" t="s">
        <v>88</v>
      </c>
      <c r="U189" t="b">
        <v>0</v>
      </c>
      <c r="V189" t="s">
        <v>102</v>
      </c>
      <c r="W189" s="1">
        <v>44627.802187499998</v>
      </c>
      <c r="X189">
        <v>72</v>
      </c>
      <c r="Y189">
        <v>9</v>
      </c>
      <c r="Z189">
        <v>0</v>
      </c>
      <c r="AA189">
        <v>9</v>
      </c>
      <c r="AB189">
        <v>0</v>
      </c>
      <c r="AC189">
        <v>3</v>
      </c>
      <c r="AD189">
        <v>-9</v>
      </c>
      <c r="AE189">
        <v>0</v>
      </c>
      <c r="AF189">
        <v>0</v>
      </c>
      <c r="AG189">
        <v>0</v>
      </c>
      <c r="AH189" t="s">
        <v>90</v>
      </c>
      <c r="AI189" s="1">
        <v>44627.819490740738</v>
      </c>
      <c r="AJ189">
        <v>107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35">
      <c r="A190" t="s">
        <v>550</v>
      </c>
      <c r="B190" t="s">
        <v>80</v>
      </c>
      <c r="C190" t="s">
        <v>548</v>
      </c>
      <c r="D190" t="s">
        <v>82</v>
      </c>
      <c r="E190" s="2" t="str">
        <f t="shared" si="3"/>
        <v>FX22027697</v>
      </c>
      <c r="F190" t="s">
        <v>19</v>
      </c>
      <c r="G190" t="s">
        <v>19</v>
      </c>
      <c r="H190" t="s">
        <v>83</v>
      </c>
      <c r="I190" t="s">
        <v>551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44627.801469907405</v>
      </c>
      <c r="P190" s="1">
        <v>44627.820428240739</v>
      </c>
      <c r="Q190">
        <v>1509</v>
      </c>
      <c r="R190">
        <v>129</v>
      </c>
      <c r="S190" t="b">
        <v>0</v>
      </c>
      <c r="T190" t="s">
        <v>88</v>
      </c>
      <c r="U190" t="b">
        <v>0</v>
      </c>
      <c r="V190" t="s">
        <v>102</v>
      </c>
      <c r="W190" s="1">
        <v>44627.802754629629</v>
      </c>
      <c r="X190">
        <v>48</v>
      </c>
      <c r="Y190">
        <v>9</v>
      </c>
      <c r="Z190">
        <v>0</v>
      </c>
      <c r="AA190">
        <v>9</v>
      </c>
      <c r="AB190">
        <v>0</v>
      </c>
      <c r="AC190">
        <v>3</v>
      </c>
      <c r="AD190">
        <v>-9</v>
      </c>
      <c r="AE190">
        <v>0</v>
      </c>
      <c r="AF190">
        <v>0</v>
      </c>
      <c r="AG190">
        <v>0</v>
      </c>
      <c r="AH190" t="s">
        <v>90</v>
      </c>
      <c r="AI190" s="1">
        <v>44627.820428240739</v>
      </c>
      <c r="AJ190">
        <v>81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35">
      <c r="A191" t="s">
        <v>552</v>
      </c>
      <c r="B191" t="s">
        <v>80</v>
      </c>
      <c r="C191" t="s">
        <v>548</v>
      </c>
      <c r="D191" t="s">
        <v>82</v>
      </c>
      <c r="E191" s="2" t="str">
        <f t="shared" si="3"/>
        <v>FX22027697</v>
      </c>
      <c r="F191" t="s">
        <v>19</v>
      </c>
      <c r="G191" t="s">
        <v>19</v>
      </c>
      <c r="H191" t="s">
        <v>83</v>
      </c>
      <c r="I191" t="s">
        <v>553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44627.801724537036</v>
      </c>
      <c r="P191" s="1">
        <v>44627.821053240739</v>
      </c>
      <c r="Q191">
        <v>1526</v>
      </c>
      <c r="R191">
        <v>144</v>
      </c>
      <c r="S191" t="b">
        <v>0</v>
      </c>
      <c r="T191" t="s">
        <v>88</v>
      </c>
      <c r="U191" t="b">
        <v>0</v>
      </c>
      <c r="V191" t="s">
        <v>149</v>
      </c>
      <c r="W191" s="1">
        <v>44627.803587962961</v>
      </c>
      <c r="X191">
        <v>90</v>
      </c>
      <c r="Y191">
        <v>9</v>
      </c>
      <c r="Z191">
        <v>0</v>
      </c>
      <c r="AA191">
        <v>9</v>
      </c>
      <c r="AB191">
        <v>0</v>
      </c>
      <c r="AC191">
        <v>3</v>
      </c>
      <c r="AD191">
        <v>-9</v>
      </c>
      <c r="AE191">
        <v>0</v>
      </c>
      <c r="AF191">
        <v>0</v>
      </c>
      <c r="AG191">
        <v>0</v>
      </c>
      <c r="AH191" t="s">
        <v>103</v>
      </c>
      <c r="AI191" s="1">
        <v>44627.821053240739</v>
      </c>
      <c r="AJ191">
        <v>54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-9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35">
      <c r="A192" t="s">
        <v>554</v>
      </c>
      <c r="B192" t="s">
        <v>80</v>
      </c>
      <c r="C192" t="s">
        <v>548</v>
      </c>
      <c r="D192" t="s">
        <v>82</v>
      </c>
      <c r="E192" s="2" t="str">
        <f t="shared" si="3"/>
        <v>FX22027697</v>
      </c>
      <c r="F192" t="s">
        <v>19</v>
      </c>
      <c r="G192" t="s">
        <v>19</v>
      </c>
      <c r="H192" t="s">
        <v>83</v>
      </c>
      <c r="I192" t="s">
        <v>555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44627.801886574074</v>
      </c>
      <c r="P192" s="1">
        <v>44627.821284722224</v>
      </c>
      <c r="Q192">
        <v>1561</v>
      </c>
      <c r="R192">
        <v>115</v>
      </c>
      <c r="S192" t="b">
        <v>0</v>
      </c>
      <c r="T192" t="s">
        <v>88</v>
      </c>
      <c r="U192" t="b">
        <v>0</v>
      </c>
      <c r="V192" t="s">
        <v>102</v>
      </c>
      <c r="W192" s="1">
        <v>44627.803252314814</v>
      </c>
      <c r="X192">
        <v>42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-9</v>
      </c>
      <c r="AE192">
        <v>0</v>
      </c>
      <c r="AF192">
        <v>0</v>
      </c>
      <c r="AG192">
        <v>0</v>
      </c>
      <c r="AH192" t="s">
        <v>90</v>
      </c>
      <c r="AI192" s="1">
        <v>44627.821284722224</v>
      </c>
      <c r="AJ192">
        <v>73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35">
      <c r="A193" t="s">
        <v>556</v>
      </c>
      <c r="B193" t="s">
        <v>80</v>
      </c>
      <c r="C193" t="s">
        <v>548</v>
      </c>
      <c r="D193" t="s">
        <v>82</v>
      </c>
      <c r="E193" s="2" t="str">
        <f t="shared" si="3"/>
        <v>FX22027697</v>
      </c>
      <c r="F193" t="s">
        <v>19</v>
      </c>
      <c r="G193" t="s">
        <v>19</v>
      </c>
      <c r="H193" t="s">
        <v>83</v>
      </c>
      <c r="I193" t="s">
        <v>557</v>
      </c>
      <c r="J193">
        <v>0</v>
      </c>
      <c r="K193" t="s">
        <v>85</v>
      </c>
      <c r="L193" t="s">
        <v>86</v>
      </c>
      <c r="M193" t="s">
        <v>87</v>
      </c>
      <c r="N193">
        <v>2</v>
      </c>
      <c r="O193" s="1">
        <v>44627.803252314814</v>
      </c>
      <c r="P193" s="1">
        <v>44627.82167824074</v>
      </c>
      <c r="Q193">
        <v>1498</v>
      </c>
      <c r="R193">
        <v>94</v>
      </c>
      <c r="S193" t="b">
        <v>0</v>
      </c>
      <c r="T193" t="s">
        <v>88</v>
      </c>
      <c r="U193" t="b">
        <v>0</v>
      </c>
      <c r="V193" t="s">
        <v>102</v>
      </c>
      <c r="W193" s="1">
        <v>44627.803738425922</v>
      </c>
      <c r="X193">
        <v>41</v>
      </c>
      <c r="Y193">
        <v>9</v>
      </c>
      <c r="Z193">
        <v>0</v>
      </c>
      <c r="AA193">
        <v>9</v>
      </c>
      <c r="AB193">
        <v>0</v>
      </c>
      <c r="AC193">
        <v>3</v>
      </c>
      <c r="AD193">
        <v>-9</v>
      </c>
      <c r="AE193">
        <v>0</v>
      </c>
      <c r="AF193">
        <v>0</v>
      </c>
      <c r="AG193">
        <v>0</v>
      </c>
      <c r="AH193" t="s">
        <v>103</v>
      </c>
      <c r="AI193" s="1">
        <v>44627.82167824074</v>
      </c>
      <c r="AJ193">
        <v>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35">
      <c r="A194" t="s">
        <v>558</v>
      </c>
      <c r="B194" t="s">
        <v>80</v>
      </c>
      <c r="C194" t="s">
        <v>548</v>
      </c>
      <c r="D194" t="s">
        <v>82</v>
      </c>
      <c r="E194" s="2" t="str">
        <f t="shared" si="3"/>
        <v>FX22027697</v>
      </c>
      <c r="F194" t="s">
        <v>19</v>
      </c>
      <c r="G194" t="s">
        <v>19</v>
      </c>
      <c r="H194" t="s">
        <v>83</v>
      </c>
      <c r="I194" t="s">
        <v>559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44627.803483796299</v>
      </c>
      <c r="P194" s="1">
        <v>44627.822233796294</v>
      </c>
      <c r="Q194">
        <v>1442</v>
      </c>
      <c r="R194">
        <v>178</v>
      </c>
      <c r="S194" t="b">
        <v>0</v>
      </c>
      <c r="T194" t="s">
        <v>88</v>
      </c>
      <c r="U194" t="b">
        <v>0</v>
      </c>
      <c r="V194" t="s">
        <v>149</v>
      </c>
      <c r="W194" s="1">
        <v>44627.804722222223</v>
      </c>
      <c r="X194">
        <v>97</v>
      </c>
      <c r="Y194">
        <v>9</v>
      </c>
      <c r="Z194">
        <v>0</v>
      </c>
      <c r="AA194">
        <v>9</v>
      </c>
      <c r="AB194">
        <v>0</v>
      </c>
      <c r="AC194">
        <v>3</v>
      </c>
      <c r="AD194">
        <v>-9</v>
      </c>
      <c r="AE194">
        <v>0</v>
      </c>
      <c r="AF194">
        <v>0</v>
      </c>
      <c r="AG194">
        <v>0</v>
      </c>
      <c r="AH194" t="s">
        <v>90</v>
      </c>
      <c r="AI194" s="1">
        <v>44627.822233796294</v>
      </c>
      <c r="AJ194">
        <v>81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35">
      <c r="A195" t="s">
        <v>560</v>
      </c>
      <c r="B195" t="s">
        <v>80</v>
      </c>
      <c r="C195" t="s">
        <v>545</v>
      </c>
      <c r="D195" t="s">
        <v>82</v>
      </c>
      <c r="E195" s="2" t="str">
        <f>HYPERLINK("capsilon://?command=openfolder&amp;siteaddress=FAM.docvelocity-na8.net&amp;folderid=FX4B511B28-CD30-98E7-2D02-235CDD07CB12","FX22029211")</f>
        <v>FX22029211</v>
      </c>
      <c r="F195" t="s">
        <v>19</v>
      </c>
      <c r="G195" t="s">
        <v>19</v>
      </c>
      <c r="H195" t="s">
        <v>83</v>
      </c>
      <c r="I195" t="s">
        <v>546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44627.805208333331</v>
      </c>
      <c r="P195" s="1">
        <v>44627.815763888888</v>
      </c>
      <c r="Q195">
        <v>265</v>
      </c>
      <c r="R195">
        <v>647</v>
      </c>
      <c r="S195" t="b">
        <v>0</v>
      </c>
      <c r="T195" t="s">
        <v>88</v>
      </c>
      <c r="U195" t="b">
        <v>1</v>
      </c>
      <c r="V195" t="s">
        <v>191</v>
      </c>
      <c r="W195" s="1">
        <v>44627.80976851852</v>
      </c>
      <c r="X195">
        <v>391</v>
      </c>
      <c r="Y195">
        <v>37</v>
      </c>
      <c r="Z195">
        <v>0</v>
      </c>
      <c r="AA195">
        <v>37</v>
      </c>
      <c r="AB195">
        <v>0</v>
      </c>
      <c r="AC195">
        <v>30</v>
      </c>
      <c r="AD195">
        <v>-37</v>
      </c>
      <c r="AE195">
        <v>0</v>
      </c>
      <c r="AF195">
        <v>0</v>
      </c>
      <c r="AG195">
        <v>0</v>
      </c>
      <c r="AH195" t="s">
        <v>90</v>
      </c>
      <c r="AI195" s="1">
        <v>44627.815763888888</v>
      </c>
      <c r="AJ195">
        <v>256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35">
      <c r="A196" t="s">
        <v>561</v>
      </c>
      <c r="B196" t="s">
        <v>80</v>
      </c>
      <c r="C196" t="s">
        <v>273</v>
      </c>
      <c r="D196" t="s">
        <v>82</v>
      </c>
      <c r="E196" s="2" t="str">
        <f>HYPERLINK("capsilon://?command=openfolder&amp;siteaddress=FAM.docvelocity-na8.net&amp;folderid=FX605A9FC1-840D-A08D-56C2-F5605041CFAB","FX22028306")</f>
        <v>FX22028306</v>
      </c>
      <c r="F196" t="s">
        <v>19</v>
      </c>
      <c r="G196" t="s">
        <v>19</v>
      </c>
      <c r="H196" t="s">
        <v>83</v>
      </c>
      <c r="I196" t="s">
        <v>562</v>
      </c>
      <c r="J196">
        <v>0</v>
      </c>
      <c r="K196" t="s">
        <v>85</v>
      </c>
      <c r="L196" t="s">
        <v>86</v>
      </c>
      <c r="M196" t="s">
        <v>87</v>
      </c>
      <c r="N196">
        <v>1</v>
      </c>
      <c r="O196" s="1">
        <v>44627.811122685183</v>
      </c>
      <c r="P196" s="1">
        <v>44628.161203703705</v>
      </c>
      <c r="Q196">
        <v>29225</v>
      </c>
      <c r="R196">
        <v>1022</v>
      </c>
      <c r="S196" t="b">
        <v>0</v>
      </c>
      <c r="T196" t="s">
        <v>88</v>
      </c>
      <c r="U196" t="b">
        <v>0</v>
      </c>
      <c r="V196" t="s">
        <v>102</v>
      </c>
      <c r="W196" s="1">
        <v>44628.161203703705</v>
      </c>
      <c r="X196">
        <v>212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37</v>
      </c>
      <c r="AF196">
        <v>0</v>
      </c>
      <c r="AG196">
        <v>6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35">
      <c r="A197" t="s">
        <v>563</v>
      </c>
      <c r="B197" t="s">
        <v>80</v>
      </c>
      <c r="C197" t="s">
        <v>564</v>
      </c>
      <c r="D197" t="s">
        <v>82</v>
      </c>
      <c r="E197" s="2" t="str">
        <f>HYPERLINK("capsilon://?command=openfolder&amp;siteaddress=FAM.docvelocity-na8.net&amp;folderid=FX1423EFD4-058C-B20C-28E4-58DAFC087465","FX22028981")</f>
        <v>FX22028981</v>
      </c>
      <c r="F197" t="s">
        <v>19</v>
      </c>
      <c r="G197" t="s">
        <v>19</v>
      </c>
      <c r="H197" t="s">
        <v>83</v>
      </c>
      <c r="I197" t="s">
        <v>565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44627.81858796296</v>
      </c>
      <c r="P197" s="1">
        <v>44628.188726851855</v>
      </c>
      <c r="Q197">
        <v>30526</v>
      </c>
      <c r="R197">
        <v>1454</v>
      </c>
      <c r="S197" t="b">
        <v>0</v>
      </c>
      <c r="T197" t="s">
        <v>88</v>
      </c>
      <c r="U197" t="b">
        <v>0</v>
      </c>
      <c r="V197" t="s">
        <v>252</v>
      </c>
      <c r="W197" s="1">
        <v>44627.837025462963</v>
      </c>
      <c r="X197">
        <v>1000</v>
      </c>
      <c r="Y197">
        <v>52</v>
      </c>
      <c r="Z197">
        <v>0</v>
      </c>
      <c r="AA197">
        <v>52</v>
      </c>
      <c r="AB197">
        <v>0</v>
      </c>
      <c r="AC197">
        <v>25</v>
      </c>
      <c r="AD197">
        <v>-52</v>
      </c>
      <c r="AE197">
        <v>0</v>
      </c>
      <c r="AF197">
        <v>0</v>
      </c>
      <c r="AG197">
        <v>0</v>
      </c>
      <c r="AH197" t="s">
        <v>566</v>
      </c>
      <c r="AI197" s="1">
        <v>44628.188726851855</v>
      </c>
      <c r="AJ197">
        <v>320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-56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35">
      <c r="A198" t="s">
        <v>567</v>
      </c>
      <c r="B198" t="s">
        <v>80</v>
      </c>
      <c r="C198" t="s">
        <v>568</v>
      </c>
      <c r="D198" t="s">
        <v>82</v>
      </c>
      <c r="E198" s="2" t="str">
        <f>HYPERLINK("capsilon://?command=openfolder&amp;siteaddress=FAM.docvelocity-na8.net&amp;folderid=FX583584A4-6141-B996-148D-FADDF0977E6F","FX211113401")</f>
        <v>FX211113401</v>
      </c>
      <c r="F198" t="s">
        <v>19</v>
      </c>
      <c r="G198" t="s">
        <v>19</v>
      </c>
      <c r="H198" t="s">
        <v>83</v>
      </c>
      <c r="I198" t="s">
        <v>569</v>
      </c>
      <c r="J198">
        <v>74</v>
      </c>
      <c r="K198" t="s">
        <v>85</v>
      </c>
      <c r="L198" t="s">
        <v>86</v>
      </c>
      <c r="M198" t="s">
        <v>87</v>
      </c>
      <c r="N198">
        <v>1</v>
      </c>
      <c r="O198" s="1">
        <v>44627.924502314818</v>
      </c>
      <c r="P198" s="1">
        <v>44628.162974537037</v>
      </c>
      <c r="Q198">
        <v>20162</v>
      </c>
      <c r="R198">
        <v>442</v>
      </c>
      <c r="S198" t="b">
        <v>0</v>
      </c>
      <c r="T198" t="s">
        <v>88</v>
      </c>
      <c r="U198" t="b">
        <v>0</v>
      </c>
      <c r="V198" t="s">
        <v>102</v>
      </c>
      <c r="W198" s="1">
        <v>44628.162974537037</v>
      </c>
      <c r="X198">
        <v>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35">
      <c r="A199" t="s">
        <v>570</v>
      </c>
      <c r="B199" t="s">
        <v>80</v>
      </c>
      <c r="C199" t="s">
        <v>571</v>
      </c>
      <c r="D199" t="s">
        <v>82</v>
      </c>
      <c r="E199" s="2" t="str">
        <f>HYPERLINK("capsilon://?command=openfolder&amp;siteaddress=FAM.docvelocity-na8.net&amp;folderid=FX0AF8A68C-90E1-D221-4E90-3148FF79A7CB","FX22027056")</f>
        <v>FX22027056</v>
      </c>
      <c r="F199" t="s">
        <v>19</v>
      </c>
      <c r="G199" t="s">
        <v>19</v>
      </c>
      <c r="H199" t="s">
        <v>83</v>
      </c>
      <c r="I199" t="s">
        <v>572</v>
      </c>
      <c r="J199">
        <v>28</v>
      </c>
      <c r="K199" t="s">
        <v>85</v>
      </c>
      <c r="L199" t="s">
        <v>86</v>
      </c>
      <c r="M199" t="s">
        <v>87</v>
      </c>
      <c r="N199">
        <v>2</v>
      </c>
      <c r="O199" s="1">
        <v>44627.939641203702</v>
      </c>
      <c r="P199" s="1">
        <v>44628.191041666665</v>
      </c>
      <c r="Q199">
        <v>21100</v>
      </c>
      <c r="R199">
        <v>621</v>
      </c>
      <c r="S199" t="b">
        <v>0</v>
      </c>
      <c r="T199" t="s">
        <v>88</v>
      </c>
      <c r="U199" t="b">
        <v>0</v>
      </c>
      <c r="V199" t="s">
        <v>89</v>
      </c>
      <c r="W199" s="1">
        <v>44628.175659722219</v>
      </c>
      <c r="X199">
        <v>179</v>
      </c>
      <c r="Y199">
        <v>0</v>
      </c>
      <c r="Z199">
        <v>0</v>
      </c>
      <c r="AA199">
        <v>0</v>
      </c>
      <c r="AB199">
        <v>21</v>
      </c>
      <c r="AC199">
        <v>0</v>
      </c>
      <c r="AD199">
        <v>28</v>
      </c>
      <c r="AE199">
        <v>0</v>
      </c>
      <c r="AF199">
        <v>0</v>
      </c>
      <c r="AG199">
        <v>0</v>
      </c>
      <c r="AH199" t="s">
        <v>566</v>
      </c>
      <c r="AI199" s="1">
        <v>44628.191041666665</v>
      </c>
      <c r="AJ199">
        <v>199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28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35">
      <c r="A200" t="s">
        <v>573</v>
      </c>
      <c r="B200" t="s">
        <v>80</v>
      </c>
      <c r="C200" t="s">
        <v>273</v>
      </c>
      <c r="D200" t="s">
        <v>82</v>
      </c>
      <c r="E200" s="2" t="str">
        <f>HYPERLINK("capsilon://?command=openfolder&amp;siteaddress=FAM.docvelocity-na8.net&amp;folderid=FX605A9FC1-840D-A08D-56C2-F5605041CFAB","FX22028306")</f>
        <v>FX22028306</v>
      </c>
      <c r="F200" t="s">
        <v>19</v>
      </c>
      <c r="G200" t="s">
        <v>19</v>
      </c>
      <c r="H200" t="s">
        <v>83</v>
      </c>
      <c r="I200" t="s">
        <v>562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44628.161678240744</v>
      </c>
      <c r="P200" s="1">
        <v>44628.266192129631</v>
      </c>
      <c r="Q200">
        <v>5156</v>
      </c>
      <c r="R200">
        <v>3874</v>
      </c>
      <c r="S200" t="b">
        <v>0</v>
      </c>
      <c r="T200" t="s">
        <v>88</v>
      </c>
      <c r="U200" t="b">
        <v>1</v>
      </c>
      <c r="V200" t="s">
        <v>276</v>
      </c>
      <c r="W200" s="1">
        <v>44628.201192129629</v>
      </c>
      <c r="X200">
        <v>2979</v>
      </c>
      <c r="Y200">
        <v>111</v>
      </c>
      <c r="Z200">
        <v>0</v>
      </c>
      <c r="AA200">
        <v>111</v>
      </c>
      <c r="AB200">
        <v>111</v>
      </c>
      <c r="AC200">
        <v>57</v>
      </c>
      <c r="AD200">
        <v>-111</v>
      </c>
      <c r="AE200">
        <v>0</v>
      </c>
      <c r="AF200">
        <v>0</v>
      </c>
      <c r="AG200">
        <v>0</v>
      </c>
      <c r="AH200" t="s">
        <v>566</v>
      </c>
      <c r="AI200" s="1">
        <v>44628.266192129631</v>
      </c>
      <c r="AJ200">
        <v>873</v>
      </c>
      <c r="AK200">
        <v>2</v>
      </c>
      <c r="AL200">
        <v>0</v>
      </c>
      <c r="AM200">
        <v>2</v>
      </c>
      <c r="AN200">
        <v>111</v>
      </c>
      <c r="AO200">
        <v>2</v>
      </c>
      <c r="AP200">
        <v>-113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35">
      <c r="A201" t="s">
        <v>574</v>
      </c>
      <c r="B201" t="s">
        <v>80</v>
      </c>
      <c r="C201" t="s">
        <v>568</v>
      </c>
      <c r="D201" t="s">
        <v>82</v>
      </c>
      <c r="E201" s="2" t="str">
        <f>HYPERLINK("capsilon://?command=openfolder&amp;siteaddress=FAM.docvelocity-na8.net&amp;folderid=FX583584A4-6141-B996-148D-FADDF0977E6F","FX211113401")</f>
        <v>FX211113401</v>
      </c>
      <c r="F201" t="s">
        <v>19</v>
      </c>
      <c r="G201" t="s">
        <v>19</v>
      </c>
      <c r="H201" t="s">
        <v>83</v>
      </c>
      <c r="I201" t="s">
        <v>569</v>
      </c>
      <c r="J201">
        <v>98</v>
      </c>
      <c r="K201" t="s">
        <v>85</v>
      </c>
      <c r="L201" t="s">
        <v>86</v>
      </c>
      <c r="M201" t="s">
        <v>87</v>
      </c>
      <c r="N201">
        <v>2</v>
      </c>
      <c r="O201" s="1">
        <v>44628.163587962961</v>
      </c>
      <c r="P201" s="1">
        <v>44628.185011574074</v>
      </c>
      <c r="Q201">
        <v>637</v>
      </c>
      <c r="R201">
        <v>1214</v>
      </c>
      <c r="S201" t="b">
        <v>0</v>
      </c>
      <c r="T201" t="s">
        <v>88</v>
      </c>
      <c r="U201" t="b">
        <v>1</v>
      </c>
      <c r="V201" t="s">
        <v>575</v>
      </c>
      <c r="W201" s="1">
        <v>44628.17695601852</v>
      </c>
      <c r="X201">
        <v>770</v>
      </c>
      <c r="Y201">
        <v>88</v>
      </c>
      <c r="Z201">
        <v>0</v>
      </c>
      <c r="AA201">
        <v>88</v>
      </c>
      <c r="AB201">
        <v>0</v>
      </c>
      <c r="AC201">
        <v>16</v>
      </c>
      <c r="AD201">
        <v>10</v>
      </c>
      <c r="AE201">
        <v>0</v>
      </c>
      <c r="AF201">
        <v>0</v>
      </c>
      <c r="AG201">
        <v>0</v>
      </c>
      <c r="AH201" t="s">
        <v>566</v>
      </c>
      <c r="AI201" s="1">
        <v>44628.185011574074</v>
      </c>
      <c r="AJ201">
        <v>138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10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35">
      <c r="A202" t="s">
        <v>576</v>
      </c>
      <c r="B202" t="s">
        <v>80</v>
      </c>
      <c r="C202" t="s">
        <v>577</v>
      </c>
      <c r="D202" t="s">
        <v>82</v>
      </c>
      <c r="E202" s="2" t="str">
        <f>HYPERLINK("capsilon://?command=openfolder&amp;siteaddress=FAM.docvelocity-na8.net&amp;folderid=FX83E42FF9-F014-F90B-449E-844FA8D2BB6B","FX22029962")</f>
        <v>FX22029962</v>
      </c>
      <c r="F202" t="s">
        <v>19</v>
      </c>
      <c r="G202" t="s">
        <v>19</v>
      </c>
      <c r="H202" t="s">
        <v>83</v>
      </c>
      <c r="I202" t="s">
        <v>578</v>
      </c>
      <c r="J202">
        <v>38</v>
      </c>
      <c r="K202" t="s">
        <v>85</v>
      </c>
      <c r="L202" t="s">
        <v>86</v>
      </c>
      <c r="M202" t="s">
        <v>87</v>
      </c>
      <c r="N202">
        <v>1</v>
      </c>
      <c r="O202" s="1">
        <v>44621.570208333331</v>
      </c>
      <c r="P202" s="1">
        <v>44621.639374999999</v>
      </c>
      <c r="Q202">
        <v>4998</v>
      </c>
      <c r="R202">
        <v>978</v>
      </c>
      <c r="S202" t="b">
        <v>0</v>
      </c>
      <c r="T202" t="s">
        <v>88</v>
      </c>
      <c r="U202" t="b">
        <v>0</v>
      </c>
      <c r="V202" t="s">
        <v>143</v>
      </c>
      <c r="W202" s="1">
        <v>44621.639374999999</v>
      </c>
      <c r="X202">
        <v>534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38</v>
      </c>
      <c r="AE202">
        <v>37</v>
      </c>
      <c r="AF202">
        <v>0</v>
      </c>
      <c r="AG202">
        <v>3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35">
      <c r="A203" t="s">
        <v>579</v>
      </c>
      <c r="B203" t="s">
        <v>80</v>
      </c>
      <c r="C203" t="s">
        <v>580</v>
      </c>
      <c r="D203" t="s">
        <v>82</v>
      </c>
      <c r="E203" s="2" t="str">
        <f>HYPERLINK("capsilon://?command=openfolder&amp;siteaddress=FAM.docvelocity-na8.net&amp;folderid=FX890D164E-9596-86F3-9EB2-9B0C892983CD","FX22027816")</f>
        <v>FX22027816</v>
      </c>
      <c r="F203" t="s">
        <v>19</v>
      </c>
      <c r="G203" t="s">
        <v>19</v>
      </c>
      <c r="H203" t="s">
        <v>83</v>
      </c>
      <c r="I203" t="s">
        <v>581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44628.398611111108</v>
      </c>
      <c r="P203" s="1">
        <v>44628.406747685185</v>
      </c>
      <c r="Q203">
        <v>30</v>
      </c>
      <c r="R203">
        <v>673</v>
      </c>
      <c r="S203" t="b">
        <v>0</v>
      </c>
      <c r="T203" t="s">
        <v>88</v>
      </c>
      <c r="U203" t="b">
        <v>0</v>
      </c>
      <c r="V203" t="s">
        <v>127</v>
      </c>
      <c r="W203" s="1">
        <v>44628.404282407406</v>
      </c>
      <c r="X203">
        <v>486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566</v>
      </c>
      <c r="AI203" s="1">
        <v>44628.406747685185</v>
      </c>
      <c r="AJ203">
        <v>187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35">
      <c r="A204" t="s">
        <v>582</v>
      </c>
      <c r="B204" t="s">
        <v>80</v>
      </c>
      <c r="C204" t="s">
        <v>583</v>
      </c>
      <c r="D204" t="s">
        <v>82</v>
      </c>
      <c r="E204" s="2" t="str">
        <f>HYPERLINK("capsilon://?command=openfolder&amp;siteaddress=FAM.docvelocity-na8.net&amp;folderid=FXF5EC464E-1F69-EC98-2C32-4025C6424852","FX220213063")</f>
        <v>FX220213063</v>
      </c>
      <c r="F204" t="s">
        <v>19</v>
      </c>
      <c r="G204" t="s">
        <v>19</v>
      </c>
      <c r="H204" t="s">
        <v>83</v>
      </c>
      <c r="I204" t="s">
        <v>584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44628.4294212963</v>
      </c>
      <c r="P204" s="1">
        <v>44628.467291666668</v>
      </c>
      <c r="Q204">
        <v>1865</v>
      </c>
      <c r="R204">
        <v>1407</v>
      </c>
      <c r="S204" t="b">
        <v>0</v>
      </c>
      <c r="T204" t="s">
        <v>88</v>
      </c>
      <c r="U204" t="b">
        <v>0</v>
      </c>
      <c r="V204" t="s">
        <v>130</v>
      </c>
      <c r="W204" s="1">
        <v>44628.458344907405</v>
      </c>
      <c r="X204">
        <v>740</v>
      </c>
      <c r="Y204">
        <v>104</v>
      </c>
      <c r="Z204">
        <v>0</v>
      </c>
      <c r="AA204">
        <v>104</v>
      </c>
      <c r="AB204">
        <v>0</v>
      </c>
      <c r="AC204">
        <v>81</v>
      </c>
      <c r="AD204">
        <v>-104</v>
      </c>
      <c r="AE204">
        <v>0</v>
      </c>
      <c r="AF204">
        <v>0</v>
      </c>
      <c r="AG204">
        <v>0</v>
      </c>
      <c r="AH204" t="s">
        <v>566</v>
      </c>
      <c r="AI204" s="1">
        <v>44628.467291666668</v>
      </c>
      <c r="AJ204">
        <v>601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-105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35">
      <c r="A205" t="s">
        <v>585</v>
      </c>
      <c r="B205" t="s">
        <v>80</v>
      </c>
      <c r="C205" t="s">
        <v>586</v>
      </c>
      <c r="D205" t="s">
        <v>82</v>
      </c>
      <c r="E205" s="2" t="str">
        <f>HYPERLINK("capsilon://?command=openfolder&amp;siteaddress=FAM.docvelocity-na8.net&amp;folderid=FXF59DFC80-97BD-9D50-3E5E-F813971A6A22","FX22025200")</f>
        <v>FX22025200</v>
      </c>
      <c r="F205" t="s">
        <v>19</v>
      </c>
      <c r="G205" t="s">
        <v>19</v>
      </c>
      <c r="H205" t="s">
        <v>83</v>
      </c>
      <c r="I205" t="s">
        <v>587</v>
      </c>
      <c r="J205">
        <v>422</v>
      </c>
      <c r="K205" t="s">
        <v>85</v>
      </c>
      <c r="L205" t="s">
        <v>86</v>
      </c>
      <c r="M205" t="s">
        <v>87</v>
      </c>
      <c r="N205">
        <v>2</v>
      </c>
      <c r="O205" s="1">
        <v>44628.470300925925</v>
      </c>
      <c r="P205" s="1">
        <v>44628.677754629629</v>
      </c>
      <c r="Q205">
        <v>11054</v>
      </c>
      <c r="R205">
        <v>6870</v>
      </c>
      <c r="S205" t="b">
        <v>0</v>
      </c>
      <c r="T205" t="s">
        <v>88</v>
      </c>
      <c r="U205" t="b">
        <v>0</v>
      </c>
      <c r="V205" t="s">
        <v>94</v>
      </c>
      <c r="W205" s="1">
        <v>44628.55195601852</v>
      </c>
      <c r="X205">
        <v>5172</v>
      </c>
      <c r="Y205">
        <v>397</v>
      </c>
      <c r="Z205">
        <v>0</v>
      </c>
      <c r="AA205">
        <v>397</v>
      </c>
      <c r="AB205">
        <v>198</v>
      </c>
      <c r="AC205">
        <v>215</v>
      </c>
      <c r="AD205">
        <v>25</v>
      </c>
      <c r="AE205">
        <v>0</v>
      </c>
      <c r="AF205">
        <v>0</v>
      </c>
      <c r="AG205">
        <v>0</v>
      </c>
      <c r="AH205" t="s">
        <v>278</v>
      </c>
      <c r="AI205" s="1">
        <v>44628.677754629629</v>
      </c>
      <c r="AJ205">
        <v>1546</v>
      </c>
      <c r="AK205">
        <v>25</v>
      </c>
      <c r="AL205">
        <v>0</v>
      </c>
      <c r="AM205">
        <v>25</v>
      </c>
      <c r="AN205">
        <v>66</v>
      </c>
      <c r="AO205">
        <v>21</v>
      </c>
      <c r="AP205">
        <v>0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35">
      <c r="A206" t="s">
        <v>588</v>
      </c>
      <c r="B206" t="s">
        <v>80</v>
      </c>
      <c r="C206" t="s">
        <v>589</v>
      </c>
      <c r="D206" t="s">
        <v>82</v>
      </c>
      <c r="E206" s="2" t="str">
        <f>HYPERLINK("capsilon://?command=openfolder&amp;siteaddress=FAM.docvelocity-na8.net&amp;folderid=FX09D6697E-9730-D744-6586-B94B4FB5F24F","FX22028453")</f>
        <v>FX22028453</v>
      </c>
      <c r="F206" t="s">
        <v>19</v>
      </c>
      <c r="G206" t="s">
        <v>19</v>
      </c>
      <c r="H206" t="s">
        <v>83</v>
      </c>
      <c r="I206" t="s">
        <v>590</v>
      </c>
      <c r="J206">
        <v>28</v>
      </c>
      <c r="K206" t="s">
        <v>85</v>
      </c>
      <c r="L206" t="s">
        <v>86</v>
      </c>
      <c r="M206" t="s">
        <v>87</v>
      </c>
      <c r="N206">
        <v>1</v>
      </c>
      <c r="O206" s="1">
        <v>44628.471631944441</v>
      </c>
      <c r="P206" s="1">
        <v>44628.50141203704</v>
      </c>
      <c r="Q206">
        <v>2098</v>
      </c>
      <c r="R206">
        <v>475</v>
      </c>
      <c r="S206" t="b">
        <v>0</v>
      </c>
      <c r="T206" t="s">
        <v>88</v>
      </c>
      <c r="U206" t="b">
        <v>0</v>
      </c>
      <c r="V206" t="s">
        <v>143</v>
      </c>
      <c r="W206" s="1">
        <v>44628.50141203704</v>
      </c>
      <c r="X206">
        <v>238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28</v>
      </c>
      <c r="AE206">
        <v>21</v>
      </c>
      <c r="AF206">
        <v>0</v>
      </c>
      <c r="AG206">
        <v>7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35">
      <c r="A207" t="s">
        <v>591</v>
      </c>
      <c r="B207" t="s">
        <v>80</v>
      </c>
      <c r="C207" t="s">
        <v>589</v>
      </c>
      <c r="D207" t="s">
        <v>82</v>
      </c>
      <c r="E207" s="2" t="str">
        <f>HYPERLINK("capsilon://?command=openfolder&amp;siteaddress=FAM.docvelocity-na8.net&amp;folderid=FX09D6697E-9730-D744-6586-B94B4FB5F24F","FX22028453")</f>
        <v>FX22028453</v>
      </c>
      <c r="F207" t="s">
        <v>19</v>
      </c>
      <c r="G207" t="s">
        <v>19</v>
      </c>
      <c r="H207" t="s">
        <v>83</v>
      </c>
      <c r="I207" t="s">
        <v>592</v>
      </c>
      <c r="J207">
        <v>28</v>
      </c>
      <c r="K207" t="s">
        <v>85</v>
      </c>
      <c r="L207" t="s">
        <v>86</v>
      </c>
      <c r="M207" t="s">
        <v>87</v>
      </c>
      <c r="N207">
        <v>2</v>
      </c>
      <c r="O207" s="1">
        <v>44628.472025462965</v>
      </c>
      <c r="P207" s="1">
        <v>44628.53497685185</v>
      </c>
      <c r="Q207">
        <v>4069</v>
      </c>
      <c r="R207">
        <v>1370</v>
      </c>
      <c r="S207" t="b">
        <v>0</v>
      </c>
      <c r="T207" t="s">
        <v>88</v>
      </c>
      <c r="U207" t="b">
        <v>0</v>
      </c>
      <c r="V207" t="s">
        <v>89</v>
      </c>
      <c r="W207" s="1">
        <v>44628.508032407408</v>
      </c>
      <c r="X207">
        <v>721</v>
      </c>
      <c r="Y207">
        <v>21</v>
      </c>
      <c r="Z207">
        <v>0</v>
      </c>
      <c r="AA207">
        <v>21</v>
      </c>
      <c r="AB207">
        <v>0</v>
      </c>
      <c r="AC207">
        <v>11</v>
      </c>
      <c r="AD207">
        <v>7</v>
      </c>
      <c r="AE207">
        <v>0</v>
      </c>
      <c r="AF207">
        <v>0</v>
      </c>
      <c r="AG207">
        <v>0</v>
      </c>
      <c r="AH207" t="s">
        <v>278</v>
      </c>
      <c r="AI207" s="1">
        <v>44628.53497685185</v>
      </c>
      <c r="AJ207">
        <v>479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21</v>
      </c>
      <c r="AR207">
        <v>0</v>
      </c>
      <c r="AS207">
        <v>7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35">
      <c r="A208" t="s">
        <v>593</v>
      </c>
      <c r="B208" t="s">
        <v>80</v>
      </c>
      <c r="C208" t="s">
        <v>594</v>
      </c>
      <c r="D208" t="s">
        <v>82</v>
      </c>
      <c r="E208" s="2" t="str">
        <f>HYPERLINK("capsilon://?command=openfolder&amp;siteaddress=FAM.docvelocity-na8.net&amp;folderid=FX533E74FF-39AD-F6FE-05F4-82EDF78D9465","FX22024407")</f>
        <v>FX22024407</v>
      </c>
      <c r="F208" t="s">
        <v>19</v>
      </c>
      <c r="G208" t="s">
        <v>19</v>
      </c>
      <c r="H208" t="s">
        <v>83</v>
      </c>
      <c r="I208" t="s">
        <v>595</v>
      </c>
      <c r="J208">
        <v>28</v>
      </c>
      <c r="K208" t="s">
        <v>85</v>
      </c>
      <c r="L208" t="s">
        <v>86</v>
      </c>
      <c r="M208" t="s">
        <v>87</v>
      </c>
      <c r="N208">
        <v>2</v>
      </c>
      <c r="O208" s="1">
        <v>44628.472708333335</v>
      </c>
      <c r="P208" s="1">
        <v>44628.533148148148</v>
      </c>
      <c r="Q208">
        <v>4347</v>
      </c>
      <c r="R208">
        <v>875</v>
      </c>
      <c r="S208" t="b">
        <v>0</v>
      </c>
      <c r="T208" t="s">
        <v>88</v>
      </c>
      <c r="U208" t="b">
        <v>0</v>
      </c>
      <c r="V208" t="s">
        <v>154</v>
      </c>
      <c r="W208" s="1">
        <v>44628.502569444441</v>
      </c>
      <c r="X208">
        <v>750</v>
      </c>
      <c r="Y208">
        <v>21</v>
      </c>
      <c r="Z208">
        <v>0</v>
      </c>
      <c r="AA208">
        <v>21</v>
      </c>
      <c r="AB208">
        <v>0</v>
      </c>
      <c r="AC208">
        <v>18</v>
      </c>
      <c r="AD208">
        <v>7</v>
      </c>
      <c r="AE208">
        <v>0</v>
      </c>
      <c r="AF208">
        <v>0</v>
      </c>
      <c r="AG208">
        <v>0</v>
      </c>
      <c r="AH208" t="s">
        <v>103</v>
      </c>
      <c r="AI208" s="1">
        <v>44628.533148148148</v>
      </c>
      <c r="AJ208">
        <v>121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35">
      <c r="A209" t="s">
        <v>596</v>
      </c>
      <c r="B209" t="s">
        <v>80</v>
      </c>
      <c r="C209" t="s">
        <v>594</v>
      </c>
      <c r="D209" t="s">
        <v>82</v>
      </c>
      <c r="E209" s="2" t="str">
        <f>HYPERLINK("capsilon://?command=openfolder&amp;siteaddress=FAM.docvelocity-na8.net&amp;folderid=FX533E74FF-39AD-F6FE-05F4-82EDF78D9465","FX22024407")</f>
        <v>FX22024407</v>
      </c>
      <c r="F209" t="s">
        <v>19</v>
      </c>
      <c r="G209" t="s">
        <v>19</v>
      </c>
      <c r="H209" t="s">
        <v>83</v>
      </c>
      <c r="I209" t="s">
        <v>597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44628.47314814815</v>
      </c>
      <c r="P209" s="1">
        <v>44628.534131944441</v>
      </c>
      <c r="Q209">
        <v>4968</v>
      </c>
      <c r="R209">
        <v>301</v>
      </c>
      <c r="S209" t="b">
        <v>0</v>
      </c>
      <c r="T209" t="s">
        <v>88</v>
      </c>
      <c r="U209" t="b">
        <v>0</v>
      </c>
      <c r="V209" t="s">
        <v>237</v>
      </c>
      <c r="W209" s="1">
        <v>44628.496458333335</v>
      </c>
      <c r="X209">
        <v>217</v>
      </c>
      <c r="Y209">
        <v>21</v>
      </c>
      <c r="Z209">
        <v>0</v>
      </c>
      <c r="AA209">
        <v>21</v>
      </c>
      <c r="AB209">
        <v>0</v>
      </c>
      <c r="AC209">
        <v>8</v>
      </c>
      <c r="AD209">
        <v>7</v>
      </c>
      <c r="AE209">
        <v>0</v>
      </c>
      <c r="AF209">
        <v>0</v>
      </c>
      <c r="AG209">
        <v>0</v>
      </c>
      <c r="AH209" t="s">
        <v>103</v>
      </c>
      <c r="AI209" s="1">
        <v>44628.534131944441</v>
      </c>
      <c r="AJ209">
        <v>84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35">
      <c r="A210" t="s">
        <v>598</v>
      </c>
      <c r="B210" t="s">
        <v>80</v>
      </c>
      <c r="C210" t="s">
        <v>599</v>
      </c>
      <c r="D210" t="s">
        <v>82</v>
      </c>
      <c r="E210" s="2" t="str">
        <f>HYPERLINK("capsilon://?command=openfolder&amp;siteaddress=FAM.docvelocity-na8.net&amp;folderid=FXDB764441-5878-CAB2-D8BF-825025CF7AA0","FX22028636")</f>
        <v>FX22028636</v>
      </c>
      <c r="F210" t="s">
        <v>19</v>
      </c>
      <c r="G210" t="s">
        <v>19</v>
      </c>
      <c r="H210" t="s">
        <v>83</v>
      </c>
      <c r="I210" t="s">
        <v>600</v>
      </c>
      <c r="J210">
        <v>28</v>
      </c>
      <c r="K210" t="s">
        <v>85</v>
      </c>
      <c r="L210" t="s">
        <v>86</v>
      </c>
      <c r="M210" t="s">
        <v>87</v>
      </c>
      <c r="N210">
        <v>2</v>
      </c>
      <c r="O210" s="1">
        <v>44628.473611111112</v>
      </c>
      <c r="P210" s="1">
        <v>44628.535034722219</v>
      </c>
      <c r="Q210">
        <v>4859</v>
      </c>
      <c r="R210">
        <v>448</v>
      </c>
      <c r="S210" t="b">
        <v>0</v>
      </c>
      <c r="T210" t="s">
        <v>88</v>
      </c>
      <c r="U210" t="b">
        <v>0</v>
      </c>
      <c r="V210" t="s">
        <v>127</v>
      </c>
      <c r="W210" s="1">
        <v>44628.49832175926</v>
      </c>
      <c r="X210">
        <v>371</v>
      </c>
      <c r="Y210">
        <v>21</v>
      </c>
      <c r="Z210">
        <v>0</v>
      </c>
      <c r="AA210">
        <v>21</v>
      </c>
      <c r="AB210">
        <v>0</v>
      </c>
      <c r="AC210">
        <v>6</v>
      </c>
      <c r="AD210">
        <v>7</v>
      </c>
      <c r="AE210">
        <v>0</v>
      </c>
      <c r="AF210">
        <v>0</v>
      </c>
      <c r="AG210">
        <v>0</v>
      </c>
      <c r="AH210" t="s">
        <v>103</v>
      </c>
      <c r="AI210" s="1">
        <v>44628.535034722219</v>
      </c>
      <c r="AJ210">
        <v>77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35">
      <c r="A211" t="s">
        <v>601</v>
      </c>
      <c r="B211" t="s">
        <v>80</v>
      </c>
      <c r="C211" t="s">
        <v>594</v>
      </c>
      <c r="D211" t="s">
        <v>82</v>
      </c>
      <c r="E211" s="2" t="str">
        <f>HYPERLINK("capsilon://?command=openfolder&amp;siteaddress=FAM.docvelocity-na8.net&amp;folderid=FX533E74FF-39AD-F6FE-05F4-82EDF78D9465","FX22024407")</f>
        <v>FX22024407</v>
      </c>
      <c r="F211" t="s">
        <v>19</v>
      </c>
      <c r="G211" t="s">
        <v>19</v>
      </c>
      <c r="H211" t="s">
        <v>83</v>
      </c>
      <c r="I211" t="s">
        <v>602</v>
      </c>
      <c r="J211">
        <v>84</v>
      </c>
      <c r="K211" t="s">
        <v>85</v>
      </c>
      <c r="L211" t="s">
        <v>86</v>
      </c>
      <c r="M211" t="s">
        <v>87</v>
      </c>
      <c r="N211">
        <v>2</v>
      </c>
      <c r="O211" s="1">
        <v>44628.48233796296</v>
      </c>
      <c r="P211" s="1">
        <v>44628.541250000002</v>
      </c>
      <c r="Q211">
        <v>3885</v>
      </c>
      <c r="R211">
        <v>1205</v>
      </c>
      <c r="S211" t="b">
        <v>0</v>
      </c>
      <c r="T211" t="s">
        <v>88</v>
      </c>
      <c r="U211" t="b">
        <v>0</v>
      </c>
      <c r="V211" t="s">
        <v>191</v>
      </c>
      <c r="W211" s="1">
        <v>44628.50509259259</v>
      </c>
      <c r="X211">
        <v>913</v>
      </c>
      <c r="Y211">
        <v>63</v>
      </c>
      <c r="Z211">
        <v>0</v>
      </c>
      <c r="AA211">
        <v>63</v>
      </c>
      <c r="AB211">
        <v>0</v>
      </c>
      <c r="AC211">
        <v>14</v>
      </c>
      <c r="AD211">
        <v>21</v>
      </c>
      <c r="AE211">
        <v>0</v>
      </c>
      <c r="AF211">
        <v>0</v>
      </c>
      <c r="AG211">
        <v>0</v>
      </c>
      <c r="AH211" t="s">
        <v>278</v>
      </c>
      <c r="AI211" s="1">
        <v>44628.541250000002</v>
      </c>
      <c r="AJ211">
        <v>277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35">
      <c r="A212" t="s">
        <v>603</v>
      </c>
      <c r="B212" t="s">
        <v>80</v>
      </c>
      <c r="C212" t="s">
        <v>165</v>
      </c>
      <c r="D212" t="s">
        <v>82</v>
      </c>
      <c r="E212" s="2" t="str">
        <f>HYPERLINK("capsilon://?command=openfolder&amp;siteaddress=FAM.docvelocity-na8.net&amp;folderid=FX0CF17C2C-D8F2-94BB-3710-794B0F7FA7CC","FX22026579")</f>
        <v>FX22026579</v>
      </c>
      <c r="F212" t="s">
        <v>19</v>
      </c>
      <c r="G212" t="s">
        <v>19</v>
      </c>
      <c r="H212" t="s">
        <v>83</v>
      </c>
      <c r="I212" t="s">
        <v>604</v>
      </c>
      <c r="J212">
        <v>0</v>
      </c>
      <c r="K212" t="s">
        <v>85</v>
      </c>
      <c r="L212" t="s">
        <v>86</v>
      </c>
      <c r="M212" t="s">
        <v>87</v>
      </c>
      <c r="N212">
        <v>1</v>
      </c>
      <c r="O212" s="1">
        <v>44628.486828703702</v>
      </c>
      <c r="P212" s="1">
        <v>44628.49659722222</v>
      </c>
      <c r="Q212">
        <v>680</v>
      </c>
      <c r="R212">
        <v>164</v>
      </c>
      <c r="S212" t="b">
        <v>0</v>
      </c>
      <c r="T212" t="s">
        <v>88</v>
      </c>
      <c r="U212" t="b">
        <v>0</v>
      </c>
      <c r="V212" t="s">
        <v>130</v>
      </c>
      <c r="W212" s="1">
        <v>44628.49659722222</v>
      </c>
      <c r="X212">
        <v>164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52</v>
      </c>
      <c r="AF212">
        <v>0</v>
      </c>
      <c r="AG212">
        <v>1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35">
      <c r="A213" t="s">
        <v>605</v>
      </c>
      <c r="B213" t="s">
        <v>80</v>
      </c>
      <c r="C213" t="s">
        <v>606</v>
      </c>
      <c r="D213" t="s">
        <v>82</v>
      </c>
      <c r="E213" s="2" t="str">
        <f>HYPERLINK("capsilon://?command=openfolder&amp;siteaddress=FAM.docvelocity-na8.net&amp;folderid=FX487687B7-CE61-BA0E-B53F-B894B986E21D","FX220211149")</f>
        <v>FX220211149</v>
      </c>
      <c r="F213" t="s">
        <v>19</v>
      </c>
      <c r="G213" t="s">
        <v>19</v>
      </c>
      <c r="H213" t="s">
        <v>83</v>
      </c>
      <c r="I213" t="s">
        <v>607</v>
      </c>
      <c r="J213">
        <v>1018</v>
      </c>
      <c r="K213" t="s">
        <v>85</v>
      </c>
      <c r="L213" t="s">
        <v>86</v>
      </c>
      <c r="M213" t="s">
        <v>87</v>
      </c>
      <c r="N213">
        <v>1</v>
      </c>
      <c r="O213" s="1">
        <v>44628.491712962961</v>
      </c>
      <c r="P213" s="1">
        <v>44628.507106481484</v>
      </c>
      <c r="Q213">
        <v>631</v>
      </c>
      <c r="R213">
        <v>699</v>
      </c>
      <c r="S213" t="b">
        <v>0</v>
      </c>
      <c r="T213" t="s">
        <v>88</v>
      </c>
      <c r="U213" t="b">
        <v>0</v>
      </c>
      <c r="V213" t="s">
        <v>143</v>
      </c>
      <c r="W213" s="1">
        <v>44628.507106481484</v>
      </c>
      <c r="X213">
        <v>491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1018</v>
      </c>
      <c r="AE213">
        <v>978</v>
      </c>
      <c r="AF213">
        <v>0</v>
      </c>
      <c r="AG213">
        <v>14</v>
      </c>
      <c r="AH213" t="s">
        <v>88</v>
      </c>
      <c r="AI213" t="s">
        <v>88</v>
      </c>
      <c r="AJ213" t="s">
        <v>88</v>
      </c>
      <c r="AK213" t="s">
        <v>88</v>
      </c>
      <c r="AL213" t="s">
        <v>88</v>
      </c>
      <c r="AM213" t="s">
        <v>88</v>
      </c>
      <c r="AN213" t="s">
        <v>88</v>
      </c>
      <c r="AO213" t="s">
        <v>88</v>
      </c>
      <c r="AP213" t="s">
        <v>88</v>
      </c>
      <c r="AQ213" t="s">
        <v>88</v>
      </c>
      <c r="AR213" t="s">
        <v>88</v>
      </c>
      <c r="AS213" t="s">
        <v>88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35">
      <c r="A214" t="s">
        <v>608</v>
      </c>
      <c r="B214" t="s">
        <v>80</v>
      </c>
      <c r="C214" t="s">
        <v>165</v>
      </c>
      <c r="D214" t="s">
        <v>82</v>
      </c>
      <c r="E214" s="2" t="str">
        <f>HYPERLINK("capsilon://?command=openfolder&amp;siteaddress=FAM.docvelocity-na8.net&amp;folderid=FX0CF17C2C-D8F2-94BB-3710-794B0F7FA7CC","FX22026579")</f>
        <v>FX22026579</v>
      </c>
      <c r="F214" t="s">
        <v>19</v>
      </c>
      <c r="G214" t="s">
        <v>19</v>
      </c>
      <c r="H214" t="s">
        <v>83</v>
      </c>
      <c r="I214" t="s">
        <v>604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44628.496921296297</v>
      </c>
      <c r="P214" s="1">
        <v>44628.529421296298</v>
      </c>
      <c r="Q214">
        <v>1303</v>
      </c>
      <c r="R214">
        <v>1505</v>
      </c>
      <c r="S214" t="b">
        <v>0</v>
      </c>
      <c r="T214" t="s">
        <v>88</v>
      </c>
      <c r="U214" t="b">
        <v>1</v>
      </c>
      <c r="V214" t="s">
        <v>127</v>
      </c>
      <c r="W214" s="1">
        <v>44628.506516203706</v>
      </c>
      <c r="X214">
        <v>795</v>
      </c>
      <c r="Y214">
        <v>37</v>
      </c>
      <c r="Z214">
        <v>0</v>
      </c>
      <c r="AA214">
        <v>37</v>
      </c>
      <c r="AB214">
        <v>0</v>
      </c>
      <c r="AC214">
        <v>22</v>
      </c>
      <c r="AD214">
        <v>-37</v>
      </c>
      <c r="AE214">
        <v>0</v>
      </c>
      <c r="AF214">
        <v>0</v>
      </c>
      <c r="AG214">
        <v>0</v>
      </c>
      <c r="AH214" t="s">
        <v>278</v>
      </c>
      <c r="AI214" s="1">
        <v>44628.529421296298</v>
      </c>
      <c r="AJ214">
        <v>705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-39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35">
      <c r="A215" t="s">
        <v>609</v>
      </c>
      <c r="B215" t="s">
        <v>80</v>
      </c>
      <c r="C215" t="s">
        <v>610</v>
      </c>
      <c r="D215" t="s">
        <v>82</v>
      </c>
      <c r="E215" s="2" t="str">
        <f>HYPERLINK("capsilon://?command=openfolder&amp;siteaddress=FAM.docvelocity-na8.net&amp;folderid=FX59918A64-C407-0A06-4197-EB43741B88FE","FX220112761")</f>
        <v>FX220112761</v>
      </c>
      <c r="F215" t="s">
        <v>19</v>
      </c>
      <c r="G215" t="s">
        <v>19</v>
      </c>
      <c r="H215" t="s">
        <v>83</v>
      </c>
      <c r="I215" t="s">
        <v>611</v>
      </c>
      <c r="J215">
        <v>56</v>
      </c>
      <c r="K215" t="s">
        <v>85</v>
      </c>
      <c r="L215" t="s">
        <v>86</v>
      </c>
      <c r="M215" t="s">
        <v>87</v>
      </c>
      <c r="N215">
        <v>2</v>
      </c>
      <c r="O215" s="1">
        <v>44628.498668981483</v>
      </c>
      <c r="P215" s="1">
        <v>44628.54011574074</v>
      </c>
      <c r="Q215">
        <v>2723</v>
      </c>
      <c r="R215">
        <v>858</v>
      </c>
      <c r="S215" t="b">
        <v>0</v>
      </c>
      <c r="T215" t="s">
        <v>88</v>
      </c>
      <c r="U215" t="b">
        <v>0</v>
      </c>
      <c r="V215" t="s">
        <v>149</v>
      </c>
      <c r="W215" s="1">
        <v>44628.504618055558</v>
      </c>
      <c r="X215">
        <v>393</v>
      </c>
      <c r="Y215">
        <v>42</v>
      </c>
      <c r="Z215">
        <v>0</v>
      </c>
      <c r="AA215">
        <v>42</v>
      </c>
      <c r="AB215">
        <v>0</v>
      </c>
      <c r="AC215">
        <v>9</v>
      </c>
      <c r="AD215">
        <v>14</v>
      </c>
      <c r="AE215">
        <v>0</v>
      </c>
      <c r="AF215">
        <v>0</v>
      </c>
      <c r="AG215">
        <v>0</v>
      </c>
      <c r="AH215" t="s">
        <v>103</v>
      </c>
      <c r="AI215" s="1">
        <v>44628.54011574074</v>
      </c>
      <c r="AJ215">
        <v>438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35">
      <c r="A216" t="s">
        <v>612</v>
      </c>
      <c r="B216" t="s">
        <v>80</v>
      </c>
      <c r="C216" t="s">
        <v>589</v>
      </c>
      <c r="D216" t="s">
        <v>82</v>
      </c>
      <c r="E216" s="2" t="str">
        <f>HYPERLINK("capsilon://?command=openfolder&amp;siteaddress=FAM.docvelocity-na8.net&amp;folderid=FX09D6697E-9730-D744-6586-B94B4FB5F24F","FX22028453")</f>
        <v>FX22028453</v>
      </c>
      <c r="F216" t="s">
        <v>19</v>
      </c>
      <c r="G216" t="s">
        <v>19</v>
      </c>
      <c r="H216" t="s">
        <v>83</v>
      </c>
      <c r="I216" t="s">
        <v>590</v>
      </c>
      <c r="J216">
        <v>196</v>
      </c>
      <c r="K216" t="s">
        <v>85</v>
      </c>
      <c r="L216" t="s">
        <v>86</v>
      </c>
      <c r="M216" t="s">
        <v>87</v>
      </c>
      <c r="N216">
        <v>2</v>
      </c>
      <c r="O216" s="1">
        <v>44628.503854166665</v>
      </c>
      <c r="P216" s="1">
        <v>44628.544791666667</v>
      </c>
      <c r="Q216">
        <v>148</v>
      </c>
      <c r="R216">
        <v>3389</v>
      </c>
      <c r="S216" t="b">
        <v>0</v>
      </c>
      <c r="T216" t="s">
        <v>88</v>
      </c>
      <c r="U216" t="b">
        <v>1</v>
      </c>
      <c r="V216" t="s">
        <v>130</v>
      </c>
      <c r="W216" s="1">
        <v>44628.527581018519</v>
      </c>
      <c r="X216">
        <v>2012</v>
      </c>
      <c r="Y216">
        <v>147</v>
      </c>
      <c r="Z216">
        <v>0</v>
      </c>
      <c r="AA216">
        <v>147</v>
      </c>
      <c r="AB216">
        <v>0</v>
      </c>
      <c r="AC216">
        <v>70</v>
      </c>
      <c r="AD216">
        <v>49</v>
      </c>
      <c r="AE216">
        <v>0</v>
      </c>
      <c r="AF216">
        <v>0</v>
      </c>
      <c r="AG216">
        <v>0</v>
      </c>
      <c r="AH216" t="s">
        <v>98</v>
      </c>
      <c r="AI216" s="1">
        <v>44628.544791666667</v>
      </c>
      <c r="AJ216">
        <v>1377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49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35">
      <c r="A217" t="s">
        <v>613</v>
      </c>
      <c r="B217" t="s">
        <v>80</v>
      </c>
      <c r="C217" t="s">
        <v>606</v>
      </c>
      <c r="D217" t="s">
        <v>82</v>
      </c>
      <c r="E217" s="2" t="str">
        <f>HYPERLINK("capsilon://?command=openfolder&amp;siteaddress=FAM.docvelocity-na8.net&amp;folderid=FX487687B7-CE61-BA0E-B53F-B894B986E21D","FX220211149")</f>
        <v>FX220211149</v>
      </c>
      <c r="F217" t="s">
        <v>19</v>
      </c>
      <c r="G217" t="s">
        <v>19</v>
      </c>
      <c r="H217" t="s">
        <v>83</v>
      </c>
      <c r="I217" t="s">
        <v>607</v>
      </c>
      <c r="J217">
        <v>1166</v>
      </c>
      <c r="K217" t="s">
        <v>85</v>
      </c>
      <c r="L217" t="s">
        <v>86</v>
      </c>
      <c r="M217" t="s">
        <v>87</v>
      </c>
      <c r="N217">
        <v>2</v>
      </c>
      <c r="O217" s="1">
        <v>44628.508576388886</v>
      </c>
      <c r="P217" s="1">
        <v>44628.634629629632</v>
      </c>
      <c r="Q217">
        <v>5693</v>
      </c>
      <c r="R217">
        <v>5198</v>
      </c>
      <c r="S217" t="b">
        <v>0</v>
      </c>
      <c r="T217" t="s">
        <v>88</v>
      </c>
      <c r="U217" t="b">
        <v>1</v>
      </c>
      <c r="V217" t="s">
        <v>127</v>
      </c>
      <c r="W217" s="1">
        <v>44628.551562499997</v>
      </c>
      <c r="X217">
        <v>3541</v>
      </c>
      <c r="Y217">
        <v>428</v>
      </c>
      <c r="Z217">
        <v>0</v>
      </c>
      <c r="AA217">
        <v>428</v>
      </c>
      <c r="AB217">
        <v>640</v>
      </c>
      <c r="AC217">
        <v>145</v>
      </c>
      <c r="AD217">
        <v>738</v>
      </c>
      <c r="AE217">
        <v>0</v>
      </c>
      <c r="AF217">
        <v>0</v>
      </c>
      <c r="AG217">
        <v>0</v>
      </c>
      <c r="AH217" t="s">
        <v>278</v>
      </c>
      <c r="AI217" s="1">
        <v>44628.634629629632</v>
      </c>
      <c r="AJ217">
        <v>1557</v>
      </c>
      <c r="AK217">
        <v>5</v>
      </c>
      <c r="AL217">
        <v>0</v>
      </c>
      <c r="AM217">
        <v>5</v>
      </c>
      <c r="AN217">
        <v>640</v>
      </c>
      <c r="AO217">
        <v>5</v>
      </c>
      <c r="AP217">
        <v>733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35">
      <c r="A218" t="s">
        <v>614</v>
      </c>
      <c r="B218" t="s">
        <v>80</v>
      </c>
      <c r="C218" t="s">
        <v>615</v>
      </c>
      <c r="D218" t="s">
        <v>82</v>
      </c>
      <c r="E218" s="2" t="str">
        <f>HYPERLINK("capsilon://?command=openfolder&amp;siteaddress=FAM.docvelocity-na8.net&amp;folderid=FX3A27A70F-BB68-40C7-61D9-EF32E821BD75","FX220210848")</f>
        <v>FX220210848</v>
      </c>
      <c r="F218" t="s">
        <v>19</v>
      </c>
      <c r="G218" t="s">
        <v>19</v>
      </c>
      <c r="H218" t="s">
        <v>83</v>
      </c>
      <c r="I218" t="s">
        <v>616</v>
      </c>
      <c r="J218">
        <v>28</v>
      </c>
      <c r="K218" t="s">
        <v>85</v>
      </c>
      <c r="L218" t="s">
        <v>86</v>
      </c>
      <c r="M218" t="s">
        <v>87</v>
      </c>
      <c r="N218">
        <v>2</v>
      </c>
      <c r="O218" s="1">
        <v>44628.511238425926</v>
      </c>
      <c r="P218" s="1">
        <v>44628.54892361111</v>
      </c>
      <c r="Q218">
        <v>2139</v>
      </c>
      <c r="R218">
        <v>1117</v>
      </c>
      <c r="S218" t="b">
        <v>0</v>
      </c>
      <c r="T218" t="s">
        <v>88</v>
      </c>
      <c r="U218" t="b">
        <v>0</v>
      </c>
      <c r="V218" t="s">
        <v>89</v>
      </c>
      <c r="W218" s="1">
        <v>44628.516446759262</v>
      </c>
      <c r="X218">
        <v>225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98</v>
      </c>
      <c r="AI218" s="1">
        <v>44628.54892361111</v>
      </c>
      <c r="AJ218">
        <v>357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21</v>
      </c>
      <c r="AR218">
        <v>0</v>
      </c>
      <c r="AS218">
        <v>3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35">
      <c r="A219" t="s">
        <v>617</v>
      </c>
      <c r="B219" t="s">
        <v>80</v>
      </c>
      <c r="C219" t="s">
        <v>618</v>
      </c>
      <c r="D219" t="s">
        <v>82</v>
      </c>
      <c r="E219" s="2" t="str">
        <f>HYPERLINK("capsilon://?command=openfolder&amp;siteaddress=FAM.docvelocity-na8.net&amp;folderid=FX6FE656CF-04AA-FE54-30C7-DCB65CB11E76","FX22022136")</f>
        <v>FX22022136</v>
      </c>
      <c r="F219" t="s">
        <v>19</v>
      </c>
      <c r="G219" t="s">
        <v>19</v>
      </c>
      <c r="H219" t="s">
        <v>83</v>
      </c>
      <c r="I219" t="s">
        <v>619</v>
      </c>
      <c r="J219">
        <v>28</v>
      </c>
      <c r="K219" t="s">
        <v>85</v>
      </c>
      <c r="L219" t="s">
        <v>86</v>
      </c>
      <c r="M219" t="s">
        <v>87</v>
      </c>
      <c r="N219">
        <v>2</v>
      </c>
      <c r="O219" s="1">
        <v>44628.515706018516</v>
      </c>
      <c r="P219" s="1">
        <v>44628.542534722219</v>
      </c>
      <c r="Q219">
        <v>1210</v>
      </c>
      <c r="R219">
        <v>1108</v>
      </c>
      <c r="S219" t="b">
        <v>0</v>
      </c>
      <c r="T219" t="s">
        <v>88</v>
      </c>
      <c r="U219" t="b">
        <v>0</v>
      </c>
      <c r="V219" t="s">
        <v>89</v>
      </c>
      <c r="W219" s="1">
        <v>44628.529641203706</v>
      </c>
      <c r="X219">
        <v>998</v>
      </c>
      <c r="Y219">
        <v>21</v>
      </c>
      <c r="Z219">
        <v>0</v>
      </c>
      <c r="AA219">
        <v>21</v>
      </c>
      <c r="AB219">
        <v>0</v>
      </c>
      <c r="AC219">
        <v>7</v>
      </c>
      <c r="AD219">
        <v>7</v>
      </c>
      <c r="AE219">
        <v>0</v>
      </c>
      <c r="AF219">
        <v>0</v>
      </c>
      <c r="AG219">
        <v>0</v>
      </c>
      <c r="AH219" t="s">
        <v>278</v>
      </c>
      <c r="AI219" s="1">
        <v>44628.542534722219</v>
      </c>
      <c r="AJ219">
        <v>110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35">
      <c r="A220" t="s">
        <v>620</v>
      </c>
      <c r="B220" t="s">
        <v>80</v>
      </c>
      <c r="C220" t="s">
        <v>618</v>
      </c>
      <c r="D220" t="s">
        <v>82</v>
      </c>
      <c r="E220" s="2" t="str">
        <f>HYPERLINK("capsilon://?command=openfolder&amp;siteaddress=FAM.docvelocity-na8.net&amp;folderid=FX6FE656CF-04AA-FE54-30C7-DCB65CB11E76","FX22022136")</f>
        <v>FX22022136</v>
      </c>
      <c r="F220" t="s">
        <v>19</v>
      </c>
      <c r="G220" t="s">
        <v>19</v>
      </c>
      <c r="H220" t="s">
        <v>83</v>
      </c>
      <c r="I220" t="s">
        <v>621</v>
      </c>
      <c r="J220">
        <v>28</v>
      </c>
      <c r="K220" t="s">
        <v>85</v>
      </c>
      <c r="L220" t="s">
        <v>86</v>
      </c>
      <c r="M220" t="s">
        <v>87</v>
      </c>
      <c r="N220">
        <v>2</v>
      </c>
      <c r="O220" s="1">
        <v>44628.516099537039</v>
      </c>
      <c r="P220" s="1">
        <v>44628.543888888889</v>
      </c>
      <c r="Q220">
        <v>1983</v>
      </c>
      <c r="R220">
        <v>418</v>
      </c>
      <c r="S220" t="b">
        <v>0</v>
      </c>
      <c r="T220" t="s">
        <v>88</v>
      </c>
      <c r="U220" t="b">
        <v>0</v>
      </c>
      <c r="V220" t="s">
        <v>191</v>
      </c>
      <c r="W220" s="1">
        <v>44628.519687499997</v>
      </c>
      <c r="X220">
        <v>301</v>
      </c>
      <c r="Y220">
        <v>21</v>
      </c>
      <c r="Z220">
        <v>0</v>
      </c>
      <c r="AA220">
        <v>21</v>
      </c>
      <c r="AB220">
        <v>0</v>
      </c>
      <c r="AC220">
        <v>9</v>
      </c>
      <c r="AD220">
        <v>7</v>
      </c>
      <c r="AE220">
        <v>0</v>
      </c>
      <c r="AF220">
        <v>0</v>
      </c>
      <c r="AG220">
        <v>0</v>
      </c>
      <c r="AH220" t="s">
        <v>278</v>
      </c>
      <c r="AI220" s="1">
        <v>44628.543888888889</v>
      </c>
      <c r="AJ220">
        <v>117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35">
      <c r="A221" t="s">
        <v>622</v>
      </c>
      <c r="B221" t="s">
        <v>80</v>
      </c>
      <c r="C221" t="s">
        <v>332</v>
      </c>
      <c r="D221" t="s">
        <v>82</v>
      </c>
      <c r="E221" s="2" t="str">
        <f>HYPERLINK("capsilon://?command=openfolder&amp;siteaddress=FAM.docvelocity-na8.net&amp;folderid=FX2AB561C6-8FF4-52B3-0D0A-FBD2569DC4A8","FX22024501")</f>
        <v>FX22024501</v>
      </c>
      <c r="F221" t="s">
        <v>19</v>
      </c>
      <c r="G221" t="s">
        <v>19</v>
      </c>
      <c r="H221" t="s">
        <v>83</v>
      </c>
      <c r="I221" t="s">
        <v>623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44621.576423611114</v>
      </c>
      <c r="P221" s="1">
        <v>44621.588726851849</v>
      </c>
      <c r="Q221">
        <v>736</v>
      </c>
      <c r="R221">
        <v>327</v>
      </c>
      <c r="S221" t="b">
        <v>0</v>
      </c>
      <c r="T221" t="s">
        <v>88</v>
      </c>
      <c r="U221" t="b">
        <v>0</v>
      </c>
      <c r="V221" t="s">
        <v>154</v>
      </c>
      <c r="W221" s="1">
        <v>44621.577893518515</v>
      </c>
      <c r="X221">
        <v>90</v>
      </c>
      <c r="Y221">
        <v>21</v>
      </c>
      <c r="Z221">
        <v>0</v>
      </c>
      <c r="AA221">
        <v>21</v>
      </c>
      <c r="AB221">
        <v>0</v>
      </c>
      <c r="AC221">
        <v>3</v>
      </c>
      <c r="AD221">
        <v>-21</v>
      </c>
      <c r="AE221">
        <v>0</v>
      </c>
      <c r="AF221">
        <v>0</v>
      </c>
      <c r="AG221">
        <v>0</v>
      </c>
      <c r="AH221" t="s">
        <v>107</v>
      </c>
      <c r="AI221" s="1">
        <v>44621.588726851849</v>
      </c>
      <c r="AJ221">
        <v>237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-21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35">
      <c r="A222" t="s">
        <v>624</v>
      </c>
      <c r="B222" t="s">
        <v>80</v>
      </c>
      <c r="C222" t="s">
        <v>370</v>
      </c>
      <c r="D222" t="s">
        <v>82</v>
      </c>
      <c r="E222" s="2" t="str">
        <f>HYPERLINK("capsilon://?command=openfolder&amp;siteaddress=FAM.docvelocity-na8.net&amp;folderid=FX2A54C81B-8A6C-3FCC-1810-A2E062DAE6EF","FX21127958")</f>
        <v>FX21127958</v>
      </c>
      <c r="F222" t="s">
        <v>19</v>
      </c>
      <c r="G222" t="s">
        <v>19</v>
      </c>
      <c r="H222" t="s">
        <v>83</v>
      </c>
      <c r="I222" t="s">
        <v>625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44628.525995370372</v>
      </c>
      <c r="P222" s="1">
        <v>44628.545937499999</v>
      </c>
      <c r="Q222">
        <v>1221</v>
      </c>
      <c r="R222">
        <v>502</v>
      </c>
      <c r="S222" t="b">
        <v>0</v>
      </c>
      <c r="T222" t="s">
        <v>88</v>
      </c>
      <c r="U222" t="b">
        <v>0</v>
      </c>
      <c r="V222" t="s">
        <v>237</v>
      </c>
      <c r="W222" s="1">
        <v>44628.530219907407</v>
      </c>
      <c r="X222">
        <v>318</v>
      </c>
      <c r="Y222">
        <v>52</v>
      </c>
      <c r="Z222">
        <v>0</v>
      </c>
      <c r="AA222">
        <v>52</v>
      </c>
      <c r="AB222">
        <v>0</v>
      </c>
      <c r="AC222">
        <v>22</v>
      </c>
      <c r="AD222">
        <v>-52</v>
      </c>
      <c r="AE222">
        <v>0</v>
      </c>
      <c r="AF222">
        <v>0</v>
      </c>
      <c r="AG222">
        <v>0</v>
      </c>
      <c r="AH222" t="s">
        <v>103</v>
      </c>
      <c r="AI222" s="1">
        <v>44628.545937499999</v>
      </c>
      <c r="AJ222">
        <v>184</v>
      </c>
      <c r="AK222">
        <v>2</v>
      </c>
      <c r="AL222">
        <v>0</v>
      </c>
      <c r="AM222">
        <v>2</v>
      </c>
      <c r="AN222">
        <v>0</v>
      </c>
      <c r="AO222">
        <v>1</v>
      </c>
      <c r="AP222">
        <v>-54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35">
      <c r="A223" t="s">
        <v>626</v>
      </c>
      <c r="B223" t="s">
        <v>80</v>
      </c>
      <c r="C223" t="s">
        <v>273</v>
      </c>
      <c r="D223" t="s">
        <v>82</v>
      </c>
      <c r="E223" s="2" t="str">
        <f>HYPERLINK("capsilon://?command=openfolder&amp;siteaddress=FAM.docvelocity-na8.net&amp;folderid=FX605A9FC1-840D-A08D-56C2-F5605041CFAB","FX22028306")</f>
        <v>FX22028306</v>
      </c>
      <c r="F223" t="s">
        <v>19</v>
      </c>
      <c r="G223" t="s">
        <v>19</v>
      </c>
      <c r="H223" t="s">
        <v>83</v>
      </c>
      <c r="I223" t="s">
        <v>627</v>
      </c>
      <c r="J223">
        <v>94</v>
      </c>
      <c r="K223" t="s">
        <v>85</v>
      </c>
      <c r="L223" t="s">
        <v>86</v>
      </c>
      <c r="M223" t="s">
        <v>87</v>
      </c>
      <c r="N223">
        <v>1</v>
      </c>
      <c r="O223" s="1">
        <v>44628.531273148146</v>
      </c>
      <c r="P223" s="1">
        <v>44628.543888888889</v>
      </c>
      <c r="Q223">
        <v>944</v>
      </c>
      <c r="R223">
        <v>146</v>
      </c>
      <c r="S223" t="b">
        <v>0</v>
      </c>
      <c r="T223" t="s">
        <v>88</v>
      </c>
      <c r="U223" t="b">
        <v>0</v>
      </c>
      <c r="V223" t="s">
        <v>143</v>
      </c>
      <c r="W223" s="1">
        <v>44628.543888888889</v>
      </c>
      <c r="X223">
        <v>146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94</v>
      </c>
      <c r="AE223">
        <v>79</v>
      </c>
      <c r="AF223">
        <v>0</v>
      </c>
      <c r="AG223">
        <v>8</v>
      </c>
      <c r="AH223" t="s">
        <v>88</v>
      </c>
      <c r="AI223" t="s">
        <v>88</v>
      </c>
      <c r="AJ223" t="s">
        <v>88</v>
      </c>
      <c r="AK223" t="s">
        <v>88</v>
      </c>
      <c r="AL223" t="s">
        <v>88</v>
      </c>
      <c r="AM223" t="s">
        <v>88</v>
      </c>
      <c r="AN223" t="s">
        <v>88</v>
      </c>
      <c r="AO223" t="s">
        <v>88</v>
      </c>
      <c r="AP223" t="s">
        <v>88</v>
      </c>
      <c r="AQ223" t="s">
        <v>88</v>
      </c>
      <c r="AR223" t="s">
        <v>88</v>
      </c>
      <c r="AS223" t="s">
        <v>88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35">
      <c r="A224" t="s">
        <v>628</v>
      </c>
      <c r="B224" t="s">
        <v>80</v>
      </c>
      <c r="C224" t="s">
        <v>589</v>
      </c>
      <c r="D224" t="s">
        <v>82</v>
      </c>
      <c r="E224" s="2" t="str">
        <f>HYPERLINK("capsilon://?command=openfolder&amp;siteaddress=FAM.docvelocity-na8.net&amp;folderid=FX09D6697E-9730-D744-6586-B94B4FB5F24F","FX22028453")</f>
        <v>FX22028453</v>
      </c>
      <c r="F224" t="s">
        <v>19</v>
      </c>
      <c r="G224" t="s">
        <v>19</v>
      </c>
      <c r="H224" t="s">
        <v>83</v>
      </c>
      <c r="I224" t="s">
        <v>592</v>
      </c>
      <c r="J224">
        <v>196</v>
      </c>
      <c r="K224" t="s">
        <v>85</v>
      </c>
      <c r="L224" t="s">
        <v>86</v>
      </c>
      <c r="M224" t="s">
        <v>87</v>
      </c>
      <c r="N224">
        <v>2</v>
      </c>
      <c r="O224" s="1">
        <v>44628.536215277774</v>
      </c>
      <c r="P224" s="1">
        <v>44628.622870370367</v>
      </c>
      <c r="Q224">
        <v>2957</v>
      </c>
      <c r="R224">
        <v>4530</v>
      </c>
      <c r="S224" t="b">
        <v>0</v>
      </c>
      <c r="T224" t="s">
        <v>88</v>
      </c>
      <c r="U224" t="b">
        <v>1</v>
      </c>
      <c r="V224" t="s">
        <v>237</v>
      </c>
      <c r="W224" s="1">
        <v>44628.567881944444</v>
      </c>
      <c r="X224">
        <v>1986</v>
      </c>
      <c r="Y224">
        <v>147</v>
      </c>
      <c r="Z224">
        <v>0</v>
      </c>
      <c r="AA224">
        <v>147</v>
      </c>
      <c r="AB224">
        <v>0</v>
      </c>
      <c r="AC224">
        <v>92</v>
      </c>
      <c r="AD224">
        <v>49</v>
      </c>
      <c r="AE224">
        <v>0</v>
      </c>
      <c r="AF224">
        <v>0</v>
      </c>
      <c r="AG224">
        <v>0</v>
      </c>
      <c r="AH224" t="s">
        <v>90</v>
      </c>
      <c r="AI224" s="1">
        <v>44628.622870370367</v>
      </c>
      <c r="AJ224">
        <v>983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49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35">
      <c r="A225" t="s">
        <v>629</v>
      </c>
      <c r="B225" t="s">
        <v>80</v>
      </c>
      <c r="C225" t="s">
        <v>630</v>
      </c>
      <c r="D225" t="s">
        <v>82</v>
      </c>
      <c r="E225" s="2" t="str">
        <f>HYPERLINK("capsilon://?command=openfolder&amp;siteaddress=FAM.docvelocity-na8.net&amp;folderid=FX9E89688E-482E-5FC7-C16B-4ACC90513EED","FX22028515")</f>
        <v>FX22028515</v>
      </c>
      <c r="F225" t="s">
        <v>19</v>
      </c>
      <c r="G225" t="s">
        <v>19</v>
      </c>
      <c r="H225" t="s">
        <v>83</v>
      </c>
      <c r="I225" t="s">
        <v>631</v>
      </c>
      <c r="J225">
        <v>28</v>
      </c>
      <c r="K225" t="s">
        <v>85</v>
      </c>
      <c r="L225" t="s">
        <v>86</v>
      </c>
      <c r="M225" t="s">
        <v>87</v>
      </c>
      <c r="N225">
        <v>1</v>
      </c>
      <c r="O225" s="1">
        <v>44628.538182870368</v>
      </c>
      <c r="P225" s="1">
        <v>44628.545439814814</v>
      </c>
      <c r="Q225">
        <v>494</v>
      </c>
      <c r="R225">
        <v>133</v>
      </c>
      <c r="S225" t="b">
        <v>0</v>
      </c>
      <c r="T225" t="s">
        <v>88</v>
      </c>
      <c r="U225" t="b">
        <v>0</v>
      </c>
      <c r="V225" t="s">
        <v>143</v>
      </c>
      <c r="W225" s="1">
        <v>44628.545439814814</v>
      </c>
      <c r="X225">
        <v>133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28</v>
      </c>
      <c r="AE225">
        <v>21</v>
      </c>
      <c r="AF225">
        <v>0</v>
      </c>
      <c r="AG225">
        <v>2</v>
      </c>
      <c r="AH225" t="s">
        <v>88</v>
      </c>
      <c r="AI225" t="s">
        <v>88</v>
      </c>
      <c r="AJ225" t="s">
        <v>88</v>
      </c>
      <c r="AK225" t="s">
        <v>88</v>
      </c>
      <c r="AL225" t="s">
        <v>88</v>
      </c>
      <c r="AM225" t="s">
        <v>88</v>
      </c>
      <c r="AN225" t="s">
        <v>88</v>
      </c>
      <c r="AO225" t="s">
        <v>88</v>
      </c>
      <c r="AP225" t="s">
        <v>88</v>
      </c>
      <c r="AQ225" t="s">
        <v>88</v>
      </c>
      <c r="AR225" t="s">
        <v>88</v>
      </c>
      <c r="AS225" t="s">
        <v>88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35">
      <c r="A226" t="s">
        <v>632</v>
      </c>
      <c r="B226" t="s">
        <v>80</v>
      </c>
      <c r="C226" t="s">
        <v>273</v>
      </c>
      <c r="D226" t="s">
        <v>82</v>
      </c>
      <c r="E226" s="2" t="str">
        <f>HYPERLINK("capsilon://?command=openfolder&amp;siteaddress=FAM.docvelocity-na8.net&amp;folderid=FX605A9FC1-840D-A08D-56C2-F5605041CFAB","FX22028306")</f>
        <v>FX22028306</v>
      </c>
      <c r="F226" t="s">
        <v>19</v>
      </c>
      <c r="G226" t="s">
        <v>19</v>
      </c>
      <c r="H226" t="s">
        <v>83</v>
      </c>
      <c r="I226" t="s">
        <v>627</v>
      </c>
      <c r="J226">
        <v>284</v>
      </c>
      <c r="K226" t="s">
        <v>85</v>
      </c>
      <c r="L226" t="s">
        <v>86</v>
      </c>
      <c r="M226" t="s">
        <v>87</v>
      </c>
      <c r="N226">
        <v>2</v>
      </c>
      <c r="O226" s="1">
        <v>44628.544803240744</v>
      </c>
      <c r="P226" s="1">
        <v>44628.656574074077</v>
      </c>
      <c r="Q226">
        <v>7543</v>
      </c>
      <c r="R226">
        <v>2114</v>
      </c>
      <c r="S226" t="b">
        <v>0</v>
      </c>
      <c r="T226" t="s">
        <v>88</v>
      </c>
      <c r="U226" t="b">
        <v>1</v>
      </c>
      <c r="V226" t="s">
        <v>94</v>
      </c>
      <c r="W226" s="1">
        <v>44628.56759259259</v>
      </c>
      <c r="X226">
        <v>888</v>
      </c>
      <c r="Y226">
        <v>190</v>
      </c>
      <c r="Z226">
        <v>0</v>
      </c>
      <c r="AA226">
        <v>190</v>
      </c>
      <c r="AB226">
        <v>74</v>
      </c>
      <c r="AC226">
        <v>78</v>
      </c>
      <c r="AD226">
        <v>94</v>
      </c>
      <c r="AE226">
        <v>0</v>
      </c>
      <c r="AF226">
        <v>0</v>
      </c>
      <c r="AG226">
        <v>0</v>
      </c>
      <c r="AH226" t="s">
        <v>103</v>
      </c>
      <c r="AI226" s="1">
        <v>44628.656574074077</v>
      </c>
      <c r="AJ226">
        <v>563</v>
      </c>
      <c r="AK226">
        <v>3</v>
      </c>
      <c r="AL226">
        <v>0</v>
      </c>
      <c r="AM226">
        <v>3</v>
      </c>
      <c r="AN226">
        <v>111</v>
      </c>
      <c r="AO226">
        <v>2</v>
      </c>
      <c r="AP226">
        <v>91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35">
      <c r="A227" t="s">
        <v>633</v>
      </c>
      <c r="B227" t="s">
        <v>80</v>
      </c>
      <c r="C227" t="s">
        <v>630</v>
      </c>
      <c r="D227" t="s">
        <v>82</v>
      </c>
      <c r="E227" s="2" t="str">
        <f>HYPERLINK("capsilon://?command=openfolder&amp;siteaddress=FAM.docvelocity-na8.net&amp;folderid=FX9E89688E-482E-5FC7-C16B-4ACC90513EED","FX22028515")</f>
        <v>FX22028515</v>
      </c>
      <c r="F227" t="s">
        <v>19</v>
      </c>
      <c r="G227" t="s">
        <v>19</v>
      </c>
      <c r="H227" t="s">
        <v>83</v>
      </c>
      <c r="I227" t="s">
        <v>631</v>
      </c>
      <c r="J227">
        <v>56</v>
      </c>
      <c r="K227" t="s">
        <v>85</v>
      </c>
      <c r="L227" t="s">
        <v>86</v>
      </c>
      <c r="M227" t="s">
        <v>87</v>
      </c>
      <c r="N227">
        <v>2</v>
      </c>
      <c r="O227" s="1">
        <v>44628.546388888892</v>
      </c>
      <c r="P227" s="1">
        <v>44628.630925925929</v>
      </c>
      <c r="Q227">
        <v>6581</v>
      </c>
      <c r="R227">
        <v>723</v>
      </c>
      <c r="S227" t="b">
        <v>0</v>
      </c>
      <c r="T227" t="s">
        <v>88</v>
      </c>
      <c r="U227" t="b">
        <v>1</v>
      </c>
      <c r="V227" t="s">
        <v>127</v>
      </c>
      <c r="W227" s="1">
        <v>44628.553981481484</v>
      </c>
      <c r="X227">
        <v>208</v>
      </c>
      <c r="Y227">
        <v>42</v>
      </c>
      <c r="Z227">
        <v>0</v>
      </c>
      <c r="AA227">
        <v>42</v>
      </c>
      <c r="AB227">
        <v>0</v>
      </c>
      <c r="AC227">
        <v>0</v>
      </c>
      <c r="AD227">
        <v>14</v>
      </c>
      <c r="AE227">
        <v>0</v>
      </c>
      <c r="AF227">
        <v>0</v>
      </c>
      <c r="AG227">
        <v>0</v>
      </c>
      <c r="AH227" t="s">
        <v>98</v>
      </c>
      <c r="AI227" s="1">
        <v>44628.630925925929</v>
      </c>
      <c r="AJ227">
        <v>515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35">
      <c r="A228" t="s">
        <v>634</v>
      </c>
      <c r="B228" t="s">
        <v>80</v>
      </c>
      <c r="C228" t="s">
        <v>615</v>
      </c>
      <c r="D228" t="s">
        <v>82</v>
      </c>
      <c r="E228" s="2" t="str">
        <f>HYPERLINK("capsilon://?command=openfolder&amp;siteaddress=FAM.docvelocity-na8.net&amp;folderid=FX3A27A70F-BB68-40C7-61D9-EF32E821BD75","FX220210848")</f>
        <v>FX220210848</v>
      </c>
      <c r="F228" t="s">
        <v>19</v>
      </c>
      <c r="G228" t="s">
        <v>19</v>
      </c>
      <c r="H228" t="s">
        <v>83</v>
      </c>
      <c r="I228" t="s">
        <v>616</v>
      </c>
      <c r="J228">
        <v>84</v>
      </c>
      <c r="K228" t="s">
        <v>85</v>
      </c>
      <c r="L228" t="s">
        <v>86</v>
      </c>
      <c r="M228" t="s">
        <v>87</v>
      </c>
      <c r="N228">
        <v>2</v>
      </c>
      <c r="O228" s="1">
        <v>44628.55</v>
      </c>
      <c r="P228" s="1">
        <v>44628.651817129627</v>
      </c>
      <c r="Q228">
        <v>7687</v>
      </c>
      <c r="R228">
        <v>1110</v>
      </c>
      <c r="S228" t="b">
        <v>0</v>
      </c>
      <c r="T228" t="s">
        <v>88</v>
      </c>
      <c r="U228" t="b">
        <v>1</v>
      </c>
      <c r="V228" t="s">
        <v>94</v>
      </c>
      <c r="W228" s="1">
        <v>44628.557303240741</v>
      </c>
      <c r="X228">
        <v>461</v>
      </c>
      <c r="Y228">
        <v>63</v>
      </c>
      <c r="Z228">
        <v>0</v>
      </c>
      <c r="AA228">
        <v>63</v>
      </c>
      <c r="AB228">
        <v>0</v>
      </c>
      <c r="AC228">
        <v>37</v>
      </c>
      <c r="AD228">
        <v>21</v>
      </c>
      <c r="AE228">
        <v>0</v>
      </c>
      <c r="AF228">
        <v>0</v>
      </c>
      <c r="AG228">
        <v>0</v>
      </c>
      <c r="AH228" t="s">
        <v>98</v>
      </c>
      <c r="AI228" s="1">
        <v>44628.651817129627</v>
      </c>
      <c r="AJ228">
        <v>477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20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35">
      <c r="A229" t="s">
        <v>635</v>
      </c>
      <c r="B229" t="s">
        <v>80</v>
      </c>
      <c r="C229" t="s">
        <v>636</v>
      </c>
      <c r="D229" t="s">
        <v>82</v>
      </c>
      <c r="E229" s="2" t="str">
        <f>HYPERLINK("capsilon://?command=openfolder&amp;siteaddress=FAM.docvelocity-na8.net&amp;folderid=FXB387BF75-A094-93D1-98ED-07E0645772C5","FX220211723")</f>
        <v>FX220211723</v>
      </c>
      <c r="F229" t="s">
        <v>19</v>
      </c>
      <c r="G229" t="s">
        <v>19</v>
      </c>
      <c r="H229" t="s">
        <v>83</v>
      </c>
      <c r="I229" t="s">
        <v>637</v>
      </c>
      <c r="J229">
        <v>90</v>
      </c>
      <c r="K229" t="s">
        <v>85</v>
      </c>
      <c r="L229" t="s">
        <v>86</v>
      </c>
      <c r="M229" t="s">
        <v>87</v>
      </c>
      <c r="N229">
        <v>1</v>
      </c>
      <c r="O229" s="1">
        <v>44628.559675925928</v>
      </c>
      <c r="P229" s="1">
        <v>44628.569710648146</v>
      </c>
      <c r="Q229">
        <v>694</v>
      </c>
      <c r="R229">
        <v>173</v>
      </c>
      <c r="S229" t="b">
        <v>0</v>
      </c>
      <c r="T229" t="s">
        <v>88</v>
      </c>
      <c r="U229" t="b">
        <v>0</v>
      </c>
      <c r="V229" t="s">
        <v>143</v>
      </c>
      <c r="W229" s="1">
        <v>44628.569710648146</v>
      </c>
      <c r="X229">
        <v>139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90</v>
      </c>
      <c r="AE229">
        <v>85</v>
      </c>
      <c r="AF229">
        <v>0</v>
      </c>
      <c r="AG229">
        <v>3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35">
      <c r="A230" t="s">
        <v>638</v>
      </c>
      <c r="B230" t="s">
        <v>80</v>
      </c>
      <c r="C230" t="s">
        <v>636</v>
      </c>
      <c r="D230" t="s">
        <v>82</v>
      </c>
      <c r="E230" s="2" t="str">
        <f>HYPERLINK("capsilon://?command=openfolder&amp;siteaddress=FAM.docvelocity-na8.net&amp;folderid=FXB387BF75-A094-93D1-98ED-07E0645772C5","FX220211723")</f>
        <v>FX220211723</v>
      </c>
      <c r="F230" t="s">
        <v>19</v>
      </c>
      <c r="G230" t="s">
        <v>19</v>
      </c>
      <c r="H230" t="s">
        <v>83</v>
      </c>
      <c r="I230" t="s">
        <v>637</v>
      </c>
      <c r="J230">
        <v>138</v>
      </c>
      <c r="K230" t="s">
        <v>85</v>
      </c>
      <c r="L230" t="s">
        <v>86</v>
      </c>
      <c r="M230" t="s">
        <v>87</v>
      </c>
      <c r="N230">
        <v>2</v>
      </c>
      <c r="O230" s="1">
        <v>44628.570694444446</v>
      </c>
      <c r="P230" s="1">
        <v>44628.659849537034</v>
      </c>
      <c r="Q230">
        <v>6564</v>
      </c>
      <c r="R230">
        <v>1139</v>
      </c>
      <c r="S230" t="b">
        <v>0</v>
      </c>
      <c r="T230" t="s">
        <v>88</v>
      </c>
      <c r="U230" t="b">
        <v>1</v>
      </c>
      <c r="V230" t="s">
        <v>94</v>
      </c>
      <c r="W230" s="1">
        <v>44628.579155092593</v>
      </c>
      <c r="X230">
        <v>600</v>
      </c>
      <c r="Y230">
        <v>123</v>
      </c>
      <c r="Z230">
        <v>0</v>
      </c>
      <c r="AA230">
        <v>123</v>
      </c>
      <c r="AB230">
        <v>0</v>
      </c>
      <c r="AC230">
        <v>33</v>
      </c>
      <c r="AD230">
        <v>15</v>
      </c>
      <c r="AE230">
        <v>0</v>
      </c>
      <c r="AF230">
        <v>0</v>
      </c>
      <c r="AG230">
        <v>0</v>
      </c>
      <c r="AH230" t="s">
        <v>278</v>
      </c>
      <c r="AI230" s="1">
        <v>44628.659849537034</v>
      </c>
      <c r="AJ230">
        <v>473</v>
      </c>
      <c r="AK230">
        <v>6</v>
      </c>
      <c r="AL230">
        <v>0</v>
      </c>
      <c r="AM230">
        <v>6</v>
      </c>
      <c r="AN230">
        <v>0</v>
      </c>
      <c r="AO230">
        <v>6</v>
      </c>
      <c r="AP230">
        <v>9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35">
      <c r="A231" t="s">
        <v>639</v>
      </c>
      <c r="B231" t="s">
        <v>80</v>
      </c>
      <c r="C231" t="s">
        <v>640</v>
      </c>
      <c r="D231" t="s">
        <v>82</v>
      </c>
      <c r="E231" s="2" t="str">
        <f>HYPERLINK("capsilon://?command=openfolder&amp;siteaddress=FAM.docvelocity-na8.net&amp;folderid=FX372BCF8B-338E-53D5-6EA1-DC691742EBE9","FX22031401")</f>
        <v>FX22031401</v>
      </c>
      <c r="F231" t="s">
        <v>19</v>
      </c>
      <c r="G231" t="s">
        <v>19</v>
      </c>
      <c r="H231" t="s">
        <v>83</v>
      </c>
      <c r="I231" t="s">
        <v>641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44628.577800925923</v>
      </c>
      <c r="P231" s="1">
        <v>44628.681689814817</v>
      </c>
      <c r="Q231">
        <v>8787</v>
      </c>
      <c r="R231">
        <v>189</v>
      </c>
      <c r="S231" t="b">
        <v>0</v>
      </c>
      <c r="T231" t="s">
        <v>88</v>
      </c>
      <c r="U231" t="b">
        <v>0</v>
      </c>
      <c r="V231" t="s">
        <v>237</v>
      </c>
      <c r="W231" s="1">
        <v>44628.579236111109</v>
      </c>
      <c r="X231">
        <v>102</v>
      </c>
      <c r="Y231">
        <v>9</v>
      </c>
      <c r="Z231">
        <v>0</v>
      </c>
      <c r="AA231">
        <v>9</v>
      </c>
      <c r="AB231">
        <v>0</v>
      </c>
      <c r="AC231">
        <v>1</v>
      </c>
      <c r="AD231">
        <v>-9</v>
      </c>
      <c r="AE231">
        <v>0</v>
      </c>
      <c r="AF231">
        <v>0</v>
      </c>
      <c r="AG231">
        <v>0</v>
      </c>
      <c r="AH231" t="s">
        <v>278</v>
      </c>
      <c r="AI231" s="1">
        <v>44628.681689814817</v>
      </c>
      <c r="AJ231">
        <v>87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35">
      <c r="A232" t="s">
        <v>642</v>
      </c>
      <c r="B232" t="s">
        <v>80</v>
      </c>
      <c r="C232" t="s">
        <v>643</v>
      </c>
      <c r="D232" t="s">
        <v>82</v>
      </c>
      <c r="E232" s="2" t="str">
        <f>HYPERLINK("capsilon://?command=openfolder&amp;siteaddress=FAM.docvelocity-na8.net&amp;folderid=FX82309325-5B32-4089-197B-7DE917458921","FX22028791")</f>
        <v>FX22028791</v>
      </c>
      <c r="F232" t="s">
        <v>19</v>
      </c>
      <c r="G232" t="s">
        <v>19</v>
      </c>
      <c r="H232" t="s">
        <v>83</v>
      </c>
      <c r="I232" t="s">
        <v>644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44628.60292824074</v>
      </c>
      <c r="P232" s="1">
        <v>44628.681956018518</v>
      </c>
      <c r="Q232">
        <v>6653</v>
      </c>
      <c r="R232">
        <v>175</v>
      </c>
      <c r="S232" t="b">
        <v>0</v>
      </c>
      <c r="T232" t="s">
        <v>88</v>
      </c>
      <c r="U232" t="b">
        <v>0</v>
      </c>
      <c r="V232" t="s">
        <v>127</v>
      </c>
      <c r="W232" s="1">
        <v>44628.606458333335</v>
      </c>
      <c r="X232">
        <v>153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278</v>
      </c>
      <c r="AI232" s="1">
        <v>44628.681956018518</v>
      </c>
      <c r="AJ232">
        <v>22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35">
      <c r="A233" t="s">
        <v>645</v>
      </c>
      <c r="B233" t="s">
        <v>80</v>
      </c>
      <c r="C233" t="s">
        <v>646</v>
      </c>
      <c r="D233" t="s">
        <v>82</v>
      </c>
      <c r="E233" s="2" t="str">
        <f>HYPERLINK("capsilon://?command=openfolder&amp;siteaddress=FAM.docvelocity-na8.net&amp;folderid=FX0B1D02AB-F581-1223-A35C-E87A266A0023","FX22027186")</f>
        <v>FX22027186</v>
      </c>
      <c r="F233" t="s">
        <v>19</v>
      </c>
      <c r="G233" t="s">
        <v>19</v>
      </c>
      <c r="H233" t="s">
        <v>83</v>
      </c>
      <c r="I233" t="s">
        <v>647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44628.61105324074</v>
      </c>
      <c r="P233" s="1">
        <v>44628.713877314818</v>
      </c>
      <c r="Q233">
        <v>6987</v>
      </c>
      <c r="R233">
        <v>1897</v>
      </c>
      <c r="S233" t="b">
        <v>0</v>
      </c>
      <c r="T233" t="s">
        <v>88</v>
      </c>
      <c r="U233" t="b">
        <v>0</v>
      </c>
      <c r="V233" t="s">
        <v>252</v>
      </c>
      <c r="W233" s="1">
        <v>44628.626157407409</v>
      </c>
      <c r="X233">
        <v>1246</v>
      </c>
      <c r="Y233">
        <v>52</v>
      </c>
      <c r="Z233">
        <v>0</v>
      </c>
      <c r="AA233">
        <v>52</v>
      </c>
      <c r="AB233">
        <v>0</v>
      </c>
      <c r="AC233">
        <v>49</v>
      </c>
      <c r="AD233">
        <v>-52</v>
      </c>
      <c r="AE233">
        <v>0</v>
      </c>
      <c r="AF233">
        <v>0</v>
      </c>
      <c r="AG233">
        <v>0</v>
      </c>
      <c r="AH233" t="s">
        <v>98</v>
      </c>
      <c r="AI233" s="1">
        <v>44628.713877314818</v>
      </c>
      <c r="AJ233">
        <v>626</v>
      </c>
      <c r="AK233">
        <v>2</v>
      </c>
      <c r="AL233">
        <v>0</v>
      </c>
      <c r="AM233">
        <v>2</v>
      </c>
      <c r="AN233">
        <v>0</v>
      </c>
      <c r="AO233">
        <v>2</v>
      </c>
      <c r="AP233">
        <v>-54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35">
      <c r="A234" t="s">
        <v>648</v>
      </c>
      <c r="B234" t="s">
        <v>80</v>
      </c>
      <c r="C234" t="s">
        <v>649</v>
      </c>
      <c r="D234" t="s">
        <v>82</v>
      </c>
      <c r="E234" s="2" t="str">
        <f>HYPERLINK("capsilon://?command=openfolder&amp;siteaddress=FAM.docvelocity-na8.net&amp;folderid=FXCD679318-A3F2-0FD4-3845-EEC2C042DBAB","FX22025154")</f>
        <v>FX22025154</v>
      </c>
      <c r="F234" t="s">
        <v>19</v>
      </c>
      <c r="G234" t="s">
        <v>19</v>
      </c>
      <c r="H234" t="s">
        <v>83</v>
      </c>
      <c r="I234" t="s">
        <v>650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44628.616516203707</v>
      </c>
      <c r="P234" s="1">
        <v>44628.715821759259</v>
      </c>
      <c r="Q234">
        <v>8317</v>
      </c>
      <c r="R234">
        <v>263</v>
      </c>
      <c r="S234" t="b">
        <v>0</v>
      </c>
      <c r="T234" t="s">
        <v>88</v>
      </c>
      <c r="U234" t="b">
        <v>0</v>
      </c>
      <c r="V234" t="s">
        <v>149</v>
      </c>
      <c r="W234" s="1">
        <v>44628.617696759262</v>
      </c>
      <c r="X234">
        <v>96</v>
      </c>
      <c r="Y234">
        <v>9</v>
      </c>
      <c r="Z234">
        <v>0</v>
      </c>
      <c r="AA234">
        <v>9</v>
      </c>
      <c r="AB234">
        <v>0</v>
      </c>
      <c r="AC234">
        <v>3</v>
      </c>
      <c r="AD234">
        <v>-9</v>
      </c>
      <c r="AE234">
        <v>0</v>
      </c>
      <c r="AF234">
        <v>0</v>
      </c>
      <c r="AG234">
        <v>0</v>
      </c>
      <c r="AH234" t="s">
        <v>98</v>
      </c>
      <c r="AI234" s="1">
        <v>44628.715821759259</v>
      </c>
      <c r="AJ234">
        <v>167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35">
      <c r="A235" t="s">
        <v>651</v>
      </c>
      <c r="B235" t="s">
        <v>80</v>
      </c>
      <c r="C235" t="s">
        <v>105</v>
      </c>
      <c r="D235" t="s">
        <v>82</v>
      </c>
      <c r="E235" s="2" t="str">
        <f>HYPERLINK("capsilon://?command=openfolder&amp;siteaddress=FAM.docvelocity-na8.net&amp;folderid=FX70DB9197-0F5D-F15F-7B9F-9D5824E5688D","FX22027102")</f>
        <v>FX22027102</v>
      </c>
      <c r="F235" t="s">
        <v>19</v>
      </c>
      <c r="G235" t="s">
        <v>19</v>
      </c>
      <c r="H235" t="s">
        <v>83</v>
      </c>
      <c r="I235" t="s">
        <v>652</v>
      </c>
      <c r="J235">
        <v>0</v>
      </c>
      <c r="K235" t="s">
        <v>85</v>
      </c>
      <c r="L235" t="s">
        <v>86</v>
      </c>
      <c r="M235" t="s">
        <v>87</v>
      </c>
      <c r="N235">
        <v>2</v>
      </c>
      <c r="O235" s="1">
        <v>44628.619247685187</v>
      </c>
      <c r="P235" s="1">
        <v>44628.720636574071</v>
      </c>
      <c r="Q235">
        <v>7863</v>
      </c>
      <c r="R235">
        <v>897</v>
      </c>
      <c r="S235" t="b">
        <v>0</v>
      </c>
      <c r="T235" t="s">
        <v>88</v>
      </c>
      <c r="U235" t="b">
        <v>0</v>
      </c>
      <c r="V235" t="s">
        <v>102</v>
      </c>
      <c r="W235" s="1">
        <v>44628.629675925928</v>
      </c>
      <c r="X235">
        <v>482</v>
      </c>
      <c r="Y235">
        <v>37</v>
      </c>
      <c r="Z235">
        <v>0</v>
      </c>
      <c r="AA235">
        <v>37</v>
      </c>
      <c r="AB235">
        <v>0</v>
      </c>
      <c r="AC235">
        <v>25</v>
      </c>
      <c r="AD235">
        <v>-37</v>
      </c>
      <c r="AE235">
        <v>0</v>
      </c>
      <c r="AF235">
        <v>0</v>
      </c>
      <c r="AG235">
        <v>0</v>
      </c>
      <c r="AH235" t="s">
        <v>98</v>
      </c>
      <c r="AI235" s="1">
        <v>44628.720636574071</v>
      </c>
      <c r="AJ235">
        <v>415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-37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35">
      <c r="A236" t="s">
        <v>653</v>
      </c>
      <c r="B236" t="s">
        <v>80</v>
      </c>
      <c r="C236" t="s">
        <v>654</v>
      </c>
      <c r="D236" t="s">
        <v>82</v>
      </c>
      <c r="E236" s="2" t="str">
        <f>HYPERLINK("capsilon://?command=openfolder&amp;siteaddress=FAM.docvelocity-na8.net&amp;folderid=FX7BF8923C-D1CD-2B63-4772-69551673332D","FX220210891")</f>
        <v>FX220210891</v>
      </c>
      <c r="F236" t="s">
        <v>19</v>
      </c>
      <c r="G236" t="s">
        <v>19</v>
      </c>
      <c r="H236" t="s">
        <v>83</v>
      </c>
      <c r="I236" t="s">
        <v>655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44628.623379629629</v>
      </c>
      <c r="P236" s="1">
        <v>44628.722442129627</v>
      </c>
      <c r="Q236">
        <v>8165</v>
      </c>
      <c r="R236">
        <v>394</v>
      </c>
      <c r="S236" t="b">
        <v>0</v>
      </c>
      <c r="T236" t="s">
        <v>88</v>
      </c>
      <c r="U236" t="b">
        <v>0</v>
      </c>
      <c r="V236" t="s">
        <v>252</v>
      </c>
      <c r="W236" s="1">
        <v>44628.628935185188</v>
      </c>
      <c r="X236">
        <v>239</v>
      </c>
      <c r="Y236">
        <v>9</v>
      </c>
      <c r="Z236">
        <v>0</v>
      </c>
      <c r="AA236">
        <v>9</v>
      </c>
      <c r="AB236">
        <v>0</v>
      </c>
      <c r="AC236">
        <v>3</v>
      </c>
      <c r="AD236">
        <v>-9</v>
      </c>
      <c r="AE236">
        <v>0</v>
      </c>
      <c r="AF236">
        <v>0</v>
      </c>
      <c r="AG236">
        <v>0</v>
      </c>
      <c r="AH236" t="s">
        <v>98</v>
      </c>
      <c r="AI236" s="1">
        <v>44628.722442129627</v>
      </c>
      <c r="AJ236">
        <v>155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35">
      <c r="A237" t="s">
        <v>656</v>
      </c>
      <c r="B237" t="s">
        <v>80</v>
      </c>
      <c r="C237" t="s">
        <v>654</v>
      </c>
      <c r="D237" t="s">
        <v>82</v>
      </c>
      <c r="E237" s="2" t="str">
        <f>HYPERLINK("capsilon://?command=openfolder&amp;siteaddress=FAM.docvelocity-na8.net&amp;folderid=FX7BF8923C-D1CD-2B63-4772-69551673332D","FX220210891")</f>
        <v>FX220210891</v>
      </c>
      <c r="F237" t="s">
        <v>19</v>
      </c>
      <c r="G237" t="s">
        <v>19</v>
      </c>
      <c r="H237" t="s">
        <v>83</v>
      </c>
      <c r="I237" t="s">
        <v>657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44628.626331018517</v>
      </c>
      <c r="P237" s="1">
        <v>44628.722731481481</v>
      </c>
      <c r="Q237">
        <v>8026</v>
      </c>
      <c r="R237">
        <v>303</v>
      </c>
      <c r="S237" t="b">
        <v>0</v>
      </c>
      <c r="T237" t="s">
        <v>88</v>
      </c>
      <c r="U237" t="b">
        <v>0</v>
      </c>
      <c r="V237" t="s">
        <v>252</v>
      </c>
      <c r="W237" s="1">
        <v>44628.632175925923</v>
      </c>
      <c r="X237">
        <v>279</v>
      </c>
      <c r="Y237">
        <v>0</v>
      </c>
      <c r="Z237">
        <v>0</v>
      </c>
      <c r="AA237">
        <v>0</v>
      </c>
      <c r="AB237">
        <v>9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98</v>
      </c>
      <c r="AI237" s="1">
        <v>44628.722731481481</v>
      </c>
      <c r="AJ237">
        <v>24</v>
      </c>
      <c r="AK237">
        <v>0</v>
      </c>
      <c r="AL237">
        <v>0</v>
      </c>
      <c r="AM237">
        <v>0</v>
      </c>
      <c r="AN237">
        <v>9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35">
      <c r="A238" t="s">
        <v>658</v>
      </c>
      <c r="B238" t="s">
        <v>80</v>
      </c>
      <c r="C238" t="s">
        <v>646</v>
      </c>
      <c r="D238" t="s">
        <v>82</v>
      </c>
      <c r="E238" s="2" t="str">
        <f>HYPERLINK("capsilon://?command=openfolder&amp;siteaddress=FAM.docvelocity-na8.net&amp;folderid=FX0B1D02AB-F581-1223-A35C-E87A266A0023","FX22027186")</f>
        <v>FX22027186</v>
      </c>
      <c r="F238" t="s">
        <v>19</v>
      </c>
      <c r="G238" t="s">
        <v>19</v>
      </c>
      <c r="H238" t="s">
        <v>83</v>
      </c>
      <c r="I238" t="s">
        <v>659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44628.631030092591</v>
      </c>
      <c r="P238" s="1">
        <v>44628.736307870371</v>
      </c>
      <c r="Q238">
        <v>7324</v>
      </c>
      <c r="R238">
        <v>1772</v>
      </c>
      <c r="S238" t="b">
        <v>0</v>
      </c>
      <c r="T238" t="s">
        <v>88</v>
      </c>
      <c r="U238" t="b">
        <v>0</v>
      </c>
      <c r="V238" t="s">
        <v>252</v>
      </c>
      <c r="W238" s="1">
        <v>44628.64775462963</v>
      </c>
      <c r="X238">
        <v>1345</v>
      </c>
      <c r="Y238">
        <v>52</v>
      </c>
      <c r="Z238">
        <v>0</v>
      </c>
      <c r="AA238">
        <v>52</v>
      </c>
      <c r="AB238">
        <v>0</v>
      </c>
      <c r="AC238">
        <v>49</v>
      </c>
      <c r="AD238">
        <v>-52</v>
      </c>
      <c r="AE238">
        <v>0</v>
      </c>
      <c r="AF238">
        <v>0</v>
      </c>
      <c r="AG238">
        <v>0</v>
      </c>
      <c r="AH238" t="s">
        <v>98</v>
      </c>
      <c r="AI238" s="1">
        <v>44628.736307870371</v>
      </c>
      <c r="AJ238">
        <v>422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-52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35">
      <c r="A239" t="s">
        <v>660</v>
      </c>
      <c r="B239" t="s">
        <v>80</v>
      </c>
      <c r="C239" t="s">
        <v>661</v>
      </c>
      <c r="D239" t="s">
        <v>82</v>
      </c>
      <c r="E239" s="2" t="str">
        <f>HYPERLINK("capsilon://?command=openfolder&amp;siteaddress=FAM.docvelocity-na8.net&amp;folderid=FX5A1ECD64-3AB9-C1B4-B0A8-60D8C79AF4DE","FX22026814")</f>
        <v>FX22026814</v>
      </c>
      <c r="F239" t="s">
        <v>19</v>
      </c>
      <c r="G239" t="s">
        <v>19</v>
      </c>
      <c r="H239" t="s">
        <v>83</v>
      </c>
      <c r="I239" t="s">
        <v>662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44628.632291666669</v>
      </c>
      <c r="P239" s="1">
        <v>44628.752708333333</v>
      </c>
      <c r="Q239">
        <v>9565</v>
      </c>
      <c r="R239">
        <v>839</v>
      </c>
      <c r="S239" t="b">
        <v>0</v>
      </c>
      <c r="T239" t="s">
        <v>88</v>
      </c>
      <c r="U239" t="b">
        <v>0</v>
      </c>
      <c r="V239" t="s">
        <v>102</v>
      </c>
      <c r="W239" s="1">
        <v>44628.64135416667</v>
      </c>
      <c r="X239">
        <v>671</v>
      </c>
      <c r="Y239">
        <v>52</v>
      </c>
      <c r="Z239">
        <v>0</v>
      </c>
      <c r="AA239">
        <v>52</v>
      </c>
      <c r="AB239">
        <v>0</v>
      </c>
      <c r="AC239">
        <v>38</v>
      </c>
      <c r="AD239">
        <v>-52</v>
      </c>
      <c r="AE239">
        <v>0</v>
      </c>
      <c r="AF239">
        <v>0</v>
      </c>
      <c r="AG239">
        <v>0</v>
      </c>
      <c r="AH239" t="s">
        <v>103</v>
      </c>
      <c r="AI239" s="1">
        <v>44628.752708333333</v>
      </c>
      <c r="AJ239">
        <v>157</v>
      </c>
      <c r="AK239">
        <v>2</v>
      </c>
      <c r="AL239">
        <v>0</v>
      </c>
      <c r="AM239">
        <v>2</v>
      </c>
      <c r="AN239">
        <v>0</v>
      </c>
      <c r="AO239">
        <v>1</v>
      </c>
      <c r="AP239">
        <v>-54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35">
      <c r="A240" t="s">
        <v>663</v>
      </c>
      <c r="B240" t="s">
        <v>80</v>
      </c>
      <c r="C240" t="s">
        <v>109</v>
      </c>
      <c r="D240" t="s">
        <v>82</v>
      </c>
      <c r="E240" s="2" t="str">
        <f>HYPERLINK("capsilon://?command=openfolder&amp;siteaddress=FAM.docvelocity-na8.net&amp;folderid=FXF5F64038-95F2-FD07-123A-C6A2D87010D4","FX22026341")</f>
        <v>FX22026341</v>
      </c>
      <c r="F240" t="s">
        <v>19</v>
      </c>
      <c r="G240" t="s">
        <v>19</v>
      </c>
      <c r="H240" t="s">
        <v>83</v>
      </c>
      <c r="I240" t="s">
        <v>664</v>
      </c>
      <c r="J240">
        <v>79</v>
      </c>
      <c r="K240" t="s">
        <v>85</v>
      </c>
      <c r="L240" t="s">
        <v>86</v>
      </c>
      <c r="M240" t="s">
        <v>87</v>
      </c>
      <c r="N240">
        <v>2</v>
      </c>
      <c r="O240" s="1">
        <v>44628.636400462965</v>
      </c>
      <c r="P240" s="1">
        <v>44628.777326388888</v>
      </c>
      <c r="Q240">
        <v>9589</v>
      </c>
      <c r="R240">
        <v>2587</v>
      </c>
      <c r="S240" t="b">
        <v>0</v>
      </c>
      <c r="T240" t="s">
        <v>88</v>
      </c>
      <c r="U240" t="b">
        <v>0</v>
      </c>
      <c r="V240" t="s">
        <v>149</v>
      </c>
      <c r="W240" s="1">
        <v>44628.644675925927</v>
      </c>
      <c r="X240">
        <v>441</v>
      </c>
      <c r="Y240">
        <v>79</v>
      </c>
      <c r="Z240">
        <v>0</v>
      </c>
      <c r="AA240">
        <v>79</v>
      </c>
      <c r="AB240">
        <v>0</v>
      </c>
      <c r="AC240">
        <v>12</v>
      </c>
      <c r="AD240">
        <v>0</v>
      </c>
      <c r="AE240">
        <v>0</v>
      </c>
      <c r="AF240">
        <v>0</v>
      </c>
      <c r="AG240">
        <v>0</v>
      </c>
      <c r="AH240" t="s">
        <v>103</v>
      </c>
      <c r="AI240" s="1">
        <v>44628.777326388888</v>
      </c>
      <c r="AJ240">
        <v>2127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35">
      <c r="A241" t="s">
        <v>665</v>
      </c>
      <c r="B241" t="s">
        <v>80</v>
      </c>
      <c r="C241" t="s">
        <v>649</v>
      </c>
      <c r="D241" t="s">
        <v>82</v>
      </c>
      <c r="E241" s="2" t="str">
        <f>HYPERLINK("capsilon://?command=openfolder&amp;siteaddress=FAM.docvelocity-na8.net&amp;folderid=FXCD679318-A3F2-0FD4-3845-EEC2C042DBAB","FX22025154")</f>
        <v>FX22025154</v>
      </c>
      <c r="F241" t="s">
        <v>19</v>
      </c>
      <c r="G241" t="s">
        <v>19</v>
      </c>
      <c r="H241" t="s">
        <v>83</v>
      </c>
      <c r="I241" t="s">
        <v>666</v>
      </c>
      <c r="J241">
        <v>58</v>
      </c>
      <c r="K241" t="s">
        <v>85</v>
      </c>
      <c r="L241" t="s">
        <v>86</v>
      </c>
      <c r="M241" t="s">
        <v>87</v>
      </c>
      <c r="N241">
        <v>2</v>
      </c>
      <c r="O241" s="1">
        <v>44628.645902777775</v>
      </c>
      <c r="P241" s="1">
        <v>44628.78398148148</v>
      </c>
      <c r="Q241">
        <v>10820</v>
      </c>
      <c r="R241">
        <v>1110</v>
      </c>
      <c r="S241" t="b">
        <v>0</v>
      </c>
      <c r="T241" t="s">
        <v>88</v>
      </c>
      <c r="U241" t="b">
        <v>0</v>
      </c>
      <c r="V241" t="s">
        <v>149</v>
      </c>
      <c r="W241" s="1">
        <v>44628.65247685185</v>
      </c>
      <c r="X241">
        <v>512</v>
      </c>
      <c r="Y241">
        <v>53</v>
      </c>
      <c r="Z241">
        <v>0</v>
      </c>
      <c r="AA241">
        <v>53</v>
      </c>
      <c r="AB241">
        <v>0</v>
      </c>
      <c r="AC241">
        <v>4</v>
      </c>
      <c r="AD241">
        <v>5</v>
      </c>
      <c r="AE241">
        <v>0</v>
      </c>
      <c r="AF241">
        <v>0</v>
      </c>
      <c r="AG241">
        <v>0</v>
      </c>
      <c r="AH241" t="s">
        <v>278</v>
      </c>
      <c r="AI241" s="1">
        <v>44628.78398148148</v>
      </c>
      <c r="AJ241">
        <v>264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35">
      <c r="A242" t="s">
        <v>667</v>
      </c>
      <c r="B242" t="s">
        <v>80</v>
      </c>
      <c r="C242" t="s">
        <v>668</v>
      </c>
      <c r="D242" t="s">
        <v>82</v>
      </c>
      <c r="E242" s="2" t="str">
        <f>HYPERLINK("capsilon://?command=openfolder&amp;siteaddress=FAM.docvelocity-na8.net&amp;folderid=FXA4817BDF-D71C-7F6C-0B52-AD805C6E654E","FX220210945")</f>
        <v>FX220210945</v>
      </c>
      <c r="F242" t="s">
        <v>19</v>
      </c>
      <c r="G242" t="s">
        <v>19</v>
      </c>
      <c r="H242" t="s">
        <v>83</v>
      </c>
      <c r="I242" t="s">
        <v>669</v>
      </c>
      <c r="J242">
        <v>0</v>
      </c>
      <c r="K242" t="s">
        <v>85</v>
      </c>
      <c r="L242" t="s">
        <v>86</v>
      </c>
      <c r="M242" t="s">
        <v>87</v>
      </c>
      <c r="N242">
        <v>1</v>
      </c>
      <c r="O242" s="1">
        <v>44628.647650462961</v>
      </c>
      <c r="P242" s="1">
        <v>44628.774976851855</v>
      </c>
      <c r="Q242">
        <v>6407</v>
      </c>
      <c r="R242">
        <v>4594</v>
      </c>
      <c r="S242" t="b">
        <v>0</v>
      </c>
      <c r="T242" t="s">
        <v>88</v>
      </c>
      <c r="U242" t="b">
        <v>0</v>
      </c>
      <c r="V242" t="s">
        <v>143</v>
      </c>
      <c r="W242" s="1">
        <v>44628.774976851855</v>
      </c>
      <c r="X242">
        <v>4375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52</v>
      </c>
      <c r="AF242">
        <v>0</v>
      </c>
      <c r="AG242">
        <v>6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35">
      <c r="A243" t="s">
        <v>670</v>
      </c>
      <c r="B243" t="s">
        <v>80</v>
      </c>
      <c r="C243" t="s">
        <v>671</v>
      </c>
      <c r="D243" t="s">
        <v>82</v>
      </c>
      <c r="E243" s="2" t="str">
        <f>HYPERLINK("capsilon://?command=openfolder&amp;siteaddress=FAM.docvelocity-na8.net&amp;folderid=FXA77E67FD-5BB9-6A5B-E608-86275DA5EDD4","FX22031428")</f>
        <v>FX22031428</v>
      </c>
      <c r="F243" t="s">
        <v>19</v>
      </c>
      <c r="G243" t="s">
        <v>19</v>
      </c>
      <c r="H243" t="s">
        <v>83</v>
      </c>
      <c r="I243" t="s">
        <v>672</v>
      </c>
      <c r="J243">
        <v>28</v>
      </c>
      <c r="K243" t="s">
        <v>85</v>
      </c>
      <c r="L243" t="s">
        <v>86</v>
      </c>
      <c r="M243" t="s">
        <v>87</v>
      </c>
      <c r="N243">
        <v>2</v>
      </c>
      <c r="O243" s="1">
        <v>44628.650949074072</v>
      </c>
      <c r="P243" s="1">
        <v>44628.785405092596</v>
      </c>
      <c r="Q243">
        <v>11406</v>
      </c>
      <c r="R243">
        <v>211</v>
      </c>
      <c r="S243" t="b">
        <v>0</v>
      </c>
      <c r="T243" t="s">
        <v>88</v>
      </c>
      <c r="U243" t="b">
        <v>0</v>
      </c>
      <c r="V243" t="s">
        <v>149</v>
      </c>
      <c r="W243" s="1">
        <v>44628.65351851852</v>
      </c>
      <c r="X243">
        <v>89</v>
      </c>
      <c r="Y243">
        <v>21</v>
      </c>
      <c r="Z243">
        <v>0</v>
      </c>
      <c r="AA243">
        <v>21</v>
      </c>
      <c r="AB243">
        <v>0</v>
      </c>
      <c r="AC243">
        <v>0</v>
      </c>
      <c r="AD243">
        <v>7</v>
      </c>
      <c r="AE243">
        <v>0</v>
      </c>
      <c r="AF243">
        <v>0</v>
      </c>
      <c r="AG243">
        <v>0</v>
      </c>
      <c r="AH243" t="s">
        <v>278</v>
      </c>
      <c r="AI243" s="1">
        <v>44628.785405092596</v>
      </c>
      <c r="AJ243">
        <v>122</v>
      </c>
      <c r="AK243">
        <v>2</v>
      </c>
      <c r="AL243">
        <v>0</v>
      </c>
      <c r="AM243">
        <v>2</v>
      </c>
      <c r="AN243">
        <v>0</v>
      </c>
      <c r="AO243">
        <v>2</v>
      </c>
      <c r="AP243">
        <v>5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35">
      <c r="A244" t="s">
        <v>673</v>
      </c>
      <c r="B244" t="s">
        <v>80</v>
      </c>
      <c r="C244" t="s">
        <v>671</v>
      </c>
      <c r="D244" t="s">
        <v>82</v>
      </c>
      <c r="E244" s="2" t="str">
        <f>HYPERLINK("capsilon://?command=openfolder&amp;siteaddress=FAM.docvelocity-na8.net&amp;folderid=FXA77E67FD-5BB9-6A5B-E608-86275DA5EDD4","FX22031428")</f>
        <v>FX22031428</v>
      </c>
      <c r="F244" t="s">
        <v>19</v>
      </c>
      <c r="G244" t="s">
        <v>19</v>
      </c>
      <c r="H244" t="s">
        <v>83</v>
      </c>
      <c r="I244" t="s">
        <v>674</v>
      </c>
      <c r="J244">
        <v>70</v>
      </c>
      <c r="K244" t="s">
        <v>85</v>
      </c>
      <c r="L244" t="s">
        <v>86</v>
      </c>
      <c r="M244" t="s">
        <v>87</v>
      </c>
      <c r="N244">
        <v>1</v>
      </c>
      <c r="O244" s="1">
        <v>44628.651134259257</v>
      </c>
      <c r="P244" s="1">
        <v>44628.660717592589</v>
      </c>
      <c r="Q244">
        <v>598</v>
      </c>
      <c r="R244">
        <v>230</v>
      </c>
      <c r="S244" t="b">
        <v>0</v>
      </c>
      <c r="T244" t="s">
        <v>88</v>
      </c>
      <c r="U244" t="b">
        <v>0</v>
      </c>
      <c r="V244" t="s">
        <v>127</v>
      </c>
      <c r="W244" s="1">
        <v>44628.660717592589</v>
      </c>
      <c r="X244">
        <v>186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70</v>
      </c>
      <c r="AE244">
        <v>65</v>
      </c>
      <c r="AF244">
        <v>0</v>
      </c>
      <c r="AG244">
        <v>2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35">
      <c r="A245" t="s">
        <v>675</v>
      </c>
      <c r="B245" t="s">
        <v>80</v>
      </c>
      <c r="C245" t="s">
        <v>671</v>
      </c>
      <c r="D245" t="s">
        <v>82</v>
      </c>
      <c r="E245" s="2" t="str">
        <f>HYPERLINK("capsilon://?command=openfolder&amp;siteaddress=FAM.docvelocity-na8.net&amp;folderid=FXA77E67FD-5BB9-6A5B-E608-86275DA5EDD4","FX22031428")</f>
        <v>FX22031428</v>
      </c>
      <c r="F245" t="s">
        <v>19</v>
      </c>
      <c r="G245" t="s">
        <v>19</v>
      </c>
      <c r="H245" t="s">
        <v>83</v>
      </c>
      <c r="I245" t="s">
        <v>674</v>
      </c>
      <c r="J245">
        <v>94</v>
      </c>
      <c r="K245" t="s">
        <v>85</v>
      </c>
      <c r="L245" t="s">
        <v>86</v>
      </c>
      <c r="M245" t="s">
        <v>87</v>
      </c>
      <c r="N245">
        <v>2</v>
      </c>
      <c r="O245" s="1">
        <v>44628.661400462966</v>
      </c>
      <c r="P245" s="1">
        <v>44628.680671296293</v>
      </c>
      <c r="Q245">
        <v>1056</v>
      </c>
      <c r="R245">
        <v>609</v>
      </c>
      <c r="S245" t="b">
        <v>0</v>
      </c>
      <c r="T245" t="s">
        <v>88</v>
      </c>
      <c r="U245" t="b">
        <v>1</v>
      </c>
      <c r="V245" t="s">
        <v>127</v>
      </c>
      <c r="W245" s="1">
        <v>44628.665578703702</v>
      </c>
      <c r="X245">
        <v>358</v>
      </c>
      <c r="Y245">
        <v>78</v>
      </c>
      <c r="Z245">
        <v>0</v>
      </c>
      <c r="AA245">
        <v>78</v>
      </c>
      <c r="AB245">
        <v>0</v>
      </c>
      <c r="AC245">
        <v>15</v>
      </c>
      <c r="AD245">
        <v>16</v>
      </c>
      <c r="AE245">
        <v>0</v>
      </c>
      <c r="AF245">
        <v>0</v>
      </c>
      <c r="AG245">
        <v>0</v>
      </c>
      <c r="AH245" t="s">
        <v>278</v>
      </c>
      <c r="AI245" s="1">
        <v>44628.680671296293</v>
      </c>
      <c r="AJ245">
        <v>251</v>
      </c>
      <c r="AK245">
        <v>3</v>
      </c>
      <c r="AL245">
        <v>0</v>
      </c>
      <c r="AM245">
        <v>3</v>
      </c>
      <c r="AN245">
        <v>0</v>
      </c>
      <c r="AO245">
        <v>3</v>
      </c>
      <c r="AP245">
        <v>13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35">
      <c r="A246" t="s">
        <v>676</v>
      </c>
      <c r="B246" t="s">
        <v>80</v>
      </c>
      <c r="C246" t="s">
        <v>677</v>
      </c>
      <c r="D246" t="s">
        <v>82</v>
      </c>
      <c r="E246" s="2" t="str">
        <f t="shared" ref="E246:E251" si="4">HYPERLINK("capsilon://?command=openfolder&amp;siteaddress=FAM.docvelocity-na8.net&amp;folderid=FX95DC534F-64E5-089A-FAAE-2A8A1E8292D2","FX22028859")</f>
        <v>FX22028859</v>
      </c>
      <c r="F246" t="s">
        <v>19</v>
      </c>
      <c r="G246" t="s">
        <v>19</v>
      </c>
      <c r="H246" t="s">
        <v>83</v>
      </c>
      <c r="I246" t="s">
        <v>678</v>
      </c>
      <c r="J246">
        <v>28</v>
      </c>
      <c r="K246" t="s">
        <v>85</v>
      </c>
      <c r="L246" t="s">
        <v>86</v>
      </c>
      <c r="M246" t="s">
        <v>87</v>
      </c>
      <c r="N246">
        <v>2</v>
      </c>
      <c r="O246" s="1">
        <v>44628.668703703705</v>
      </c>
      <c r="P246" s="1">
        <v>44628.786782407406</v>
      </c>
      <c r="Q246">
        <v>9731</v>
      </c>
      <c r="R246">
        <v>471</v>
      </c>
      <c r="S246" t="b">
        <v>0</v>
      </c>
      <c r="T246" t="s">
        <v>88</v>
      </c>
      <c r="U246" t="b">
        <v>0</v>
      </c>
      <c r="V246" t="s">
        <v>149</v>
      </c>
      <c r="W246" s="1">
        <v>44628.675486111111</v>
      </c>
      <c r="X246">
        <v>334</v>
      </c>
      <c r="Y246">
        <v>21</v>
      </c>
      <c r="Z246">
        <v>0</v>
      </c>
      <c r="AA246">
        <v>21</v>
      </c>
      <c r="AB246">
        <v>0</v>
      </c>
      <c r="AC246">
        <v>11</v>
      </c>
      <c r="AD246">
        <v>7</v>
      </c>
      <c r="AE246">
        <v>0</v>
      </c>
      <c r="AF246">
        <v>0</v>
      </c>
      <c r="AG246">
        <v>0</v>
      </c>
      <c r="AH246" t="s">
        <v>278</v>
      </c>
      <c r="AI246" s="1">
        <v>44628.786782407406</v>
      </c>
      <c r="AJ246">
        <v>118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35">
      <c r="A247" t="s">
        <v>679</v>
      </c>
      <c r="B247" t="s">
        <v>80</v>
      </c>
      <c r="C247" t="s">
        <v>677</v>
      </c>
      <c r="D247" t="s">
        <v>82</v>
      </c>
      <c r="E247" s="2" t="str">
        <f t="shared" si="4"/>
        <v>FX22028859</v>
      </c>
      <c r="F247" t="s">
        <v>19</v>
      </c>
      <c r="G247" t="s">
        <v>19</v>
      </c>
      <c r="H247" t="s">
        <v>83</v>
      </c>
      <c r="I247" t="s">
        <v>680</v>
      </c>
      <c r="J247">
        <v>28</v>
      </c>
      <c r="K247" t="s">
        <v>85</v>
      </c>
      <c r="L247" t="s">
        <v>86</v>
      </c>
      <c r="M247" t="s">
        <v>87</v>
      </c>
      <c r="N247">
        <v>2</v>
      </c>
      <c r="O247" s="1">
        <v>44628.66883101852</v>
      </c>
      <c r="P247" s="1">
        <v>44628.789409722223</v>
      </c>
      <c r="Q247">
        <v>10027</v>
      </c>
      <c r="R247">
        <v>391</v>
      </c>
      <c r="S247" t="b">
        <v>0</v>
      </c>
      <c r="T247" t="s">
        <v>88</v>
      </c>
      <c r="U247" t="b">
        <v>0</v>
      </c>
      <c r="V247" t="s">
        <v>149</v>
      </c>
      <c r="W247" s="1">
        <v>44628.67827546296</v>
      </c>
      <c r="X247">
        <v>240</v>
      </c>
      <c r="Y247">
        <v>21</v>
      </c>
      <c r="Z247">
        <v>0</v>
      </c>
      <c r="AA247">
        <v>21</v>
      </c>
      <c r="AB247">
        <v>0</v>
      </c>
      <c r="AC247">
        <v>4</v>
      </c>
      <c r="AD247">
        <v>7</v>
      </c>
      <c r="AE247">
        <v>0</v>
      </c>
      <c r="AF247">
        <v>0</v>
      </c>
      <c r="AG247">
        <v>0</v>
      </c>
      <c r="AH247" t="s">
        <v>278</v>
      </c>
      <c r="AI247" s="1">
        <v>44628.789409722223</v>
      </c>
      <c r="AJ247">
        <v>93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35">
      <c r="A248" t="s">
        <v>681</v>
      </c>
      <c r="B248" t="s">
        <v>80</v>
      </c>
      <c r="C248" t="s">
        <v>677</v>
      </c>
      <c r="D248" t="s">
        <v>82</v>
      </c>
      <c r="E248" s="2" t="str">
        <f t="shared" si="4"/>
        <v>FX22028859</v>
      </c>
      <c r="F248" t="s">
        <v>19</v>
      </c>
      <c r="G248" t="s">
        <v>19</v>
      </c>
      <c r="H248" t="s">
        <v>83</v>
      </c>
      <c r="I248" t="s">
        <v>682</v>
      </c>
      <c r="J248">
        <v>28</v>
      </c>
      <c r="K248" t="s">
        <v>85</v>
      </c>
      <c r="L248" t="s">
        <v>86</v>
      </c>
      <c r="M248" t="s">
        <v>87</v>
      </c>
      <c r="N248">
        <v>2</v>
      </c>
      <c r="O248" s="1">
        <v>44628.668877314813</v>
      </c>
      <c r="P248" s="1">
        <v>44628.788321759261</v>
      </c>
      <c r="Q248">
        <v>10027</v>
      </c>
      <c r="R248">
        <v>293</v>
      </c>
      <c r="S248" t="b">
        <v>0</v>
      </c>
      <c r="T248" t="s">
        <v>88</v>
      </c>
      <c r="U248" t="b">
        <v>0</v>
      </c>
      <c r="V248" t="s">
        <v>127</v>
      </c>
      <c r="W248" s="1">
        <v>44628.679016203707</v>
      </c>
      <c r="X248">
        <v>161</v>
      </c>
      <c r="Y248">
        <v>21</v>
      </c>
      <c r="Z248">
        <v>0</v>
      </c>
      <c r="AA248">
        <v>21</v>
      </c>
      <c r="AB248">
        <v>0</v>
      </c>
      <c r="AC248">
        <v>1</v>
      </c>
      <c r="AD248">
        <v>7</v>
      </c>
      <c r="AE248">
        <v>0</v>
      </c>
      <c r="AF248">
        <v>0</v>
      </c>
      <c r="AG248">
        <v>0</v>
      </c>
      <c r="AH248" t="s">
        <v>278</v>
      </c>
      <c r="AI248" s="1">
        <v>44628.788321759261</v>
      </c>
      <c r="AJ248">
        <v>132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35">
      <c r="A249" t="s">
        <v>683</v>
      </c>
      <c r="B249" t="s">
        <v>80</v>
      </c>
      <c r="C249" t="s">
        <v>677</v>
      </c>
      <c r="D249" t="s">
        <v>82</v>
      </c>
      <c r="E249" s="2" t="str">
        <f t="shared" si="4"/>
        <v>FX22028859</v>
      </c>
      <c r="F249" t="s">
        <v>19</v>
      </c>
      <c r="G249" t="s">
        <v>19</v>
      </c>
      <c r="H249" t="s">
        <v>83</v>
      </c>
      <c r="I249" t="s">
        <v>684</v>
      </c>
      <c r="J249">
        <v>28</v>
      </c>
      <c r="K249" t="s">
        <v>85</v>
      </c>
      <c r="L249" t="s">
        <v>86</v>
      </c>
      <c r="M249" t="s">
        <v>87</v>
      </c>
      <c r="N249">
        <v>2</v>
      </c>
      <c r="O249" s="1">
        <v>44628.669178240743</v>
      </c>
      <c r="P249" s="1">
        <v>44628.789247685185</v>
      </c>
      <c r="Q249">
        <v>10198</v>
      </c>
      <c r="R249">
        <v>176</v>
      </c>
      <c r="S249" t="b">
        <v>0</v>
      </c>
      <c r="T249" t="s">
        <v>88</v>
      </c>
      <c r="U249" t="b">
        <v>0</v>
      </c>
      <c r="V249" t="s">
        <v>149</v>
      </c>
      <c r="W249" s="1">
        <v>44628.6794212963</v>
      </c>
      <c r="X249">
        <v>98</v>
      </c>
      <c r="Y249">
        <v>21</v>
      </c>
      <c r="Z249">
        <v>0</v>
      </c>
      <c r="AA249">
        <v>21</v>
      </c>
      <c r="AB249">
        <v>0</v>
      </c>
      <c r="AC249">
        <v>0</v>
      </c>
      <c r="AD249">
        <v>7</v>
      </c>
      <c r="AE249">
        <v>0</v>
      </c>
      <c r="AF249">
        <v>0</v>
      </c>
      <c r="AG249">
        <v>0</v>
      </c>
      <c r="AH249" t="s">
        <v>103</v>
      </c>
      <c r="AI249" s="1">
        <v>44628.789247685185</v>
      </c>
      <c r="AJ249">
        <v>78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35">
      <c r="A250" t="s">
        <v>685</v>
      </c>
      <c r="B250" t="s">
        <v>80</v>
      </c>
      <c r="C250" t="s">
        <v>677</v>
      </c>
      <c r="D250" t="s">
        <v>82</v>
      </c>
      <c r="E250" s="2" t="str">
        <f t="shared" si="4"/>
        <v>FX22028859</v>
      </c>
      <c r="F250" t="s">
        <v>19</v>
      </c>
      <c r="G250" t="s">
        <v>19</v>
      </c>
      <c r="H250" t="s">
        <v>83</v>
      </c>
      <c r="I250" t="s">
        <v>686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44628.669386574074</v>
      </c>
      <c r="P250" s="1">
        <v>44628.790729166663</v>
      </c>
      <c r="Q250">
        <v>9983</v>
      </c>
      <c r="R250">
        <v>501</v>
      </c>
      <c r="S250" t="b">
        <v>0</v>
      </c>
      <c r="T250" t="s">
        <v>88</v>
      </c>
      <c r="U250" t="b">
        <v>0</v>
      </c>
      <c r="V250" t="s">
        <v>127</v>
      </c>
      <c r="W250" s="1">
        <v>44628.682569444441</v>
      </c>
      <c r="X250">
        <v>306</v>
      </c>
      <c r="Y250">
        <v>21</v>
      </c>
      <c r="Z250">
        <v>0</v>
      </c>
      <c r="AA250">
        <v>21</v>
      </c>
      <c r="AB250">
        <v>0</v>
      </c>
      <c r="AC250">
        <v>13</v>
      </c>
      <c r="AD250">
        <v>7</v>
      </c>
      <c r="AE250">
        <v>0</v>
      </c>
      <c r="AF250">
        <v>0</v>
      </c>
      <c r="AG250">
        <v>0</v>
      </c>
      <c r="AH250" t="s">
        <v>98</v>
      </c>
      <c r="AI250" s="1">
        <v>44628.790729166663</v>
      </c>
      <c r="AJ250">
        <v>195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35">
      <c r="A251" t="s">
        <v>687</v>
      </c>
      <c r="B251" t="s">
        <v>80</v>
      </c>
      <c r="C251" t="s">
        <v>677</v>
      </c>
      <c r="D251" t="s">
        <v>82</v>
      </c>
      <c r="E251" s="2" t="str">
        <f t="shared" si="4"/>
        <v>FX22028859</v>
      </c>
      <c r="F251" t="s">
        <v>19</v>
      </c>
      <c r="G251" t="s">
        <v>19</v>
      </c>
      <c r="H251" t="s">
        <v>83</v>
      </c>
      <c r="I251" t="s">
        <v>688</v>
      </c>
      <c r="J251">
        <v>28</v>
      </c>
      <c r="K251" t="s">
        <v>85</v>
      </c>
      <c r="L251" t="s">
        <v>86</v>
      </c>
      <c r="M251" t="s">
        <v>87</v>
      </c>
      <c r="N251">
        <v>2</v>
      </c>
      <c r="O251" s="1">
        <v>44628.670856481483</v>
      </c>
      <c r="P251" s="1">
        <v>44628.789884259262</v>
      </c>
      <c r="Q251">
        <v>10054</v>
      </c>
      <c r="R251">
        <v>230</v>
      </c>
      <c r="S251" t="b">
        <v>0</v>
      </c>
      <c r="T251" t="s">
        <v>88</v>
      </c>
      <c r="U251" t="b">
        <v>0</v>
      </c>
      <c r="V251" t="s">
        <v>149</v>
      </c>
      <c r="W251" s="1">
        <v>44628.681469907409</v>
      </c>
      <c r="X251">
        <v>176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103</v>
      </c>
      <c r="AI251" s="1">
        <v>44628.789884259262</v>
      </c>
      <c r="AJ251">
        <v>54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35">
      <c r="A252" t="s">
        <v>689</v>
      </c>
      <c r="B252" t="s">
        <v>80</v>
      </c>
      <c r="C252" t="s">
        <v>530</v>
      </c>
      <c r="D252" t="s">
        <v>82</v>
      </c>
      <c r="E252" s="2" t="str">
        <f>HYPERLINK("capsilon://?command=openfolder&amp;siteaddress=FAM.docvelocity-na8.net&amp;folderid=FX5B33B61A-7DD8-2046-E26C-2D73FF237E60","FX220210583")</f>
        <v>FX220210583</v>
      </c>
      <c r="F252" t="s">
        <v>19</v>
      </c>
      <c r="G252" t="s">
        <v>19</v>
      </c>
      <c r="H252" t="s">
        <v>83</v>
      </c>
      <c r="I252" t="s">
        <v>690</v>
      </c>
      <c r="J252">
        <v>155</v>
      </c>
      <c r="K252" t="s">
        <v>85</v>
      </c>
      <c r="L252" t="s">
        <v>86</v>
      </c>
      <c r="M252" t="s">
        <v>87</v>
      </c>
      <c r="N252">
        <v>2</v>
      </c>
      <c r="O252" s="1">
        <v>44628.68854166667</v>
      </c>
      <c r="P252" s="1">
        <v>44628.799155092594</v>
      </c>
      <c r="Q252">
        <v>8004</v>
      </c>
      <c r="R252">
        <v>1553</v>
      </c>
      <c r="S252" t="b">
        <v>0</v>
      </c>
      <c r="T252" t="s">
        <v>88</v>
      </c>
      <c r="U252" t="b">
        <v>0</v>
      </c>
      <c r="V252" t="s">
        <v>127</v>
      </c>
      <c r="W252" s="1">
        <v>44628.714120370372</v>
      </c>
      <c r="X252">
        <v>712</v>
      </c>
      <c r="Y252">
        <v>88</v>
      </c>
      <c r="Z252">
        <v>0</v>
      </c>
      <c r="AA252">
        <v>88</v>
      </c>
      <c r="AB252">
        <v>0</v>
      </c>
      <c r="AC252">
        <v>17</v>
      </c>
      <c r="AD252">
        <v>67</v>
      </c>
      <c r="AE252">
        <v>0</v>
      </c>
      <c r="AF252">
        <v>0</v>
      </c>
      <c r="AG252">
        <v>0</v>
      </c>
      <c r="AH252" t="s">
        <v>278</v>
      </c>
      <c r="AI252" s="1">
        <v>44628.799155092594</v>
      </c>
      <c r="AJ252">
        <v>841</v>
      </c>
      <c r="AK252">
        <v>19</v>
      </c>
      <c r="AL252">
        <v>0</v>
      </c>
      <c r="AM252">
        <v>19</v>
      </c>
      <c r="AN252">
        <v>0</v>
      </c>
      <c r="AO252">
        <v>19</v>
      </c>
      <c r="AP252">
        <v>48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35">
      <c r="A253" t="s">
        <v>691</v>
      </c>
      <c r="B253" t="s">
        <v>80</v>
      </c>
      <c r="C253" t="s">
        <v>649</v>
      </c>
      <c r="D253" t="s">
        <v>82</v>
      </c>
      <c r="E253" s="2" t="str">
        <f>HYPERLINK("capsilon://?command=openfolder&amp;siteaddress=FAM.docvelocity-na8.net&amp;folderid=FXCD679318-A3F2-0FD4-3845-EEC2C042DBAB","FX22025154")</f>
        <v>FX22025154</v>
      </c>
      <c r="F253" t="s">
        <v>19</v>
      </c>
      <c r="G253" t="s">
        <v>19</v>
      </c>
      <c r="H253" t="s">
        <v>83</v>
      </c>
      <c r="I253" t="s">
        <v>692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44628.710972222223</v>
      </c>
      <c r="P253" s="1">
        <v>44628.790347222224</v>
      </c>
      <c r="Q253">
        <v>6760</v>
      </c>
      <c r="R253">
        <v>98</v>
      </c>
      <c r="S253" t="b">
        <v>0</v>
      </c>
      <c r="T253" t="s">
        <v>88</v>
      </c>
      <c r="U253" t="b">
        <v>0</v>
      </c>
      <c r="V253" t="s">
        <v>127</v>
      </c>
      <c r="W253" s="1">
        <v>44628.714814814812</v>
      </c>
      <c r="X253">
        <v>59</v>
      </c>
      <c r="Y253">
        <v>9</v>
      </c>
      <c r="Z253">
        <v>0</v>
      </c>
      <c r="AA253">
        <v>9</v>
      </c>
      <c r="AB253">
        <v>0</v>
      </c>
      <c r="AC253">
        <v>1</v>
      </c>
      <c r="AD253">
        <v>-9</v>
      </c>
      <c r="AE253">
        <v>0</v>
      </c>
      <c r="AF253">
        <v>0</v>
      </c>
      <c r="AG253">
        <v>0</v>
      </c>
      <c r="AH253" t="s">
        <v>103</v>
      </c>
      <c r="AI253" s="1">
        <v>44628.790347222224</v>
      </c>
      <c r="AJ253">
        <v>39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-9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35">
      <c r="A254" t="s">
        <v>693</v>
      </c>
      <c r="B254" t="s">
        <v>80</v>
      </c>
      <c r="C254" t="s">
        <v>694</v>
      </c>
      <c r="D254" t="s">
        <v>82</v>
      </c>
      <c r="E254" s="2" t="str">
        <f>HYPERLINK("capsilon://?command=openfolder&amp;siteaddress=FAM.docvelocity-na8.net&amp;folderid=FXFC3D21D1-AD8E-A234-319F-8FF98218AD99","FX22028536")</f>
        <v>FX22028536</v>
      </c>
      <c r="F254" t="s">
        <v>19</v>
      </c>
      <c r="G254" t="s">
        <v>19</v>
      </c>
      <c r="H254" t="s">
        <v>83</v>
      </c>
      <c r="I254" t="s">
        <v>695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44628.727997685186</v>
      </c>
      <c r="P254" s="1">
        <v>44628.79109953704</v>
      </c>
      <c r="Q254">
        <v>4847</v>
      </c>
      <c r="R254">
        <v>605</v>
      </c>
      <c r="S254" t="b">
        <v>0</v>
      </c>
      <c r="T254" t="s">
        <v>88</v>
      </c>
      <c r="U254" t="b">
        <v>0</v>
      </c>
      <c r="V254" t="s">
        <v>89</v>
      </c>
      <c r="W254" s="1">
        <v>44628.7343287037</v>
      </c>
      <c r="X254">
        <v>541</v>
      </c>
      <c r="Y254">
        <v>37</v>
      </c>
      <c r="Z254">
        <v>0</v>
      </c>
      <c r="AA254">
        <v>37</v>
      </c>
      <c r="AB254">
        <v>0</v>
      </c>
      <c r="AC254">
        <v>8</v>
      </c>
      <c r="AD254">
        <v>-37</v>
      </c>
      <c r="AE254">
        <v>0</v>
      </c>
      <c r="AF254">
        <v>0</v>
      </c>
      <c r="AG254">
        <v>0</v>
      </c>
      <c r="AH254" t="s">
        <v>103</v>
      </c>
      <c r="AI254" s="1">
        <v>44628.79109953704</v>
      </c>
      <c r="AJ254">
        <v>64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-37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35">
      <c r="A255" t="s">
        <v>696</v>
      </c>
      <c r="B255" t="s">
        <v>80</v>
      </c>
      <c r="C255" t="s">
        <v>341</v>
      </c>
      <c r="D255" t="s">
        <v>82</v>
      </c>
      <c r="E255" s="2" t="str">
        <f>HYPERLINK("capsilon://?command=openfolder&amp;siteaddress=FAM.docvelocity-na8.net&amp;folderid=FX314FB2C1-A4DD-FE98-5107-674DD3AA4040","FX220211703")</f>
        <v>FX220211703</v>
      </c>
      <c r="F255" t="s">
        <v>19</v>
      </c>
      <c r="G255" t="s">
        <v>19</v>
      </c>
      <c r="H255" t="s">
        <v>83</v>
      </c>
      <c r="I255" t="s">
        <v>697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44628.730821759258</v>
      </c>
      <c r="P255" s="1">
        <v>44628.797361111108</v>
      </c>
      <c r="Q255">
        <v>1579</v>
      </c>
      <c r="R255">
        <v>4170</v>
      </c>
      <c r="S255" t="b">
        <v>0</v>
      </c>
      <c r="T255" t="s">
        <v>88</v>
      </c>
      <c r="U255" t="b">
        <v>0</v>
      </c>
      <c r="V255" t="s">
        <v>102</v>
      </c>
      <c r="W255" s="1">
        <v>44628.773414351854</v>
      </c>
      <c r="X255">
        <v>573</v>
      </c>
      <c r="Y255">
        <v>52</v>
      </c>
      <c r="Z255">
        <v>0</v>
      </c>
      <c r="AA255">
        <v>52</v>
      </c>
      <c r="AB255">
        <v>0</v>
      </c>
      <c r="AC255">
        <v>23</v>
      </c>
      <c r="AD255">
        <v>-52</v>
      </c>
      <c r="AE255">
        <v>0</v>
      </c>
      <c r="AF255">
        <v>0</v>
      </c>
      <c r="AG255">
        <v>0</v>
      </c>
      <c r="AH255" t="s">
        <v>98</v>
      </c>
      <c r="AI255" s="1">
        <v>44628.797361111108</v>
      </c>
      <c r="AJ255">
        <v>572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35">
      <c r="A256" t="s">
        <v>698</v>
      </c>
      <c r="B256" t="s">
        <v>80</v>
      </c>
      <c r="C256" t="s">
        <v>109</v>
      </c>
      <c r="D256" t="s">
        <v>82</v>
      </c>
      <c r="E256" s="2" t="str">
        <f>HYPERLINK("capsilon://?command=openfolder&amp;siteaddress=FAM.docvelocity-na8.net&amp;folderid=FXF5F64038-95F2-FD07-123A-C6A2D87010D4","FX22026341")</f>
        <v>FX22026341</v>
      </c>
      <c r="F256" t="s">
        <v>19</v>
      </c>
      <c r="G256" t="s">
        <v>19</v>
      </c>
      <c r="H256" t="s">
        <v>83</v>
      </c>
      <c r="I256" t="s">
        <v>699</v>
      </c>
      <c r="J256">
        <v>79</v>
      </c>
      <c r="K256" t="s">
        <v>85</v>
      </c>
      <c r="L256" t="s">
        <v>86</v>
      </c>
      <c r="M256" t="s">
        <v>87</v>
      </c>
      <c r="N256">
        <v>2</v>
      </c>
      <c r="O256" s="1">
        <v>44628.743854166663</v>
      </c>
      <c r="P256" s="1">
        <v>44628.792407407411</v>
      </c>
      <c r="Q256">
        <v>3001</v>
      </c>
      <c r="R256">
        <v>1194</v>
      </c>
      <c r="S256" t="b">
        <v>0</v>
      </c>
      <c r="T256" t="s">
        <v>88</v>
      </c>
      <c r="U256" t="b">
        <v>0</v>
      </c>
      <c r="V256" t="s">
        <v>89</v>
      </c>
      <c r="W256" s="1">
        <v>44628.756458333337</v>
      </c>
      <c r="X256">
        <v>1082</v>
      </c>
      <c r="Y256">
        <v>79</v>
      </c>
      <c r="Z256">
        <v>0</v>
      </c>
      <c r="AA256">
        <v>79</v>
      </c>
      <c r="AB256">
        <v>0</v>
      </c>
      <c r="AC256">
        <v>12</v>
      </c>
      <c r="AD256">
        <v>0</v>
      </c>
      <c r="AE256">
        <v>0</v>
      </c>
      <c r="AF256">
        <v>0</v>
      </c>
      <c r="AG256">
        <v>0</v>
      </c>
      <c r="AH256" t="s">
        <v>103</v>
      </c>
      <c r="AI256" s="1">
        <v>44628.792407407411</v>
      </c>
      <c r="AJ256">
        <v>112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35">
      <c r="A257" t="s">
        <v>700</v>
      </c>
      <c r="B257" t="s">
        <v>80</v>
      </c>
      <c r="C257" t="s">
        <v>701</v>
      </c>
      <c r="D257" t="s">
        <v>82</v>
      </c>
      <c r="E257" s="2" t="str">
        <f>HYPERLINK("capsilon://?command=openfolder&amp;siteaddress=FAM.docvelocity-na8.net&amp;folderid=FXC4D225BF-3264-58A6-8574-01EA67510E8B","FX22022865")</f>
        <v>FX22022865</v>
      </c>
      <c r="F257" t="s">
        <v>19</v>
      </c>
      <c r="G257" t="s">
        <v>19</v>
      </c>
      <c r="H257" t="s">
        <v>83</v>
      </c>
      <c r="I257" t="s">
        <v>702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44621.595590277779</v>
      </c>
      <c r="P257" s="1">
        <v>44621.631053240744</v>
      </c>
      <c r="Q257">
        <v>1922</v>
      </c>
      <c r="R257">
        <v>1142</v>
      </c>
      <c r="S257" t="b">
        <v>0</v>
      </c>
      <c r="T257" t="s">
        <v>88</v>
      </c>
      <c r="U257" t="b">
        <v>0</v>
      </c>
      <c r="V257" t="s">
        <v>89</v>
      </c>
      <c r="W257" s="1">
        <v>44621.606412037036</v>
      </c>
      <c r="X257">
        <v>707</v>
      </c>
      <c r="Y257">
        <v>21</v>
      </c>
      <c r="Z257">
        <v>0</v>
      </c>
      <c r="AA257">
        <v>21</v>
      </c>
      <c r="AB257">
        <v>0</v>
      </c>
      <c r="AC257">
        <v>4</v>
      </c>
      <c r="AD257">
        <v>-21</v>
      </c>
      <c r="AE257">
        <v>0</v>
      </c>
      <c r="AF257">
        <v>0</v>
      </c>
      <c r="AG257">
        <v>0</v>
      </c>
      <c r="AH257" t="s">
        <v>90</v>
      </c>
      <c r="AI257" s="1">
        <v>44621.631053240744</v>
      </c>
      <c r="AJ257">
        <v>435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-21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35">
      <c r="A258" t="s">
        <v>703</v>
      </c>
      <c r="B258" t="s">
        <v>80</v>
      </c>
      <c r="C258" t="s">
        <v>701</v>
      </c>
      <c r="D258" t="s">
        <v>82</v>
      </c>
      <c r="E258" s="2" t="str">
        <f>HYPERLINK("capsilon://?command=openfolder&amp;siteaddress=FAM.docvelocity-na8.net&amp;folderid=FXC4D225BF-3264-58A6-8574-01EA67510E8B","FX22022865")</f>
        <v>FX22022865</v>
      </c>
      <c r="F258" t="s">
        <v>19</v>
      </c>
      <c r="G258" t="s">
        <v>19</v>
      </c>
      <c r="H258" t="s">
        <v>83</v>
      </c>
      <c r="I258" t="s">
        <v>704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44621.596168981479</v>
      </c>
      <c r="P258" s="1">
        <v>44621.632870370369</v>
      </c>
      <c r="Q258">
        <v>2433</v>
      </c>
      <c r="R258">
        <v>738</v>
      </c>
      <c r="S258" t="b">
        <v>0</v>
      </c>
      <c r="T258" t="s">
        <v>88</v>
      </c>
      <c r="U258" t="b">
        <v>0</v>
      </c>
      <c r="V258" t="s">
        <v>89</v>
      </c>
      <c r="W258" s="1">
        <v>44621.611956018518</v>
      </c>
      <c r="X258">
        <v>582</v>
      </c>
      <c r="Y258">
        <v>21</v>
      </c>
      <c r="Z258">
        <v>0</v>
      </c>
      <c r="AA258">
        <v>21</v>
      </c>
      <c r="AB258">
        <v>0</v>
      </c>
      <c r="AC258">
        <v>7</v>
      </c>
      <c r="AD258">
        <v>-21</v>
      </c>
      <c r="AE258">
        <v>0</v>
      </c>
      <c r="AF258">
        <v>0</v>
      </c>
      <c r="AG258">
        <v>0</v>
      </c>
      <c r="AH258" t="s">
        <v>90</v>
      </c>
      <c r="AI258" s="1">
        <v>44621.632870370369</v>
      </c>
      <c r="AJ258">
        <v>156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-21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35">
      <c r="A259" t="s">
        <v>705</v>
      </c>
      <c r="B259" t="s">
        <v>80</v>
      </c>
      <c r="C259" t="s">
        <v>668</v>
      </c>
      <c r="D259" t="s">
        <v>82</v>
      </c>
      <c r="E259" s="2" t="str">
        <f>HYPERLINK("capsilon://?command=openfolder&amp;siteaddress=FAM.docvelocity-na8.net&amp;folderid=FXA4817BDF-D71C-7F6C-0B52-AD805C6E654E","FX220210945")</f>
        <v>FX220210945</v>
      </c>
      <c r="F259" t="s">
        <v>19</v>
      </c>
      <c r="G259" t="s">
        <v>19</v>
      </c>
      <c r="H259" t="s">
        <v>83</v>
      </c>
      <c r="I259" t="s">
        <v>669</v>
      </c>
      <c r="J259">
        <v>210</v>
      </c>
      <c r="K259" t="s">
        <v>85</v>
      </c>
      <c r="L259" t="s">
        <v>86</v>
      </c>
      <c r="M259" t="s">
        <v>87</v>
      </c>
      <c r="N259">
        <v>2</v>
      </c>
      <c r="O259" s="1">
        <v>44628.77579861111</v>
      </c>
      <c r="P259" s="1">
        <v>44629.160798611112</v>
      </c>
      <c r="Q259">
        <v>30759</v>
      </c>
      <c r="R259">
        <v>2505</v>
      </c>
      <c r="S259" t="b">
        <v>0</v>
      </c>
      <c r="T259" t="s">
        <v>88</v>
      </c>
      <c r="U259" t="b">
        <v>1</v>
      </c>
      <c r="V259" t="s">
        <v>237</v>
      </c>
      <c r="W259" s="1">
        <v>44628.795289351852</v>
      </c>
      <c r="X259">
        <v>1309</v>
      </c>
      <c r="Y259">
        <v>115</v>
      </c>
      <c r="Z259">
        <v>0</v>
      </c>
      <c r="AA259">
        <v>115</v>
      </c>
      <c r="AB259">
        <v>48</v>
      </c>
      <c r="AC259">
        <v>53</v>
      </c>
      <c r="AD259">
        <v>95</v>
      </c>
      <c r="AE259">
        <v>0</v>
      </c>
      <c r="AF259">
        <v>0</v>
      </c>
      <c r="AG259">
        <v>0</v>
      </c>
      <c r="AH259" t="s">
        <v>566</v>
      </c>
      <c r="AI259" s="1">
        <v>44629.160798611112</v>
      </c>
      <c r="AJ259">
        <v>796</v>
      </c>
      <c r="AK259">
        <v>1</v>
      </c>
      <c r="AL259">
        <v>0</v>
      </c>
      <c r="AM259">
        <v>1</v>
      </c>
      <c r="AN259">
        <v>48</v>
      </c>
      <c r="AO259">
        <v>1</v>
      </c>
      <c r="AP259">
        <v>94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35">
      <c r="A260" t="s">
        <v>706</v>
      </c>
      <c r="B260" t="s">
        <v>80</v>
      </c>
      <c r="C260" t="s">
        <v>707</v>
      </c>
      <c r="D260" t="s">
        <v>82</v>
      </c>
      <c r="E260" s="2" t="str">
        <f>HYPERLINK("capsilon://?command=openfolder&amp;siteaddress=FAM.docvelocity-na8.net&amp;folderid=FX02FEB017-916B-1201-BC00-D383D262F7A6","FX2203363")</f>
        <v>FX2203363</v>
      </c>
      <c r="F260" t="s">
        <v>19</v>
      </c>
      <c r="G260" t="s">
        <v>19</v>
      </c>
      <c r="H260" t="s">
        <v>83</v>
      </c>
      <c r="I260" t="s">
        <v>708</v>
      </c>
      <c r="J260">
        <v>92</v>
      </c>
      <c r="K260" t="s">
        <v>85</v>
      </c>
      <c r="L260" t="s">
        <v>86</v>
      </c>
      <c r="M260" t="s">
        <v>87</v>
      </c>
      <c r="N260">
        <v>1</v>
      </c>
      <c r="O260" s="1">
        <v>44628.797083333331</v>
      </c>
      <c r="P260" s="1">
        <v>44629.194664351853</v>
      </c>
      <c r="Q260">
        <v>33343</v>
      </c>
      <c r="R260">
        <v>1008</v>
      </c>
      <c r="S260" t="b">
        <v>0</v>
      </c>
      <c r="T260" t="s">
        <v>88</v>
      </c>
      <c r="U260" t="b">
        <v>0</v>
      </c>
      <c r="V260" t="s">
        <v>252</v>
      </c>
      <c r="W260" s="1">
        <v>44629.194664351853</v>
      </c>
      <c r="X260">
        <v>376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92</v>
      </c>
      <c r="AE260">
        <v>87</v>
      </c>
      <c r="AF260">
        <v>0</v>
      </c>
      <c r="AG260">
        <v>4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35">
      <c r="A261" t="s">
        <v>709</v>
      </c>
      <c r="B261" t="s">
        <v>80</v>
      </c>
      <c r="C261" t="s">
        <v>710</v>
      </c>
      <c r="D261" t="s">
        <v>82</v>
      </c>
      <c r="E261" s="2" t="str">
        <f>HYPERLINK("capsilon://?command=openfolder&amp;siteaddress=FAM.docvelocity-na8.net&amp;folderid=FX4F6A825A-0C6C-4EB0-B75B-054537CCE24A","FX2203430")</f>
        <v>FX2203430</v>
      </c>
      <c r="F261" t="s">
        <v>19</v>
      </c>
      <c r="G261" t="s">
        <v>19</v>
      </c>
      <c r="H261" t="s">
        <v>83</v>
      </c>
      <c r="I261" t="s">
        <v>711</v>
      </c>
      <c r="J261">
        <v>361</v>
      </c>
      <c r="K261" t="s">
        <v>85</v>
      </c>
      <c r="L261" t="s">
        <v>86</v>
      </c>
      <c r="M261" t="s">
        <v>87</v>
      </c>
      <c r="N261">
        <v>1</v>
      </c>
      <c r="O261" s="1">
        <v>44628.800520833334</v>
      </c>
      <c r="P261" s="1">
        <v>44629.196562500001</v>
      </c>
      <c r="Q261">
        <v>33629</v>
      </c>
      <c r="R261">
        <v>589</v>
      </c>
      <c r="S261" t="b">
        <v>0</v>
      </c>
      <c r="T261" t="s">
        <v>88</v>
      </c>
      <c r="U261" t="b">
        <v>0</v>
      </c>
      <c r="V261" t="s">
        <v>252</v>
      </c>
      <c r="W261" s="1">
        <v>44629.196562500001</v>
      </c>
      <c r="X261">
        <v>163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361</v>
      </c>
      <c r="AE261">
        <v>342</v>
      </c>
      <c r="AF261">
        <v>0</v>
      </c>
      <c r="AG261">
        <v>1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35">
      <c r="A262" t="s">
        <v>712</v>
      </c>
      <c r="B262" t="s">
        <v>80</v>
      </c>
      <c r="C262" t="s">
        <v>713</v>
      </c>
      <c r="D262" t="s">
        <v>82</v>
      </c>
      <c r="E262" s="2" t="str">
        <f>HYPERLINK("capsilon://?command=openfolder&amp;siteaddress=FAM.docvelocity-na8.net&amp;folderid=FX09EC34A1-D908-8692-8D67-E90057CE7810","FX220210753")</f>
        <v>FX220210753</v>
      </c>
      <c r="F262" t="s">
        <v>19</v>
      </c>
      <c r="G262" t="s">
        <v>19</v>
      </c>
      <c r="H262" t="s">
        <v>83</v>
      </c>
      <c r="I262" t="s">
        <v>714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44628.817557870374</v>
      </c>
      <c r="P262" s="1">
        <v>44629.157858796294</v>
      </c>
      <c r="Q262">
        <v>29046</v>
      </c>
      <c r="R262">
        <v>356</v>
      </c>
      <c r="S262" t="b">
        <v>0</v>
      </c>
      <c r="T262" t="s">
        <v>88</v>
      </c>
      <c r="U262" t="b">
        <v>0</v>
      </c>
      <c r="V262" t="s">
        <v>154</v>
      </c>
      <c r="W262" s="1">
        <v>44628.833495370367</v>
      </c>
      <c r="X262">
        <v>187</v>
      </c>
      <c r="Y262">
        <v>9</v>
      </c>
      <c r="Z262">
        <v>0</v>
      </c>
      <c r="AA262">
        <v>9</v>
      </c>
      <c r="AB262">
        <v>0</v>
      </c>
      <c r="AC262">
        <v>2</v>
      </c>
      <c r="AD262">
        <v>-9</v>
      </c>
      <c r="AE262">
        <v>0</v>
      </c>
      <c r="AF262">
        <v>0</v>
      </c>
      <c r="AG262">
        <v>0</v>
      </c>
      <c r="AH262" t="s">
        <v>255</v>
      </c>
      <c r="AI262" s="1">
        <v>44629.157858796294</v>
      </c>
      <c r="AJ262">
        <v>169</v>
      </c>
      <c r="AK262">
        <v>1</v>
      </c>
      <c r="AL262">
        <v>0</v>
      </c>
      <c r="AM262">
        <v>1</v>
      </c>
      <c r="AN262">
        <v>0</v>
      </c>
      <c r="AO262">
        <v>0</v>
      </c>
      <c r="AP262">
        <v>-10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35">
      <c r="A263" t="s">
        <v>715</v>
      </c>
      <c r="B263" t="s">
        <v>80</v>
      </c>
      <c r="C263" t="s">
        <v>716</v>
      </c>
      <c r="D263" t="s">
        <v>82</v>
      </c>
      <c r="E263" s="2" t="str">
        <f t="shared" ref="E263:E269" si="5">HYPERLINK("capsilon://?command=openfolder&amp;siteaddress=FAM.docvelocity-na8.net&amp;folderid=FXA2C72F8C-22A4-F2E1-8E32-1B181B0A570B","FX2203411")</f>
        <v>FX2203411</v>
      </c>
      <c r="F263" t="s">
        <v>19</v>
      </c>
      <c r="G263" t="s">
        <v>19</v>
      </c>
      <c r="H263" t="s">
        <v>83</v>
      </c>
      <c r="I263" t="s">
        <v>717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44628.893472222226</v>
      </c>
      <c r="P263" s="1">
        <v>44629.17019675926</v>
      </c>
      <c r="Q263">
        <v>22174</v>
      </c>
      <c r="R263">
        <v>1735</v>
      </c>
      <c r="S263" t="b">
        <v>0</v>
      </c>
      <c r="T263" t="s">
        <v>88</v>
      </c>
      <c r="U263" t="b">
        <v>0</v>
      </c>
      <c r="V263" t="s">
        <v>127</v>
      </c>
      <c r="W263" s="1">
        <v>44629.166192129633</v>
      </c>
      <c r="X263">
        <v>1297</v>
      </c>
      <c r="Y263">
        <v>37</v>
      </c>
      <c r="Z263">
        <v>0</v>
      </c>
      <c r="AA263">
        <v>37</v>
      </c>
      <c r="AB263">
        <v>0</v>
      </c>
      <c r="AC263">
        <v>30</v>
      </c>
      <c r="AD263">
        <v>-37</v>
      </c>
      <c r="AE263">
        <v>0</v>
      </c>
      <c r="AF263">
        <v>0</v>
      </c>
      <c r="AG263">
        <v>0</v>
      </c>
      <c r="AH263" t="s">
        <v>255</v>
      </c>
      <c r="AI263" s="1">
        <v>44629.17019675926</v>
      </c>
      <c r="AJ263">
        <v>340</v>
      </c>
      <c r="AK263">
        <v>3</v>
      </c>
      <c r="AL263">
        <v>0</v>
      </c>
      <c r="AM263">
        <v>3</v>
      </c>
      <c r="AN263">
        <v>0</v>
      </c>
      <c r="AO263">
        <v>2</v>
      </c>
      <c r="AP263">
        <v>-40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35">
      <c r="A264" t="s">
        <v>718</v>
      </c>
      <c r="B264" t="s">
        <v>80</v>
      </c>
      <c r="C264" t="s">
        <v>716</v>
      </c>
      <c r="D264" t="s">
        <v>82</v>
      </c>
      <c r="E264" s="2" t="str">
        <f t="shared" si="5"/>
        <v>FX2203411</v>
      </c>
      <c r="F264" t="s">
        <v>19</v>
      </c>
      <c r="G264" t="s">
        <v>19</v>
      </c>
      <c r="H264" t="s">
        <v>83</v>
      </c>
      <c r="I264" t="s">
        <v>719</v>
      </c>
      <c r="J264">
        <v>28</v>
      </c>
      <c r="K264" t="s">
        <v>85</v>
      </c>
      <c r="L264" t="s">
        <v>86</v>
      </c>
      <c r="M264" t="s">
        <v>87</v>
      </c>
      <c r="N264">
        <v>2</v>
      </c>
      <c r="O264" s="1">
        <v>44628.894155092596</v>
      </c>
      <c r="P264" s="1">
        <v>44629.161030092589</v>
      </c>
      <c r="Q264">
        <v>22644</v>
      </c>
      <c r="R264">
        <v>414</v>
      </c>
      <c r="S264" t="b">
        <v>0</v>
      </c>
      <c r="T264" t="s">
        <v>88</v>
      </c>
      <c r="U264" t="b">
        <v>0</v>
      </c>
      <c r="V264" t="s">
        <v>237</v>
      </c>
      <c r="W264" s="1">
        <v>44628.898032407407</v>
      </c>
      <c r="X264">
        <v>232</v>
      </c>
      <c r="Y264">
        <v>21</v>
      </c>
      <c r="Z264">
        <v>0</v>
      </c>
      <c r="AA264">
        <v>21</v>
      </c>
      <c r="AB264">
        <v>0</v>
      </c>
      <c r="AC264">
        <v>0</v>
      </c>
      <c r="AD264">
        <v>7</v>
      </c>
      <c r="AE264">
        <v>0</v>
      </c>
      <c r="AF264">
        <v>0</v>
      </c>
      <c r="AG264">
        <v>0</v>
      </c>
      <c r="AH264" t="s">
        <v>255</v>
      </c>
      <c r="AI264" s="1">
        <v>44629.161030092589</v>
      </c>
      <c r="AJ264">
        <v>174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6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35">
      <c r="A265" t="s">
        <v>720</v>
      </c>
      <c r="B265" t="s">
        <v>80</v>
      </c>
      <c r="C265" t="s">
        <v>716</v>
      </c>
      <c r="D265" t="s">
        <v>82</v>
      </c>
      <c r="E265" s="2" t="str">
        <f t="shared" si="5"/>
        <v>FX2203411</v>
      </c>
      <c r="F265" t="s">
        <v>19</v>
      </c>
      <c r="G265" t="s">
        <v>19</v>
      </c>
      <c r="H265" t="s">
        <v>83</v>
      </c>
      <c r="I265" t="s">
        <v>721</v>
      </c>
      <c r="J265">
        <v>78</v>
      </c>
      <c r="K265" t="s">
        <v>85</v>
      </c>
      <c r="L265" t="s">
        <v>86</v>
      </c>
      <c r="M265" t="s">
        <v>87</v>
      </c>
      <c r="N265">
        <v>2</v>
      </c>
      <c r="O265" s="1">
        <v>44628.894826388889</v>
      </c>
      <c r="P265" s="1">
        <v>44629.16443287037</v>
      </c>
      <c r="Q265">
        <v>22676</v>
      </c>
      <c r="R265">
        <v>618</v>
      </c>
      <c r="S265" t="b">
        <v>0</v>
      </c>
      <c r="T265" t="s">
        <v>88</v>
      </c>
      <c r="U265" t="b">
        <v>0</v>
      </c>
      <c r="V265" t="s">
        <v>237</v>
      </c>
      <c r="W265" s="1">
        <v>44628.901736111111</v>
      </c>
      <c r="X265">
        <v>319</v>
      </c>
      <c r="Y265">
        <v>86</v>
      </c>
      <c r="Z265">
        <v>0</v>
      </c>
      <c r="AA265">
        <v>86</v>
      </c>
      <c r="AB265">
        <v>0</v>
      </c>
      <c r="AC265">
        <v>23</v>
      </c>
      <c r="AD265">
        <v>-8</v>
      </c>
      <c r="AE265">
        <v>0</v>
      </c>
      <c r="AF265">
        <v>0</v>
      </c>
      <c r="AG265">
        <v>0</v>
      </c>
      <c r="AH265" t="s">
        <v>255</v>
      </c>
      <c r="AI265" s="1">
        <v>44629.16443287037</v>
      </c>
      <c r="AJ265">
        <v>293</v>
      </c>
      <c r="AK265">
        <v>2</v>
      </c>
      <c r="AL265">
        <v>0</v>
      </c>
      <c r="AM265">
        <v>2</v>
      </c>
      <c r="AN265">
        <v>0</v>
      </c>
      <c r="AO265">
        <v>1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35">
      <c r="A266" t="s">
        <v>722</v>
      </c>
      <c r="B266" t="s">
        <v>80</v>
      </c>
      <c r="C266" t="s">
        <v>716</v>
      </c>
      <c r="D266" t="s">
        <v>82</v>
      </c>
      <c r="E266" s="2" t="str">
        <f t="shared" si="5"/>
        <v>FX2203411</v>
      </c>
      <c r="F266" t="s">
        <v>19</v>
      </c>
      <c r="G266" t="s">
        <v>19</v>
      </c>
      <c r="H266" t="s">
        <v>83</v>
      </c>
      <c r="I266" t="s">
        <v>723</v>
      </c>
      <c r="J266">
        <v>48</v>
      </c>
      <c r="K266" t="s">
        <v>85</v>
      </c>
      <c r="L266" t="s">
        <v>86</v>
      </c>
      <c r="M266" t="s">
        <v>87</v>
      </c>
      <c r="N266">
        <v>2</v>
      </c>
      <c r="O266" s="1">
        <v>44628.895057870373</v>
      </c>
      <c r="P266" s="1">
        <v>44629.163124999999</v>
      </c>
      <c r="Q266">
        <v>22803</v>
      </c>
      <c r="R266">
        <v>358</v>
      </c>
      <c r="S266" t="b">
        <v>0</v>
      </c>
      <c r="T266" t="s">
        <v>88</v>
      </c>
      <c r="U266" t="b">
        <v>0</v>
      </c>
      <c r="V266" t="s">
        <v>237</v>
      </c>
      <c r="W266" s="1">
        <v>44628.90357638889</v>
      </c>
      <c r="X266">
        <v>158</v>
      </c>
      <c r="Y266">
        <v>46</v>
      </c>
      <c r="Z266">
        <v>0</v>
      </c>
      <c r="AA266">
        <v>46</v>
      </c>
      <c r="AB266">
        <v>0</v>
      </c>
      <c r="AC266">
        <v>9</v>
      </c>
      <c r="AD266">
        <v>2</v>
      </c>
      <c r="AE266">
        <v>0</v>
      </c>
      <c r="AF266">
        <v>0</v>
      </c>
      <c r="AG266">
        <v>0</v>
      </c>
      <c r="AH266" t="s">
        <v>566</v>
      </c>
      <c r="AI266" s="1">
        <v>44629.163124999999</v>
      </c>
      <c r="AJ266">
        <v>200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35">
      <c r="A267" t="s">
        <v>724</v>
      </c>
      <c r="B267" t="s">
        <v>80</v>
      </c>
      <c r="C267" t="s">
        <v>716</v>
      </c>
      <c r="D267" t="s">
        <v>82</v>
      </c>
      <c r="E267" s="2" t="str">
        <f t="shared" si="5"/>
        <v>FX2203411</v>
      </c>
      <c r="F267" t="s">
        <v>19</v>
      </c>
      <c r="G267" t="s">
        <v>19</v>
      </c>
      <c r="H267" t="s">
        <v>83</v>
      </c>
      <c r="I267" t="s">
        <v>725</v>
      </c>
      <c r="J267">
        <v>48</v>
      </c>
      <c r="K267" t="s">
        <v>85</v>
      </c>
      <c r="L267" t="s">
        <v>86</v>
      </c>
      <c r="M267" t="s">
        <v>87</v>
      </c>
      <c r="N267">
        <v>2</v>
      </c>
      <c r="O267" s="1">
        <v>44628.895266203705</v>
      </c>
      <c r="P267" s="1">
        <v>44629.165925925925</v>
      </c>
      <c r="Q267">
        <v>22839</v>
      </c>
      <c r="R267">
        <v>546</v>
      </c>
      <c r="S267" t="b">
        <v>0</v>
      </c>
      <c r="T267" t="s">
        <v>88</v>
      </c>
      <c r="U267" t="b">
        <v>0</v>
      </c>
      <c r="V267" t="s">
        <v>237</v>
      </c>
      <c r="W267" s="1">
        <v>44628.907118055555</v>
      </c>
      <c r="X267">
        <v>305</v>
      </c>
      <c r="Y267">
        <v>46</v>
      </c>
      <c r="Z267">
        <v>0</v>
      </c>
      <c r="AA267">
        <v>46</v>
      </c>
      <c r="AB267">
        <v>0</v>
      </c>
      <c r="AC267">
        <v>9</v>
      </c>
      <c r="AD267">
        <v>2</v>
      </c>
      <c r="AE267">
        <v>0</v>
      </c>
      <c r="AF267">
        <v>0</v>
      </c>
      <c r="AG267">
        <v>0</v>
      </c>
      <c r="AH267" t="s">
        <v>566</v>
      </c>
      <c r="AI267" s="1">
        <v>44629.165925925925</v>
      </c>
      <c r="AJ267">
        <v>241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35">
      <c r="A268" t="s">
        <v>726</v>
      </c>
      <c r="B268" t="s">
        <v>80</v>
      </c>
      <c r="C268" t="s">
        <v>716</v>
      </c>
      <c r="D268" t="s">
        <v>82</v>
      </c>
      <c r="E268" s="2" t="str">
        <f t="shared" si="5"/>
        <v>FX2203411</v>
      </c>
      <c r="F268" t="s">
        <v>19</v>
      </c>
      <c r="G268" t="s">
        <v>19</v>
      </c>
      <c r="H268" t="s">
        <v>83</v>
      </c>
      <c r="I268" t="s">
        <v>727</v>
      </c>
      <c r="J268">
        <v>78</v>
      </c>
      <c r="K268" t="s">
        <v>85</v>
      </c>
      <c r="L268" t="s">
        <v>86</v>
      </c>
      <c r="M268" t="s">
        <v>87</v>
      </c>
      <c r="N268">
        <v>2</v>
      </c>
      <c r="O268" s="1">
        <v>44628.895636574074</v>
      </c>
      <c r="P268" s="1">
        <v>44629.171909722223</v>
      </c>
      <c r="Q268">
        <v>23034</v>
      </c>
      <c r="R268">
        <v>836</v>
      </c>
      <c r="S268" t="b">
        <v>0</v>
      </c>
      <c r="T268" t="s">
        <v>88</v>
      </c>
      <c r="U268" t="b">
        <v>0</v>
      </c>
      <c r="V268" t="s">
        <v>237</v>
      </c>
      <c r="W268" s="1">
        <v>44628.910312499997</v>
      </c>
      <c r="X268">
        <v>275</v>
      </c>
      <c r="Y268">
        <v>86</v>
      </c>
      <c r="Z268">
        <v>0</v>
      </c>
      <c r="AA268">
        <v>86</v>
      </c>
      <c r="AB268">
        <v>0</v>
      </c>
      <c r="AC268">
        <v>23</v>
      </c>
      <c r="AD268">
        <v>-8</v>
      </c>
      <c r="AE268">
        <v>0</v>
      </c>
      <c r="AF268">
        <v>0</v>
      </c>
      <c r="AG268">
        <v>0</v>
      </c>
      <c r="AH268" t="s">
        <v>566</v>
      </c>
      <c r="AI268" s="1">
        <v>44629.171909722223</v>
      </c>
      <c r="AJ268">
        <v>516</v>
      </c>
      <c r="AK268">
        <v>4</v>
      </c>
      <c r="AL268">
        <v>0</v>
      </c>
      <c r="AM268">
        <v>4</v>
      </c>
      <c r="AN268">
        <v>0</v>
      </c>
      <c r="AO268">
        <v>4</v>
      </c>
      <c r="AP268">
        <v>-12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35">
      <c r="A269" t="s">
        <v>728</v>
      </c>
      <c r="B269" t="s">
        <v>80</v>
      </c>
      <c r="C269" t="s">
        <v>716</v>
      </c>
      <c r="D269" t="s">
        <v>82</v>
      </c>
      <c r="E269" s="2" t="str">
        <f t="shared" si="5"/>
        <v>FX2203411</v>
      </c>
      <c r="F269" t="s">
        <v>19</v>
      </c>
      <c r="G269" t="s">
        <v>19</v>
      </c>
      <c r="H269" t="s">
        <v>83</v>
      </c>
      <c r="I269" t="s">
        <v>729</v>
      </c>
      <c r="J269">
        <v>28</v>
      </c>
      <c r="K269" t="s">
        <v>85</v>
      </c>
      <c r="L269" t="s">
        <v>86</v>
      </c>
      <c r="M269" t="s">
        <v>87</v>
      </c>
      <c r="N269">
        <v>2</v>
      </c>
      <c r="O269" s="1">
        <v>44628.896550925929</v>
      </c>
      <c r="P269" s="1">
        <v>44629.171655092592</v>
      </c>
      <c r="Q269">
        <v>23474</v>
      </c>
      <c r="R269">
        <v>295</v>
      </c>
      <c r="S269" t="b">
        <v>0</v>
      </c>
      <c r="T269" t="s">
        <v>88</v>
      </c>
      <c r="U269" t="b">
        <v>0</v>
      </c>
      <c r="V269" t="s">
        <v>237</v>
      </c>
      <c r="W269" s="1">
        <v>44628.912268518521</v>
      </c>
      <c r="X269">
        <v>169</v>
      </c>
      <c r="Y269">
        <v>21</v>
      </c>
      <c r="Z269">
        <v>0</v>
      </c>
      <c r="AA269">
        <v>21</v>
      </c>
      <c r="AB269">
        <v>0</v>
      </c>
      <c r="AC269">
        <v>1</v>
      </c>
      <c r="AD269">
        <v>7</v>
      </c>
      <c r="AE269">
        <v>0</v>
      </c>
      <c r="AF269">
        <v>0</v>
      </c>
      <c r="AG269">
        <v>0</v>
      </c>
      <c r="AH269" t="s">
        <v>255</v>
      </c>
      <c r="AI269" s="1">
        <v>44629.171655092592</v>
      </c>
      <c r="AJ269">
        <v>126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6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35">
      <c r="A270" t="s">
        <v>730</v>
      </c>
      <c r="B270" t="s">
        <v>80</v>
      </c>
      <c r="C270" t="s">
        <v>731</v>
      </c>
      <c r="D270" t="s">
        <v>82</v>
      </c>
      <c r="E270" s="2" t="str">
        <f>HYPERLINK("capsilon://?command=openfolder&amp;siteaddress=FAM.docvelocity-na8.net&amp;folderid=FXA83C5ED9-1000-059C-8279-5BFD186015F5","FX220212819")</f>
        <v>FX220212819</v>
      </c>
      <c r="F270" t="s">
        <v>19</v>
      </c>
      <c r="G270" t="s">
        <v>19</v>
      </c>
      <c r="H270" t="s">
        <v>83</v>
      </c>
      <c r="I270" t="s">
        <v>732</v>
      </c>
      <c r="J270">
        <v>0</v>
      </c>
      <c r="K270" t="s">
        <v>85</v>
      </c>
      <c r="L270" t="s">
        <v>86</v>
      </c>
      <c r="M270" t="s">
        <v>87</v>
      </c>
      <c r="N270">
        <v>1</v>
      </c>
      <c r="O270" s="1">
        <v>44629.077627314815</v>
      </c>
      <c r="P270" s="1">
        <v>44629.202847222223</v>
      </c>
      <c r="Q270">
        <v>9864</v>
      </c>
      <c r="R270">
        <v>955</v>
      </c>
      <c r="S270" t="b">
        <v>0</v>
      </c>
      <c r="T270" t="s">
        <v>88</v>
      </c>
      <c r="U270" t="b">
        <v>0</v>
      </c>
      <c r="V270" t="s">
        <v>252</v>
      </c>
      <c r="W270" s="1">
        <v>44629.202847222223</v>
      </c>
      <c r="X270">
        <v>542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89</v>
      </c>
      <c r="AF270">
        <v>0</v>
      </c>
      <c r="AG270">
        <v>4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35">
      <c r="A271" t="s">
        <v>733</v>
      </c>
      <c r="B271" t="s">
        <v>80</v>
      </c>
      <c r="C271" t="s">
        <v>707</v>
      </c>
      <c r="D271" t="s">
        <v>82</v>
      </c>
      <c r="E271" s="2" t="str">
        <f>HYPERLINK("capsilon://?command=openfolder&amp;siteaddress=FAM.docvelocity-na8.net&amp;folderid=FX02FEB017-916B-1201-BC00-D383D262F7A6","FX2203363")</f>
        <v>FX2203363</v>
      </c>
      <c r="F271" t="s">
        <v>19</v>
      </c>
      <c r="G271" t="s">
        <v>19</v>
      </c>
      <c r="H271" t="s">
        <v>83</v>
      </c>
      <c r="I271" t="s">
        <v>708</v>
      </c>
      <c r="J271">
        <v>164</v>
      </c>
      <c r="K271" t="s">
        <v>85</v>
      </c>
      <c r="L271" t="s">
        <v>86</v>
      </c>
      <c r="M271" t="s">
        <v>87</v>
      </c>
      <c r="N271">
        <v>2</v>
      </c>
      <c r="O271" s="1">
        <v>44629.195497685185</v>
      </c>
      <c r="P271" s="1">
        <v>44629.25408564815</v>
      </c>
      <c r="Q271">
        <v>3411</v>
      </c>
      <c r="R271">
        <v>1651</v>
      </c>
      <c r="S271" t="b">
        <v>0</v>
      </c>
      <c r="T271" t="s">
        <v>88</v>
      </c>
      <c r="U271" t="b">
        <v>1</v>
      </c>
      <c r="V271" t="s">
        <v>89</v>
      </c>
      <c r="W271" s="1">
        <v>44629.203402777777</v>
      </c>
      <c r="X271">
        <v>674</v>
      </c>
      <c r="Y271">
        <v>144</v>
      </c>
      <c r="Z271">
        <v>0</v>
      </c>
      <c r="AA271">
        <v>144</v>
      </c>
      <c r="AB271">
        <v>0</v>
      </c>
      <c r="AC271">
        <v>8</v>
      </c>
      <c r="AD271">
        <v>20</v>
      </c>
      <c r="AE271">
        <v>0</v>
      </c>
      <c r="AF271">
        <v>0</v>
      </c>
      <c r="AG271">
        <v>0</v>
      </c>
      <c r="AH271" t="s">
        <v>441</v>
      </c>
      <c r="AI271" s="1">
        <v>44629.25408564815</v>
      </c>
      <c r="AJ271">
        <v>977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20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35">
      <c r="A272" t="s">
        <v>734</v>
      </c>
      <c r="B272" t="s">
        <v>80</v>
      </c>
      <c r="C272" t="s">
        <v>710</v>
      </c>
      <c r="D272" t="s">
        <v>82</v>
      </c>
      <c r="E272" s="2" t="str">
        <f>HYPERLINK("capsilon://?command=openfolder&amp;siteaddress=FAM.docvelocity-na8.net&amp;folderid=FX4F6A825A-0C6C-4EB0-B75B-054537CCE24A","FX2203430")</f>
        <v>FX2203430</v>
      </c>
      <c r="F272" t="s">
        <v>19</v>
      </c>
      <c r="G272" t="s">
        <v>19</v>
      </c>
      <c r="H272" t="s">
        <v>83</v>
      </c>
      <c r="I272" t="s">
        <v>711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44629.197013888886</v>
      </c>
      <c r="P272" s="1">
        <v>44629.263784722221</v>
      </c>
      <c r="Q272">
        <v>2220</v>
      </c>
      <c r="R272">
        <v>3549</v>
      </c>
      <c r="S272" t="b">
        <v>0</v>
      </c>
      <c r="T272" t="s">
        <v>88</v>
      </c>
      <c r="U272" t="b">
        <v>1</v>
      </c>
      <c r="V272" t="s">
        <v>94</v>
      </c>
      <c r="W272" s="1">
        <v>44629.228206018517</v>
      </c>
      <c r="X272">
        <v>2689</v>
      </c>
      <c r="Y272">
        <v>52</v>
      </c>
      <c r="Z272">
        <v>0</v>
      </c>
      <c r="AA272">
        <v>52</v>
      </c>
      <c r="AB272">
        <v>0</v>
      </c>
      <c r="AC272">
        <v>37</v>
      </c>
      <c r="AD272">
        <v>-52</v>
      </c>
      <c r="AE272">
        <v>0</v>
      </c>
      <c r="AF272">
        <v>0</v>
      </c>
      <c r="AG272">
        <v>0</v>
      </c>
      <c r="AH272" t="s">
        <v>566</v>
      </c>
      <c r="AI272" s="1">
        <v>44629.263784722221</v>
      </c>
      <c r="AJ272">
        <v>860</v>
      </c>
      <c r="AK272">
        <v>3</v>
      </c>
      <c r="AL272">
        <v>0</v>
      </c>
      <c r="AM272">
        <v>3</v>
      </c>
      <c r="AN272">
        <v>0</v>
      </c>
      <c r="AO272">
        <v>3</v>
      </c>
      <c r="AP272">
        <v>-55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35">
      <c r="A273" t="s">
        <v>735</v>
      </c>
      <c r="B273" t="s">
        <v>80</v>
      </c>
      <c r="C273" t="s">
        <v>731</v>
      </c>
      <c r="D273" t="s">
        <v>82</v>
      </c>
      <c r="E273" s="2" t="str">
        <f>HYPERLINK("capsilon://?command=openfolder&amp;siteaddress=FAM.docvelocity-na8.net&amp;folderid=FXA83C5ED9-1000-059C-8279-5BFD186015F5","FX220212819")</f>
        <v>FX220212819</v>
      </c>
      <c r="F273" t="s">
        <v>19</v>
      </c>
      <c r="G273" t="s">
        <v>19</v>
      </c>
      <c r="H273" t="s">
        <v>83</v>
      </c>
      <c r="I273" t="s">
        <v>732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44629.203425925924</v>
      </c>
      <c r="P273" s="1">
        <v>44629.269953703704</v>
      </c>
      <c r="Q273">
        <v>2664</v>
      </c>
      <c r="R273">
        <v>3084</v>
      </c>
      <c r="S273" t="b">
        <v>0</v>
      </c>
      <c r="T273" t="s">
        <v>88</v>
      </c>
      <c r="U273" t="b">
        <v>1</v>
      </c>
      <c r="V273" t="s">
        <v>89</v>
      </c>
      <c r="W273" s="1">
        <v>44629.223449074074</v>
      </c>
      <c r="X273">
        <v>1714</v>
      </c>
      <c r="Y273">
        <v>193</v>
      </c>
      <c r="Z273">
        <v>0</v>
      </c>
      <c r="AA273">
        <v>193</v>
      </c>
      <c r="AB273">
        <v>0</v>
      </c>
      <c r="AC273">
        <v>78</v>
      </c>
      <c r="AD273">
        <v>-193</v>
      </c>
      <c r="AE273">
        <v>0</v>
      </c>
      <c r="AF273">
        <v>0</v>
      </c>
      <c r="AG273">
        <v>0</v>
      </c>
      <c r="AH273" t="s">
        <v>441</v>
      </c>
      <c r="AI273" s="1">
        <v>44629.269953703704</v>
      </c>
      <c r="AJ273">
        <v>1370</v>
      </c>
      <c r="AK273">
        <v>7</v>
      </c>
      <c r="AL273">
        <v>0</v>
      </c>
      <c r="AM273">
        <v>7</v>
      </c>
      <c r="AN273">
        <v>0</v>
      </c>
      <c r="AO273">
        <v>7</v>
      </c>
      <c r="AP273">
        <v>-200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35">
      <c r="A274" t="s">
        <v>736</v>
      </c>
      <c r="B274" t="s">
        <v>80</v>
      </c>
      <c r="C274" t="s">
        <v>737</v>
      </c>
      <c r="D274" t="s">
        <v>82</v>
      </c>
      <c r="E274" s="2" t="str">
        <f>HYPERLINK("capsilon://?command=openfolder&amp;siteaddress=FAM.docvelocity-na8.net&amp;folderid=FX1607298E-3D81-24CC-8DB8-FE5026F117F7","FX22028183")</f>
        <v>FX22028183</v>
      </c>
      <c r="F274" t="s">
        <v>19</v>
      </c>
      <c r="G274" t="s">
        <v>19</v>
      </c>
      <c r="H274" t="s">
        <v>83</v>
      </c>
      <c r="I274" t="s">
        <v>738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44629.366446759261</v>
      </c>
      <c r="P274" s="1">
        <v>44629.379583333335</v>
      </c>
      <c r="Q274">
        <v>881</v>
      </c>
      <c r="R274">
        <v>254</v>
      </c>
      <c r="S274" t="b">
        <v>0</v>
      </c>
      <c r="T274" t="s">
        <v>88</v>
      </c>
      <c r="U274" t="b">
        <v>0</v>
      </c>
      <c r="V274" t="s">
        <v>102</v>
      </c>
      <c r="W274" s="1">
        <v>44629.377604166664</v>
      </c>
      <c r="X274">
        <v>119</v>
      </c>
      <c r="Y274">
        <v>9</v>
      </c>
      <c r="Z274">
        <v>0</v>
      </c>
      <c r="AA274">
        <v>9</v>
      </c>
      <c r="AB274">
        <v>0</v>
      </c>
      <c r="AC274">
        <v>2</v>
      </c>
      <c r="AD274">
        <v>-9</v>
      </c>
      <c r="AE274">
        <v>0</v>
      </c>
      <c r="AF274">
        <v>0</v>
      </c>
      <c r="AG274">
        <v>0</v>
      </c>
      <c r="AH274" t="s">
        <v>566</v>
      </c>
      <c r="AI274" s="1">
        <v>44629.379583333335</v>
      </c>
      <c r="AJ274">
        <v>108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-9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35">
      <c r="A275" t="s">
        <v>739</v>
      </c>
      <c r="B275" t="s">
        <v>80</v>
      </c>
      <c r="C275" t="s">
        <v>548</v>
      </c>
      <c r="D275" t="s">
        <v>82</v>
      </c>
      <c r="E275" s="2" t="str">
        <f>HYPERLINK("capsilon://?command=openfolder&amp;siteaddress=FAM.docvelocity-na8.net&amp;folderid=FX71576AD5-4C0F-2CFF-70AF-8CAC6630F2FD","FX22027697")</f>
        <v>FX22027697</v>
      </c>
      <c r="F275" t="s">
        <v>19</v>
      </c>
      <c r="G275" t="s">
        <v>19</v>
      </c>
      <c r="H275" t="s">
        <v>83</v>
      </c>
      <c r="I275" t="s">
        <v>740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44629.393229166664</v>
      </c>
      <c r="P275" s="1">
        <v>44629.42628472222</v>
      </c>
      <c r="Q275">
        <v>2559</v>
      </c>
      <c r="R275">
        <v>297</v>
      </c>
      <c r="S275" t="b">
        <v>0</v>
      </c>
      <c r="T275" t="s">
        <v>88</v>
      </c>
      <c r="U275" t="b">
        <v>0</v>
      </c>
      <c r="V275" t="s">
        <v>114</v>
      </c>
      <c r="W275" s="1">
        <v>44629.421388888892</v>
      </c>
      <c r="X275">
        <v>109</v>
      </c>
      <c r="Y275">
        <v>9</v>
      </c>
      <c r="Z275">
        <v>0</v>
      </c>
      <c r="AA275">
        <v>9</v>
      </c>
      <c r="AB275">
        <v>0</v>
      </c>
      <c r="AC275">
        <v>3</v>
      </c>
      <c r="AD275">
        <v>-9</v>
      </c>
      <c r="AE275">
        <v>0</v>
      </c>
      <c r="AF275">
        <v>0</v>
      </c>
      <c r="AG275">
        <v>0</v>
      </c>
      <c r="AH275" t="s">
        <v>107</v>
      </c>
      <c r="AI275" s="1">
        <v>44629.42628472222</v>
      </c>
      <c r="AJ275">
        <v>141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35">
      <c r="A276" t="s">
        <v>741</v>
      </c>
      <c r="B276" t="s">
        <v>80</v>
      </c>
      <c r="C276" t="s">
        <v>742</v>
      </c>
      <c r="D276" t="s">
        <v>82</v>
      </c>
      <c r="E276" s="2" t="str">
        <f>HYPERLINK("capsilon://?command=openfolder&amp;siteaddress=FAM.docvelocity-na8.net&amp;folderid=FXAF766118-2D23-1F44-99A8-A1F1054A1874","FX220212696")</f>
        <v>FX220212696</v>
      </c>
      <c r="F276" t="s">
        <v>19</v>
      </c>
      <c r="G276" t="s">
        <v>19</v>
      </c>
      <c r="H276" t="s">
        <v>83</v>
      </c>
      <c r="I276" t="s">
        <v>743</v>
      </c>
      <c r="J276">
        <v>0</v>
      </c>
      <c r="K276" t="s">
        <v>85</v>
      </c>
      <c r="L276" t="s">
        <v>86</v>
      </c>
      <c r="M276" t="s">
        <v>87</v>
      </c>
      <c r="N276">
        <v>2</v>
      </c>
      <c r="O276" s="1">
        <v>44629.395821759259</v>
      </c>
      <c r="P276" s="1">
        <v>44629.429050925923</v>
      </c>
      <c r="Q276">
        <v>2346</v>
      </c>
      <c r="R276">
        <v>525</v>
      </c>
      <c r="S276" t="b">
        <v>0</v>
      </c>
      <c r="T276" t="s">
        <v>88</v>
      </c>
      <c r="U276" t="b">
        <v>0</v>
      </c>
      <c r="V276" t="s">
        <v>114</v>
      </c>
      <c r="W276" s="1">
        <v>44629.424710648149</v>
      </c>
      <c r="X276">
        <v>286</v>
      </c>
      <c r="Y276">
        <v>52</v>
      </c>
      <c r="Z276">
        <v>0</v>
      </c>
      <c r="AA276">
        <v>52</v>
      </c>
      <c r="AB276">
        <v>0</v>
      </c>
      <c r="AC276">
        <v>16</v>
      </c>
      <c r="AD276">
        <v>-52</v>
      </c>
      <c r="AE276">
        <v>0</v>
      </c>
      <c r="AF276">
        <v>0</v>
      </c>
      <c r="AG276">
        <v>0</v>
      </c>
      <c r="AH276" t="s">
        <v>107</v>
      </c>
      <c r="AI276" s="1">
        <v>44629.429050925923</v>
      </c>
      <c r="AJ276">
        <v>239</v>
      </c>
      <c r="AK276">
        <v>5</v>
      </c>
      <c r="AL276">
        <v>0</v>
      </c>
      <c r="AM276">
        <v>5</v>
      </c>
      <c r="AN276">
        <v>0</v>
      </c>
      <c r="AO276">
        <v>6</v>
      </c>
      <c r="AP276">
        <v>-57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35">
      <c r="A277" t="s">
        <v>744</v>
      </c>
      <c r="B277" t="s">
        <v>80</v>
      </c>
      <c r="C277" t="s">
        <v>299</v>
      </c>
      <c r="D277" t="s">
        <v>82</v>
      </c>
      <c r="E277" s="2" t="str">
        <f>HYPERLINK("capsilon://?command=openfolder&amp;siteaddress=FAM.docvelocity-na8.net&amp;folderid=FXD681C238-7BB0-5627-C682-51A5A8ECFB87","FX220210116")</f>
        <v>FX220210116</v>
      </c>
      <c r="F277" t="s">
        <v>19</v>
      </c>
      <c r="G277" t="s">
        <v>19</v>
      </c>
      <c r="H277" t="s">
        <v>83</v>
      </c>
      <c r="I277" t="s">
        <v>745</v>
      </c>
      <c r="J277">
        <v>0</v>
      </c>
      <c r="K277" t="s">
        <v>85</v>
      </c>
      <c r="L277" t="s">
        <v>86</v>
      </c>
      <c r="M277" t="s">
        <v>87</v>
      </c>
      <c r="N277">
        <v>2</v>
      </c>
      <c r="O277" s="1">
        <v>44629.415254629632</v>
      </c>
      <c r="P277" s="1">
        <v>44629.44972222222</v>
      </c>
      <c r="Q277">
        <v>2237</v>
      </c>
      <c r="R277">
        <v>741</v>
      </c>
      <c r="S277" t="b">
        <v>0</v>
      </c>
      <c r="T277" t="s">
        <v>88</v>
      </c>
      <c r="U277" t="b">
        <v>0</v>
      </c>
      <c r="V277" t="s">
        <v>114</v>
      </c>
      <c r="W277" s="1">
        <v>44629.437662037039</v>
      </c>
      <c r="X277">
        <v>255</v>
      </c>
      <c r="Y277">
        <v>37</v>
      </c>
      <c r="Z277">
        <v>0</v>
      </c>
      <c r="AA277">
        <v>37</v>
      </c>
      <c r="AB277">
        <v>0</v>
      </c>
      <c r="AC277">
        <v>21</v>
      </c>
      <c r="AD277">
        <v>-37</v>
      </c>
      <c r="AE277">
        <v>0</v>
      </c>
      <c r="AF277">
        <v>0</v>
      </c>
      <c r="AG277">
        <v>0</v>
      </c>
      <c r="AH277" t="s">
        <v>441</v>
      </c>
      <c r="AI277" s="1">
        <v>44629.44972222222</v>
      </c>
      <c r="AJ277">
        <v>443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-38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35">
      <c r="A278" t="s">
        <v>746</v>
      </c>
      <c r="B278" t="s">
        <v>80</v>
      </c>
      <c r="C278" t="s">
        <v>299</v>
      </c>
      <c r="D278" t="s">
        <v>82</v>
      </c>
      <c r="E278" s="2" t="str">
        <f>HYPERLINK("capsilon://?command=openfolder&amp;siteaddress=FAM.docvelocity-na8.net&amp;folderid=FXD681C238-7BB0-5627-C682-51A5A8ECFB87","FX220210116")</f>
        <v>FX220210116</v>
      </c>
      <c r="F278" t="s">
        <v>19</v>
      </c>
      <c r="G278" t="s">
        <v>19</v>
      </c>
      <c r="H278" t="s">
        <v>83</v>
      </c>
      <c r="I278" t="s">
        <v>747</v>
      </c>
      <c r="J278">
        <v>28</v>
      </c>
      <c r="K278" t="s">
        <v>85</v>
      </c>
      <c r="L278" t="s">
        <v>86</v>
      </c>
      <c r="M278" t="s">
        <v>87</v>
      </c>
      <c r="N278">
        <v>2</v>
      </c>
      <c r="O278" s="1">
        <v>44629.416458333333</v>
      </c>
      <c r="P278" s="1">
        <v>44629.453599537039</v>
      </c>
      <c r="Q278">
        <v>2632</v>
      </c>
      <c r="R278">
        <v>577</v>
      </c>
      <c r="S278" t="b">
        <v>0</v>
      </c>
      <c r="T278" t="s">
        <v>88</v>
      </c>
      <c r="U278" t="b">
        <v>0</v>
      </c>
      <c r="V278" t="s">
        <v>114</v>
      </c>
      <c r="W278" s="1">
        <v>44629.441828703704</v>
      </c>
      <c r="X278">
        <v>197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441</v>
      </c>
      <c r="AI278" s="1">
        <v>44629.453599537039</v>
      </c>
      <c r="AJ278">
        <v>334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35">
      <c r="A279" t="s">
        <v>748</v>
      </c>
      <c r="B279" t="s">
        <v>80</v>
      </c>
      <c r="C279" t="s">
        <v>299</v>
      </c>
      <c r="D279" t="s">
        <v>82</v>
      </c>
      <c r="E279" s="2" t="str">
        <f>HYPERLINK("capsilon://?command=openfolder&amp;siteaddress=FAM.docvelocity-na8.net&amp;folderid=FXD681C238-7BB0-5627-C682-51A5A8ECFB87","FX220210116")</f>
        <v>FX220210116</v>
      </c>
      <c r="F279" t="s">
        <v>19</v>
      </c>
      <c r="G279" t="s">
        <v>19</v>
      </c>
      <c r="H279" t="s">
        <v>83</v>
      </c>
      <c r="I279" t="s">
        <v>749</v>
      </c>
      <c r="J279">
        <v>28</v>
      </c>
      <c r="K279" t="s">
        <v>85</v>
      </c>
      <c r="L279" t="s">
        <v>86</v>
      </c>
      <c r="M279" t="s">
        <v>87</v>
      </c>
      <c r="N279">
        <v>2</v>
      </c>
      <c r="O279" s="1">
        <v>44629.41673611111</v>
      </c>
      <c r="P279" s="1">
        <v>44629.455543981479</v>
      </c>
      <c r="Q279">
        <v>3024</v>
      </c>
      <c r="R279">
        <v>329</v>
      </c>
      <c r="S279" t="b">
        <v>0</v>
      </c>
      <c r="T279" t="s">
        <v>88</v>
      </c>
      <c r="U279" t="b">
        <v>0</v>
      </c>
      <c r="V279" t="s">
        <v>114</v>
      </c>
      <c r="W279" s="1">
        <v>44629.43953703704</v>
      </c>
      <c r="X279">
        <v>162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441</v>
      </c>
      <c r="AI279" s="1">
        <v>44629.455543981479</v>
      </c>
      <c r="AJ279">
        <v>167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35">
      <c r="A280" t="s">
        <v>750</v>
      </c>
      <c r="B280" t="s">
        <v>80</v>
      </c>
      <c r="C280" t="s">
        <v>299</v>
      </c>
      <c r="D280" t="s">
        <v>82</v>
      </c>
      <c r="E280" s="2" t="str">
        <f>HYPERLINK("capsilon://?command=openfolder&amp;siteaddress=FAM.docvelocity-na8.net&amp;folderid=FXD681C238-7BB0-5627-C682-51A5A8ECFB87","FX220210116")</f>
        <v>FX220210116</v>
      </c>
      <c r="F280" t="s">
        <v>19</v>
      </c>
      <c r="G280" t="s">
        <v>19</v>
      </c>
      <c r="H280" t="s">
        <v>83</v>
      </c>
      <c r="I280" t="s">
        <v>751</v>
      </c>
      <c r="J280">
        <v>94</v>
      </c>
      <c r="K280" t="s">
        <v>85</v>
      </c>
      <c r="L280" t="s">
        <v>86</v>
      </c>
      <c r="M280" t="s">
        <v>87</v>
      </c>
      <c r="N280">
        <v>2</v>
      </c>
      <c r="O280" s="1">
        <v>44629.416898148149</v>
      </c>
      <c r="P280" s="1">
        <v>44629.459305555552</v>
      </c>
      <c r="Q280">
        <v>2979</v>
      </c>
      <c r="R280">
        <v>685</v>
      </c>
      <c r="S280" t="b">
        <v>0</v>
      </c>
      <c r="T280" t="s">
        <v>88</v>
      </c>
      <c r="U280" t="b">
        <v>0</v>
      </c>
      <c r="V280" t="s">
        <v>102</v>
      </c>
      <c r="W280" s="1">
        <v>44629.445138888892</v>
      </c>
      <c r="X280">
        <v>324</v>
      </c>
      <c r="Y280">
        <v>89</v>
      </c>
      <c r="Z280">
        <v>0</v>
      </c>
      <c r="AA280">
        <v>89</v>
      </c>
      <c r="AB280">
        <v>0</v>
      </c>
      <c r="AC280">
        <v>1</v>
      </c>
      <c r="AD280">
        <v>5</v>
      </c>
      <c r="AE280">
        <v>0</v>
      </c>
      <c r="AF280">
        <v>0</v>
      </c>
      <c r="AG280">
        <v>0</v>
      </c>
      <c r="AH280" t="s">
        <v>566</v>
      </c>
      <c r="AI280" s="1">
        <v>44629.459305555552</v>
      </c>
      <c r="AJ280">
        <v>361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5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35">
      <c r="A281" t="s">
        <v>752</v>
      </c>
      <c r="B281" t="s">
        <v>80</v>
      </c>
      <c r="C281" t="s">
        <v>299</v>
      </c>
      <c r="D281" t="s">
        <v>82</v>
      </c>
      <c r="E281" s="2" t="str">
        <f>HYPERLINK("capsilon://?command=openfolder&amp;siteaddress=FAM.docvelocity-na8.net&amp;folderid=FXD681C238-7BB0-5627-C682-51A5A8ECFB87","FX220210116")</f>
        <v>FX220210116</v>
      </c>
      <c r="F281" t="s">
        <v>19</v>
      </c>
      <c r="G281" t="s">
        <v>19</v>
      </c>
      <c r="H281" t="s">
        <v>83</v>
      </c>
      <c r="I281" t="s">
        <v>753</v>
      </c>
      <c r="J281">
        <v>94</v>
      </c>
      <c r="K281" t="s">
        <v>85</v>
      </c>
      <c r="L281" t="s">
        <v>86</v>
      </c>
      <c r="M281" t="s">
        <v>87</v>
      </c>
      <c r="N281">
        <v>2</v>
      </c>
      <c r="O281" s="1">
        <v>44629.417060185187</v>
      </c>
      <c r="P281" s="1">
        <v>44629.460682870369</v>
      </c>
      <c r="Q281">
        <v>3069</v>
      </c>
      <c r="R281">
        <v>700</v>
      </c>
      <c r="S281" t="b">
        <v>0</v>
      </c>
      <c r="T281" t="s">
        <v>88</v>
      </c>
      <c r="U281" t="b">
        <v>0</v>
      </c>
      <c r="V281" t="s">
        <v>114</v>
      </c>
      <c r="W281" s="1">
        <v>44629.444814814815</v>
      </c>
      <c r="X281">
        <v>257</v>
      </c>
      <c r="Y281">
        <v>89</v>
      </c>
      <c r="Z281">
        <v>0</v>
      </c>
      <c r="AA281">
        <v>89</v>
      </c>
      <c r="AB281">
        <v>0</v>
      </c>
      <c r="AC281">
        <v>3</v>
      </c>
      <c r="AD281">
        <v>5</v>
      </c>
      <c r="AE281">
        <v>0</v>
      </c>
      <c r="AF281">
        <v>0</v>
      </c>
      <c r="AG281">
        <v>0</v>
      </c>
      <c r="AH281" t="s">
        <v>441</v>
      </c>
      <c r="AI281" s="1">
        <v>44629.460682870369</v>
      </c>
      <c r="AJ281">
        <v>443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5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35">
      <c r="A282" t="s">
        <v>754</v>
      </c>
      <c r="B282" t="s">
        <v>80</v>
      </c>
      <c r="C282" t="s">
        <v>302</v>
      </c>
      <c r="D282" t="s">
        <v>82</v>
      </c>
      <c r="E282" s="2" t="str">
        <f>HYPERLINK("capsilon://?command=openfolder&amp;siteaddress=FAM.docvelocity-na8.net&amp;folderid=FX3CD28B53-E35B-59F8-CF23-D9CD3A15B6C8","FX2203257")</f>
        <v>FX2203257</v>
      </c>
      <c r="F282" t="s">
        <v>19</v>
      </c>
      <c r="G282" t="s">
        <v>19</v>
      </c>
      <c r="H282" t="s">
        <v>83</v>
      </c>
      <c r="I282" t="s">
        <v>755</v>
      </c>
      <c r="J282">
        <v>102</v>
      </c>
      <c r="K282" t="s">
        <v>85</v>
      </c>
      <c r="L282" t="s">
        <v>86</v>
      </c>
      <c r="M282" t="s">
        <v>87</v>
      </c>
      <c r="N282">
        <v>2</v>
      </c>
      <c r="O282" s="1">
        <v>44629.425879629627</v>
      </c>
      <c r="P282" s="1">
        <v>44629.464826388888</v>
      </c>
      <c r="Q282">
        <v>2459</v>
      </c>
      <c r="R282">
        <v>906</v>
      </c>
      <c r="S282" t="b">
        <v>0</v>
      </c>
      <c r="T282" t="s">
        <v>88</v>
      </c>
      <c r="U282" t="b">
        <v>0</v>
      </c>
      <c r="V282" t="s">
        <v>127</v>
      </c>
      <c r="W282" s="1">
        <v>44629.447118055556</v>
      </c>
      <c r="X282">
        <v>430</v>
      </c>
      <c r="Y282">
        <v>92</v>
      </c>
      <c r="Z282">
        <v>0</v>
      </c>
      <c r="AA282">
        <v>92</v>
      </c>
      <c r="AB282">
        <v>0</v>
      </c>
      <c r="AC282">
        <v>9</v>
      </c>
      <c r="AD282">
        <v>10</v>
      </c>
      <c r="AE282">
        <v>0</v>
      </c>
      <c r="AF282">
        <v>0</v>
      </c>
      <c r="AG282">
        <v>0</v>
      </c>
      <c r="AH282" t="s">
        <v>566</v>
      </c>
      <c r="AI282" s="1">
        <v>44629.464826388888</v>
      </c>
      <c r="AJ282">
        <v>476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10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35">
      <c r="A283" t="s">
        <v>756</v>
      </c>
      <c r="B283" t="s">
        <v>80</v>
      </c>
      <c r="C283" t="s">
        <v>757</v>
      </c>
      <c r="D283" t="s">
        <v>82</v>
      </c>
      <c r="E283" s="2" t="str">
        <f t="shared" ref="E283:E290" si="6">HYPERLINK("capsilon://?command=openfolder&amp;siteaddress=FAM.docvelocity-na8.net&amp;folderid=FX51D24D2C-2B75-CA20-167F-987F5C98E37B","FX22022422")</f>
        <v>FX22022422</v>
      </c>
      <c r="F283" t="s">
        <v>19</v>
      </c>
      <c r="G283" t="s">
        <v>19</v>
      </c>
      <c r="H283" t="s">
        <v>83</v>
      </c>
      <c r="I283" t="s">
        <v>758</v>
      </c>
      <c r="J283">
        <v>57</v>
      </c>
      <c r="K283" t="s">
        <v>85</v>
      </c>
      <c r="L283" t="s">
        <v>86</v>
      </c>
      <c r="M283" t="s">
        <v>87</v>
      </c>
      <c r="N283">
        <v>2</v>
      </c>
      <c r="O283" s="1">
        <v>44629.430520833332</v>
      </c>
      <c r="P283" s="1">
        <v>44629.463784722226</v>
      </c>
      <c r="Q283">
        <v>2455</v>
      </c>
      <c r="R283">
        <v>419</v>
      </c>
      <c r="S283" t="b">
        <v>0</v>
      </c>
      <c r="T283" t="s">
        <v>88</v>
      </c>
      <c r="U283" t="b">
        <v>0</v>
      </c>
      <c r="V283" t="s">
        <v>114</v>
      </c>
      <c r="W283" s="1">
        <v>44629.446539351855</v>
      </c>
      <c r="X283">
        <v>148</v>
      </c>
      <c r="Y283">
        <v>47</v>
      </c>
      <c r="Z283">
        <v>0</v>
      </c>
      <c r="AA283">
        <v>47</v>
      </c>
      <c r="AB283">
        <v>0</v>
      </c>
      <c r="AC283">
        <v>11</v>
      </c>
      <c r="AD283">
        <v>10</v>
      </c>
      <c r="AE283">
        <v>0</v>
      </c>
      <c r="AF283">
        <v>0</v>
      </c>
      <c r="AG283">
        <v>0</v>
      </c>
      <c r="AH283" t="s">
        <v>441</v>
      </c>
      <c r="AI283" s="1">
        <v>44629.463784722226</v>
      </c>
      <c r="AJ283">
        <v>267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35">
      <c r="A284" t="s">
        <v>759</v>
      </c>
      <c r="B284" t="s">
        <v>80</v>
      </c>
      <c r="C284" t="s">
        <v>757</v>
      </c>
      <c r="D284" t="s">
        <v>82</v>
      </c>
      <c r="E284" s="2" t="str">
        <f t="shared" si="6"/>
        <v>FX22022422</v>
      </c>
      <c r="F284" t="s">
        <v>19</v>
      </c>
      <c r="G284" t="s">
        <v>19</v>
      </c>
      <c r="H284" t="s">
        <v>83</v>
      </c>
      <c r="I284" t="s">
        <v>760</v>
      </c>
      <c r="J284">
        <v>62</v>
      </c>
      <c r="K284" t="s">
        <v>85</v>
      </c>
      <c r="L284" t="s">
        <v>86</v>
      </c>
      <c r="M284" t="s">
        <v>87</v>
      </c>
      <c r="N284">
        <v>2</v>
      </c>
      <c r="O284" s="1">
        <v>44629.43068287037</v>
      </c>
      <c r="P284" s="1">
        <v>44629.467314814814</v>
      </c>
      <c r="Q284">
        <v>2466</v>
      </c>
      <c r="R284">
        <v>699</v>
      </c>
      <c r="S284" t="b">
        <v>0</v>
      </c>
      <c r="T284" t="s">
        <v>88</v>
      </c>
      <c r="U284" t="b">
        <v>0</v>
      </c>
      <c r="V284" t="s">
        <v>102</v>
      </c>
      <c r="W284" s="1">
        <v>44629.44972222222</v>
      </c>
      <c r="X284">
        <v>395</v>
      </c>
      <c r="Y284">
        <v>57</v>
      </c>
      <c r="Z284">
        <v>0</v>
      </c>
      <c r="AA284">
        <v>57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441</v>
      </c>
      <c r="AI284" s="1">
        <v>44629.467314814814</v>
      </c>
      <c r="AJ284">
        <v>304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35">
      <c r="A285" t="s">
        <v>761</v>
      </c>
      <c r="B285" t="s">
        <v>80</v>
      </c>
      <c r="C285" t="s">
        <v>757</v>
      </c>
      <c r="D285" t="s">
        <v>82</v>
      </c>
      <c r="E285" s="2" t="str">
        <f t="shared" si="6"/>
        <v>FX22022422</v>
      </c>
      <c r="F285" t="s">
        <v>19</v>
      </c>
      <c r="G285" t="s">
        <v>19</v>
      </c>
      <c r="H285" t="s">
        <v>83</v>
      </c>
      <c r="I285" t="s">
        <v>762</v>
      </c>
      <c r="J285">
        <v>61</v>
      </c>
      <c r="K285" t="s">
        <v>85</v>
      </c>
      <c r="L285" t="s">
        <v>86</v>
      </c>
      <c r="M285" t="s">
        <v>87</v>
      </c>
      <c r="N285">
        <v>2</v>
      </c>
      <c r="O285" s="1">
        <v>44629.431215277778</v>
      </c>
      <c r="P285" s="1">
        <v>44629.467361111114</v>
      </c>
      <c r="Q285">
        <v>2480</v>
      </c>
      <c r="R285">
        <v>643</v>
      </c>
      <c r="S285" t="b">
        <v>0</v>
      </c>
      <c r="T285" t="s">
        <v>88</v>
      </c>
      <c r="U285" t="b">
        <v>0</v>
      </c>
      <c r="V285" t="s">
        <v>114</v>
      </c>
      <c r="W285" s="1">
        <v>44629.451469907406</v>
      </c>
      <c r="X285">
        <v>425</v>
      </c>
      <c r="Y285">
        <v>41</v>
      </c>
      <c r="Z285">
        <v>0</v>
      </c>
      <c r="AA285">
        <v>41</v>
      </c>
      <c r="AB285">
        <v>0</v>
      </c>
      <c r="AC285">
        <v>22</v>
      </c>
      <c r="AD285">
        <v>20</v>
      </c>
      <c r="AE285">
        <v>0</v>
      </c>
      <c r="AF285">
        <v>0</v>
      </c>
      <c r="AG285">
        <v>0</v>
      </c>
      <c r="AH285" t="s">
        <v>566</v>
      </c>
      <c r="AI285" s="1">
        <v>44629.467361111114</v>
      </c>
      <c r="AJ285">
        <v>218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35">
      <c r="A286" t="s">
        <v>763</v>
      </c>
      <c r="B286" t="s">
        <v>80</v>
      </c>
      <c r="C286" t="s">
        <v>757</v>
      </c>
      <c r="D286" t="s">
        <v>82</v>
      </c>
      <c r="E286" s="2" t="str">
        <f t="shared" si="6"/>
        <v>FX22022422</v>
      </c>
      <c r="F286" t="s">
        <v>19</v>
      </c>
      <c r="G286" t="s">
        <v>19</v>
      </c>
      <c r="H286" t="s">
        <v>83</v>
      </c>
      <c r="I286" t="s">
        <v>764</v>
      </c>
      <c r="J286">
        <v>72</v>
      </c>
      <c r="K286" t="s">
        <v>85</v>
      </c>
      <c r="L286" t="s">
        <v>86</v>
      </c>
      <c r="M286" t="s">
        <v>87</v>
      </c>
      <c r="N286">
        <v>2</v>
      </c>
      <c r="O286" s="1">
        <v>44629.431527777779</v>
      </c>
      <c r="P286" s="1">
        <v>44629.471759259257</v>
      </c>
      <c r="Q286">
        <v>2484</v>
      </c>
      <c r="R286">
        <v>992</v>
      </c>
      <c r="S286" t="b">
        <v>0</v>
      </c>
      <c r="T286" t="s">
        <v>88</v>
      </c>
      <c r="U286" t="b">
        <v>0</v>
      </c>
      <c r="V286" t="s">
        <v>127</v>
      </c>
      <c r="W286" s="1">
        <v>44629.453900462962</v>
      </c>
      <c r="X286">
        <v>585</v>
      </c>
      <c r="Y286">
        <v>67</v>
      </c>
      <c r="Z286">
        <v>0</v>
      </c>
      <c r="AA286">
        <v>67</v>
      </c>
      <c r="AB286">
        <v>0</v>
      </c>
      <c r="AC286">
        <v>0</v>
      </c>
      <c r="AD286">
        <v>5</v>
      </c>
      <c r="AE286">
        <v>0</v>
      </c>
      <c r="AF286">
        <v>0</v>
      </c>
      <c r="AG286">
        <v>0</v>
      </c>
      <c r="AH286" t="s">
        <v>441</v>
      </c>
      <c r="AI286" s="1">
        <v>44629.471759259257</v>
      </c>
      <c r="AJ286">
        <v>383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35">
      <c r="A287" t="s">
        <v>765</v>
      </c>
      <c r="B287" t="s">
        <v>80</v>
      </c>
      <c r="C287" t="s">
        <v>757</v>
      </c>
      <c r="D287" t="s">
        <v>82</v>
      </c>
      <c r="E287" s="2" t="str">
        <f t="shared" si="6"/>
        <v>FX22022422</v>
      </c>
      <c r="F287" t="s">
        <v>19</v>
      </c>
      <c r="G287" t="s">
        <v>19</v>
      </c>
      <c r="H287" t="s">
        <v>83</v>
      </c>
      <c r="I287" t="s">
        <v>766</v>
      </c>
      <c r="J287">
        <v>58</v>
      </c>
      <c r="K287" t="s">
        <v>85</v>
      </c>
      <c r="L287" t="s">
        <v>86</v>
      </c>
      <c r="M287" t="s">
        <v>87</v>
      </c>
      <c r="N287">
        <v>2</v>
      </c>
      <c r="O287" s="1">
        <v>44629.431805555556</v>
      </c>
      <c r="P287" s="1">
        <v>44629.476030092592</v>
      </c>
      <c r="Q287">
        <v>3086</v>
      </c>
      <c r="R287">
        <v>735</v>
      </c>
      <c r="S287" t="b">
        <v>0</v>
      </c>
      <c r="T287" t="s">
        <v>88</v>
      </c>
      <c r="U287" t="b">
        <v>0</v>
      </c>
      <c r="V287" t="s">
        <v>114</v>
      </c>
      <c r="W287" s="1">
        <v>44629.455509259256</v>
      </c>
      <c r="X287">
        <v>348</v>
      </c>
      <c r="Y287">
        <v>41</v>
      </c>
      <c r="Z287">
        <v>0</v>
      </c>
      <c r="AA287">
        <v>41</v>
      </c>
      <c r="AB287">
        <v>0</v>
      </c>
      <c r="AC287">
        <v>20</v>
      </c>
      <c r="AD287">
        <v>17</v>
      </c>
      <c r="AE287">
        <v>0</v>
      </c>
      <c r="AF287">
        <v>0</v>
      </c>
      <c r="AG287">
        <v>0</v>
      </c>
      <c r="AH287" t="s">
        <v>441</v>
      </c>
      <c r="AI287" s="1">
        <v>44629.476030092592</v>
      </c>
      <c r="AJ287">
        <v>243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35">
      <c r="A288" t="s">
        <v>767</v>
      </c>
      <c r="B288" t="s">
        <v>80</v>
      </c>
      <c r="C288" t="s">
        <v>757</v>
      </c>
      <c r="D288" t="s">
        <v>82</v>
      </c>
      <c r="E288" s="2" t="str">
        <f t="shared" si="6"/>
        <v>FX22022422</v>
      </c>
      <c r="F288" t="s">
        <v>19</v>
      </c>
      <c r="G288" t="s">
        <v>19</v>
      </c>
      <c r="H288" t="s">
        <v>83</v>
      </c>
      <c r="I288" t="s">
        <v>768</v>
      </c>
      <c r="J288">
        <v>77</v>
      </c>
      <c r="K288" t="s">
        <v>85</v>
      </c>
      <c r="L288" t="s">
        <v>86</v>
      </c>
      <c r="M288" t="s">
        <v>87</v>
      </c>
      <c r="N288">
        <v>2</v>
      </c>
      <c r="O288" s="1">
        <v>44629.432175925926</v>
      </c>
      <c r="P288" s="1">
        <v>44629.484120370369</v>
      </c>
      <c r="Q288">
        <v>3556</v>
      </c>
      <c r="R288">
        <v>932</v>
      </c>
      <c r="S288" t="b">
        <v>0</v>
      </c>
      <c r="T288" t="s">
        <v>88</v>
      </c>
      <c r="U288" t="b">
        <v>0</v>
      </c>
      <c r="V288" t="s">
        <v>127</v>
      </c>
      <c r="W288" s="1">
        <v>44629.456550925926</v>
      </c>
      <c r="X288">
        <v>228</v>
      </c>
      <c r="Y288">
        <v>67</v>
      </c>
      <c r="Z288">
        <v>0</v>
      </c>
      <c r="AA288">
        <v>67</v>
      </c>
      <c r="AB288">
        <v>0</v>
      </c>
      <c r="AC288">
        <v>6</v>
      </c>
      <c r="AD288">
        <v>10</v>
      </c>
      <c r="AE288">
        <v>0</v>
      </c>
      <c r="AF288">
        <v>0</v>
      </c>
      <c r="AG288">
        <v>0</v>
      </c>
      <c r="AH288" t="s">
        <v>441</v>
      </c>
      <c r="AI288" s="1">
        <v>44629.484120370369</v>
      </c>
      <c r="AJ288">
        <v>699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35">
      <c r="A289" t="s">
        <v>769</v>
      </c>
      <c r="B289" t="s">
        <v>80</v>
      </c>
      <c r="C289" t="s">
        <v>757</v>
      </c>
      <c r="D289" t="s">
        <v>82</v>
      </c>
      <c r="E289" s="2" t="str">
        <f t="shared" si="6"/>
        <v>FX22022422</v>
      </c>
      <c r="F289" t="s">
        <v>19</v>
      </c>
      <c r="G289" t="s">
        <v>19</v>
      </c>
      <c r="H289" t="s">
        <v>83</v>
      </c>
      <c r="I289" t="s">
        <v>770</v>
      </c>
      <c r="J289">
        <v>58</v>
      </c>
      <c r="K289" t="s">
        <v>85</v>
      </c>
      <c r="L289" t="s">
        <v>86</v>
      </c>
      <c r="M289" t="s">
        <v>87</v>
      </c>
      <c r="N289">
        <v>2</v>
      </c>
      <c r="O289" s="1">
        <v>44629.432476851849</v>
      </c>
      <c r="P289" s="1">
        <v>44629.487870370373</v>
      </c>
      <c r="Q289">
        <v>4195</v>
      </c>
      <c r="R289">
        <v>591</v>
      </c>
      <c r="S289" t="b">
        <v>0</v>
      </c>
      <c r="T289" t="s">
        <v>88</v>
      </c>
      <c r="U289" t="b">
        <v>0</v>
      </c>
      <c r="V289" t="s">
        <v>114</v>
      </c>
      <c r="W289" s="1">
        <v>44629.458611111113</v>
      </c>
      <c r="X289">
        <v>268</v>
      </c>
      <c r="Y289">
        <v>41</v>
      </c>
      <c r="Z289">
        <v>0</v>
      </c>
      <c r="AA289">
        <v>41</v>
      </c>
      <c r="AB289">
        <v>0</v>
      </c>
      <c r="AC289">
        <v>21</v>
      </c>
      <c r="AD289">
        <v>17</v>
      </c>
      <c r="AE289">
        <v>0</v>
      </c>
      <c r="AF289">
        <v>0</v>
      </c>
      <c r="AG289">
        <v>0</v>
      </c>
      <c r="AH289" t="s">
        <v>441</v>
      </c>
      <c r="AI289" s="1">
        <v>44629.487870370373</v>
      </c>
      <c r="AJ289">
        <v>323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35">
      <c r="A290" t="s">
        <v>771</v>
      </c>
      <c r="B290" t="s">
        <v>80</v>
      </c>
      <c r="C290" t="s">
        <v>757</v>
      </c>
      <c r="D290" t="s">
        <v>82</v>
      </c>
      <c r="E290" s="2" t="str">
        <f t="shared" si="6"/>
        <v>FX22022422</v>
      </c>
      <c r="F290" t="s">
        <v>19</v>
      </c>
      <c r="G290" t="s">
        <v>19</v>
      </c>
      <c r="H290" t="s">
        <v>83</v>
      </c>
      <c r="I290" t="s">
        <v>772</v>
      </c>
      <c r="J290">
        <v>61</v>
      </c>
      <c r="K290" t="s">
        <v>85</v>
      </c>
      <c r="L290" t="s">
        <v>86</v>
      </c>
      <c r="M290" t="s">
        <v>87</v>
      </c>
      <c r="N290">
        <v>2</v>
      </c>
      <c r="O290" s="1">
        <v>44629.432824074072</v>
      </c>
      <c r="P290" s="1">
        <v>44629.490636574075</v>
      </c>
      <c r="Q290">
        <v>4138</v>
      </c>
      <c r="R290">
        <v>857</v>
      </c>
      <c r="S290" t="b">
        <v>0</v>
      </c>
      <c r="T290" t="s">
        <v>88</v>
      </c>
      <c r="U290" t="b">
        <v>0</v>
      </c>
      <c r="V290" t="s">
        <v>127</v>
      </c>
      <c r="W290" s="1">
        <v>44629.460185185184</v>
      </c>
      <c r="X290">
        <v>313</v>
      </c>
      <c r="Y290">
        <v>41</v>
      </c>
      <c r="Z290">
        <v>0</v>
      </c>
      <c r="AA290">
        <v>41</v>
      </c>
      <c r="AB290">
        <v>0</v>
      </c>
      <c r="AC290">
        <v>19</v>
      </c>
      <c r="AD290">
        <v>20</v>
      </c>
      <c r="AE290">
        <v>0</v>
      </c>
      <c r="AF290">
        <v>0</v>
      </c>
      <c r="AG290">
        <v>0</v>
      </c>
      <c r="AH290" t="s">
        <v>103</v>
      </c>
      <c r="AI290" s="1">
        <v>44629.490636574075</v>
      </c>
      <c r="AJ290">
        <v>544</v>
      </c>
      <c r="AK290">
        <v>3</v>
      </c>
      <c r="AL290">
        <v>0</v>
      </c>
      <c r="AM290">
        <v>3</v>
      </c>
      <c r="AN290">
        <v>0</v>
      </c>
      <c r="AO290">
        <v>2</v>
      </c>
      <c r="AP290">
        <v>17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35">
      <c r="A291" t="s">
        <v>773</v>
      </c>
      <c r="B291" t="s">
        <v>80</v>
      </c>
      <c r="C291" t="s">
        <v>731</v>
      </c>
      <c r="D291" t="s">
        <v>82</v>
      </c>
      <c r="E291" s="2" t="str">
        <f>HYPERLINK("capsilon://?command=openfolder&amp;siteaddress=FAM.docvelocity-na8.net&amp;folderid=FXA83C5ED9-1000-059C-8279-5BFD186015F5","FX220212819")</f>
        <v>FX220212819</v>
      </c>
      <c r="F291" t="s">
        <v>19</v>
      </c>
      <c r="G291" t="s">
        <v>19</v>
      </c>
      <c r="H291" t="s">
        <v>83</v>
      </c>
      <c r="I291" t="s">
        <v>774</v>
      </c>
      <c r="J291">
        <v>56</v>
      </c>
      <c r="K291" t="s">
        <v>85</v>
      </c>
      <c r="L291" t="s">
        <v>86</v>
      </c>
      <c r="M291" t="s">
        <v>87</v>
      </c>
      <c r="N291">
        <v>1</v>
      </c>
      <c r="O291" s="1">
        <v>44629.447141203702</v>
      </c>
      <c r="P291" s="1">
        <v>44629.483148148145</v>
      </c>
      <c r="Q291">
        <v>2436</v>
      </c>
      <c r="R291">
        <v>675</v>
      </c>
      <c r="S291" t="b">
        <v>0</v>
      </c>
      <c r="T291" t="s">
        <v>88</v>
      </c>
      <c r="U291" t="b">
        <v>0</v>
      </c>
      <c r="V291" t="s">
        <v>143</v>
      </c>
      <c r="W291" s="1">
        <v>44629.483148148145</v>
      </c>
      <c r="X291">
        <v>168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56</v>
      </c>
      <c r="AE291">
        <v>42</v>
      </c>
      <c r="AF291">
        <v>0</v>
      </c>
      <c r="AG291">
        <v>3</v>
      </c>
      <c r="AH291" t="s">
        <v>88</v>
      </c>
      <c r="AI291" t="s">
        <v>88</v>
      </c>
      <c r="AJ291" t="s">
        <v>88</v>
      </c>
      <c r="AK291" t="s">
        <v>88</v>
      </c>
      <c r="AL291" t="s">
        <v>88</v>
      </c>
      <c r="AM291" t="s">
        <v>88</v>
      </c>
      <c r="AN291" t="s">
        <v>88</v>
      </c>
      <c r="AO291" t="s">
        <v>88</v>
      </c>
      <c r="AP291" t="s">
        <v>88</v>
      </c>
      <c r="AQ291" t="s">
        <v>88</v>
      </c>
      <c r="AR291" t="s">
        <v>88</v>
      </c>
      <c r="AS291" t="s">
        <v>88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35">
      <c r="A292" t="s">
        <v>775</v>
      </c>
      <c r="B292" t="s">
        <v>80</v>
      </c>
      <c r="C292" t="s">
        <v>731</v>
      </c>
      <c r="D292" t="s">
        <v>82</v>
      </c>
      <c r="E292" s="2" t="str">
        <f>HYPERLINK("capsilon://?command=openfolder&amp;siteaddress=FAM.docvelocity-na8.net&amp;folderid=FXA83C5ED9-1000-059C-8279-5BFD186015F5","FX220212819")</f>
        <v>FX220212819</v>
      </c>
      <c r="F292" t="s">
        <v>19</v>
      </c>
      <c r="G292" t="s">
        <v>19</v>
      </c>
      <c r="H292" t="s">
        <v>83</v>
      </c>
      <c r="I292" t="s">
        <v>776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44629.447777777779</v>
      </c>
      <c r="P292" s="1">
        <v>44629.501979166664</v>
      </c>
      <c r="Q292">
        <v>3010</v>
      </c>
      <c r="R292">
        <v>1673</v>
      </c>
      <c r="S292" t="b">
        <v>0</v>
      </c>
      <c r="T292" t="s">
        <v>88</v>
      </c>
      <c r="U292" t="b">
        <v>0</v>
      </c>
      <c r="V292" t="s">
        <v>102</v>
      </c>
      <c r="W292" s="1">
        <v>44629.495092592595</v>
      </c>
      <c r="X292">
        <v>1249</v>
      </c>
      <c r="Y292">
        <v>52</v>
      </c>
      <c r="Z292">
        <v>0</v>
      </c>
      <c r="AA292">
        <v>52</v>
      </c>
      <c r="AB292">
        <v>0</v>
      </c>
      <c r="AC292">
        <v>38</v>
      </c>
      <c r="AD292">
        <v>-52</v>
      </c>
      <c r="AE292">
        <v>0</v>
      </c>
      <c r="AF292">
        <v>0</v>
      </c>
      <c r="AG292">
        <v>0</v>
      </c>
      <c r="AH292" t="s">
        <v>90</v>
      </c>
      <c r="AI292" s="1">
        <v>44629.501979166664</v>
      </c>
      <c r="AJ292">
        <v>409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-53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35">
      <c r="A293" t="s">
        <v>777</v>
      </c>
      <c r="B293" t="s">
        <v>80</v>
      </c>
      <c r="C293" t="s">
        <v>321</v>
      </c>
      <c r="D293" t="s">
        <v>82</v>
      </c>
      <c r="E293" s="2" t="str">
        <f>HYPERLINK("capsilon://?command=openfolder&amp;siteaddress=FAM.docvelocity-na8.net&amp;folderid=FX5E742D24-2EA4-AA50-CF99-BD33457706E0","FX22024275")</f>
        <v>FX22024275</v>
      </c>
      <c r="F293" t="s">
        <v>19</v>
      </c>
      <c r="G293" t="s">
        <v>19</v>
      </c>
      <c r="H293" t="s">
        <v>83</v>
      </c>
      <c r="I293" t="s">
        <v>778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44629.458229166667</v>
      </c>
      <c r="P293" s="1">
        <v>44629.493090277778</v>
      </c>
      <c r="Q293">
        <v>2106</v>
      </c>
      <c r="R293">
        <v>906</v>
      </c>
      <c r="S293" t="b">
        <v>0</v>
      </c>
      <c r="T293" t="s">
        <v>88</v>
      </c>
      <c r="U293" t="b">
        <v>0</v>
      </c>
      <c r="V293" t="s">
        <v>127</v>
      </c>
      <c r="W293" s="1">
        <v>44629.468032407407</v>
      </c>
      <c r="X293">
        <v>677</v>
      </c>
      <c r="Y293">
        <v>75</v>
      </c>
      <c r="Z293">
        <v>0</v>
      </c>
      <c r="AA293">
        <v>75</v>
      </c>
      <c r="AB293">
        <v>52</v>
      </c>
      <c r="AC293">
        <v>35</v>
      </c>
      <c r="AD293">
        <v>-75</v>
      </c>
      <c r="AE293">
        <v>0</v>
      </c>
      <c r="AF293">
        <v>0</v>
      </c>
      <c r="AG293">
        <v>0</v>
      </c>
      <c r="AH293" t="s">
        <v>103</v>
      </c>
      <c r="AI293" s="1">
        <v>44629.493090277778</v>
      </c>
      <c r="AJ293">
        <v>211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-75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35">
      <c r="A294" t="s">
        <v>779</v>
      </c>
      <c r="B294" t="s">
        <v>80</v>
      </c>
      <c r="C294" t="s">
        <v>780</v>
      </c>
      <c r="D294" t="s">
        <v>82</v>
      </c>
      <c r="E294" s="2" t="str">
        <f>HYPERLINK("capsilon://?command=openfolder&amp;siteaddress=FAM.docvelocity-na8.net&amp;folderid=FX3A588AA2-B9BD-4641-314F-BA46CEB44CD8","FX22029940")</f>
        <v>FX22029940</v>
      </c>
      <c r="F294" t="s">
        <v>19</v>
      </c>
      <c r="G294" t="s">
        <v>19</v>
      </c>
      <c r="H294" t="s">
        <v>83</v>
      </c>
      <c r="I294" t="s">
        <v>781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44629.463402777779</v>
      </c>
      <c r="P294" s="1">
        <v>44629.505509259259</v>
      </c>
      <c r="Q294">
        <v>2759</v>
      </c>
      <c r="R294">
        <v>879</v>
      </c>
      <c r="S294" t="b">
        <v>0</v>
      </c>
      <c r="T294" t="s">
        <v>88</v>
      </c>
      <c r="U294" t="b">
        <v>0</v>
      </c>
      <c r="V294" t="s">
        <v>111</v>
      </c>
      <c r="W294" s="1">
        <v>44629.495092592595</v>
      </c>
      <c r="X294">
        <v>510</v>
      </c>
      <c r="Y294">
        <v>37</v>
      </c>
      <c r="Z294">
        <v>0</v>
      </c>
      <c r="AA294">
        <v>37</v>
      </c>
      <c r="AB294">
        <v>0</v>
      </c>
      <c r="AC294">
        <v>29</v>
      </c>
      <c r="AD294">
        <v>-37</v>
      </c>
      <c r="AE294">
        <v>0</v>
      </c>
      <c r="AF294">
        <v>0</v>
      </c>
      <c r="AG294">
        <v>0</v>
      </c>
      <c r="AH294" t="s">
        <v>90</v>
      </c>
      <c r="AI294" s="1">
        <v>44629.505509259259</v>
      </c>
      <c r="AJ294">
        <v>304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-37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35">
      <c r="A295" t="s">
        <v>782</v>
      </c>
      <c r="B295" t="s">
        <v>80</v>
      </c>
      <c r="C295" t="s">
        <v>783</v>
      </c>
      <c r="D295" t="s">
        <v>82</v>
      </c>
      <c r="E295" s="2" t="str">
        <f>HYPERLINK("capsilon://?command=openfolder&amp;siteaddress=FAM.docvelocity-na8.net&amp;folderid=FX41468944-450B-F4A2-2453-32B2B1FA0C87","FX2203701")</f>
        <v>FX2203701</v>
      </c>
      <c r="F295" t="s">
        <v>19</v>
      </c>
      <c r="G295" t="s">
        <v>19</v>
      </c>
      <c r="H295" t="s">
        <v>83</v>
      </c>
      <c r="I295" t="s">
        <v>784</v>
      </c>
      <c r="J295">
        <v>38</v>
      </c>
      <c r="K295" t="s">
        <v>85</v>
      </c>
      <c r="L295" t="s">
        <v>86</v>
      </c>
      <c r="M295" t="s">
        <v>87</v>
      </c>
      <c r="N295">
        <v>2</v>
      </c>
      <c r="O295" s="1">
        <v>44629.482627314814</v>
      </c>
      <c r="P295" s="1">
        <v>44629.494872685187</v>
      </c>
      <c r="Q295">
        <v>570</v>
      </c>
      <c r="R295">
        <v>488</v>
      </c>
      <c r="S295" t="b">
        <v>0</v>
      </c>
      <c r="T295" t="s">
        <v>88</v>
      </c>
      <c r="U295" t="b">
        <v>0</v>
      </c>
      <c r="V295" t="s">
        <v>94</v>
      </c>
      <c r="W295" s="1">
        <v>44629.491388888891</v>
      </c>
      <c r="X295">
        <v>192</v>
      </c>
      <c r="Y295">
        <v>36</v>
      </c>
      <c r="Z295">
        <v>0</v>
      </c>
      <c r="AA295">
        <v>36</v>
      </c>
      <c r="AB295">
        <v>0</v>
      </c>
      <c r="AC295">
        <v>4</v>
      </c>
      <c r="AD295">
        <v>2</v>
      </c>
      <c r="AE295">
        <v>0</v>
      </c>
      <c r="AF295">
        <v>0</v>
      </c>
      <c r="AG295">
        <v>0</v>
      </c>
      <c r="AH295" t="s">
        <v>98</v>
      </c>
      <c r="AI295" s="1">
        <v>44629.494872685187</v>
      </c>
      <c r="AJ295">
        <v>286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35">
      <c r="A296" t="s">
        <v>785</v>
      </c>
      <c r="B296" t="s">
        <v>80</v>
      </c>
      <c r="C296" t="s">
        <v>783</v>
      </c>
      <c r="D296" t="s">
        <v>82</v>
      </c>
      <c r="E296" s="2" t="str">
        <f>HYPERLINK("capsilon://?command=openfolder&amp;siteaddress=FAM.docvelocity-na8.net&amp;folderid=FX41468944-450B-F4A2-2453-32B2B1FA0C87","FX2203701")</f>
        <v>FX2203701</v>
      </c>
      <c r="F296" t="s">
        <v>19</v>
      </c>
      <c r="G296" t="s">
        <v>19</v>
      </c>
      <c r="H296" t="s">
        <v>83</v>
      </c>
      <c r="I296" t="s">
        <v>786</v>
      </c>
      <c r="J296">
        <v>32</v>
      </c>
      <c r="K296" t="s">
        <v>85</v>
      </c>
      <c r="L296" t="s">
        <v>86</v>
      </c>
      <c r="M296" t="s">
        <v>87</v>
      </c>
      <c r="N296">
        <v>2</v>
      </c>
      <c r="O296" s="1">
        <v>44629.483356481483</v>
      </c>
      <c r="P296" s="1">
        <v>44629.508611111109</v>
      </c>
      <c r="Q296">
        <v>1264</v>
      </c>
      <c r="R296">
        <v>918</v>
      </c>
      <c r="S296" t="b">
        <v>0</v>
      </c>
      <c r="T296" t="s">
        <v>88</v>
      </c>
      <c r="U296" t="b">
        <v>0</v>
      </c>
      <c r="V296" t="s">
        <v>191</v>
      </c>
      <c r="W296" s="1">
        <v>44629.496238425927</v>
      </c>
      <c r="X296">
        <v>581</v>
      </c>
      <c r="Y296">
        <v>36</v>
      </c>
      <c r="Z296">
        <v>0</v>
      </c>
      <c r="AA296">
        <v>36</v>
      </c>
      <c r="AB296">
        <v>0</v>
      </c>
      <c r="AC296">
        <v>32</v>
      </c>
      <c r="AD296">
        <v>-4</v>
      </c>
      <c r="AE296">
        <v>0</v>
      </c>
      <c r="AF296">
        <v>0</v>
      </c>
      <c r="AG296">
        <v>0</v>
      </c>
      <c r="AH296" t="s">
        <v>90</v>
      </c>
      <c r="AI296" s="1">
        <v>44629.508611111109</v>
      </c>
      <c r="AJ296">
        <v>267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-4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35">
      <c r="A297" t="s">
        <v>787</v>
      </c>
      <c r="B297" t="s">
        <v>80</v>
      </c>
      <c r="C297" t="s">
        <v>731</v>
      </c>
      <c r="D297" t="s">
        <v>82</v>
      </c>
      <c r="E297" s="2" t="str">
        <f>HYPERLINK("capsilon://?command=openfolder&amp;siteaddress=FAM.docvelocity-na8.net&amp;folderid=FXA83C5ED9-1000-059C-8279-5BFD186015F5","FX220212819")</f>
        <v>FX220212819</v>
      </c>
      <c r="F297" t="s">
        <v>19</v>
      </c>
      <c r="G297" t="s">
        <v>19</v>
      </c>
      <c r="H297" t="s">
        <v>83</v>
      </c>
      <c r="I297" t="s">
        <v>774</v>
      </c>
      <c r="J297">
        <v>84</v>
      </c>
      <c r="K297" t="s">
        <v>85</v>
      </c>
      <c r="L297" t="s">
        <v>86</v>
      </c>
      <c r="M297" t="s">
        <v>87</v>
      </c>
      <c r="N297">
        <v>2</v>
      </c>
      <c r="O297" s="1">
        <v>44629.484386574077</v>
      </c>
      <c r="P297" s="1">
        <v>44629.494884259257</v>
      </c>
      <c r="Q297">
        <v>60</v>
      </c>
      <c r="R297">
        <v>847</v>
      </c>
      <c r="S297" t="b">
        <v>0</v>
      </c>
      <c r="T297" t="s">
        <v>88</v>
      </c>
      <c r="U297" t="b">
        <v>1</v>
      </c>
      <c r="V297" t="s">
        <v>114</v>
      </c>
      <c r="W297" s="1">
        <v>44629.492604166669</v>
      </c>
      <c r="X297">
        <v>693</v>
      </c>
      <c r="Y297">
        <v>63</v>
      </c>
      <c r="Z297">
        <v>0</v>
      </c>
      <c r="AA297">
        <v>63</v>
      </c>
      <c r="AB297">
        <v>0</v>
      </c>
      <c r="AC297">
        <v>23</v>
      </c>
      <c r="AD297">
        <v>21</v>
      </c>
      <c r="AE297">
        <v>0</v>
      </c>
      <c r="AF297">
        <v>0</v>
      </c>
      <c r="AG297">
        <v>0</v>
      </c>
      <c r="AH297" t="s">
        <v>103</v>
      </c>
      <c r="AI297" s="1">
        <v>44629.494884259257</v>
      </c>
      <c r="AJ297">
        <v>154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35">
      <c r="A298" t="s">
        <v>788</v>
      </c>
      <c r="B298" t="s">
        <v>80</v>
      </c>
      <c r="C298" t="s">
        <v>789</v>
      </c>
      <c r="D298" t="s">
        <v>82</v>
      </c>
      <c r="E298" s="2" t="str">
        <f>HYPERLINK("capsilon://?command=openfolder&amp;siteaddress=FAM.docvelocity-na8.net&amp;folderid=FX5DBAE696-E68E-B8FB-0439-2C05F9813734","FX2203304")</f>
        <v>FX2203304</v>
      </c>
      <c r="F298" t="s">
        <v>19</v>
      </c>
      <c r="G298" t="s">
        <v>19</v>
      </c>
      <c r="H298" t="s">
        <v>83</v>
      </c>
      <c r="I298" t="s">
        <v>790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44629.487071759257</v>
      </c>
      <c r="P298" s="1">
        <v>44629.513356481482</v>
      </c>
      <c r="Q298">
        <v>1398</v>
      </c>
      <c r="R298">
        <v>873</v>
      </c>
      <c r="S298" t="b">
        <v>0</v>
      </c>
      <c r="T298" t="s">
        <v>88</v>
      </c>
      <c r="U298" t="b">
        <v>0</v>
      </c>
      <c r="V298" t="s">
        <v>94</v>
      </c>
      <c r="W298" s="1">
        <v>44629.496249999997</v>
      </c>
      <c r="X298">
        <v>419</v>
      </c>
      <c r="Y298">
        <v>52</v>
      </c>
      <c r="Z298">
        <v>0</v>
      </c>
      <c r="AA298">
        <v>52</v>
      </c>
      <c r="AB298">
        <v>0</v>
      </c>
      <c r="AC298">
        <v>35</v>
      </c>
      <c r="AD298">
        <v>-52</v>
      </c>
      <c r="AE298">
        <v>0</v>
      </c>
      <c r="AF298">
        <v>0</v>
      </c>
      <c r="AG298">
        <v>0</v>
      </c>
      <c r="AH298" t="s">
        <v>98</v>
      </c>
      <c r="AI298" s="1">
        <v>44629.513356481482</v>
      </c>
      <c r="AJ298">
        <v>427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-53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35">
      <c r="A299" t="s">
        <v>791</v>
      </c>
      <c r="B299" t="s">
        <v>80</v>
      </c>
      <c r="C299" t="s">
        <v>783</v>
      </c>
      <c r="D299" t="s">
        <v>82</v>
      </c>
      <c r="E299" s="2" t="str">
        <f>HYPERLINK("capsilon://?command=openfolder&amp;siteaddress=FAM.docvelocity-na8.net&amp;folderid=FX41468944-450B-F4A2-2453-32B2B1FA0C87","FX2203701")</f>
        <v>FX2203701</v>
      </c>
      <c r="F299" t="s">
        <v>19</v>
      </c>
      <c r="G299" t="s">
        <v>19</v>
      </c>
      <c r="H299" t="s">
        <v>83</v>
      </c>
      <c r="I299" t="s">
        <v>792</v>
      </c>
      <c r="J299">
        <v>86</v>
      </c>
      <c r="K299" t="s">
        <v>85</v>
      </c>
      <c r="L299" t="s">
        <v>86</v>
      </c>
      <c r="M299" t="s">
        <v>87</v>
      </c>
      <c r="N299">
        <v>2</v>
      </c>
      <c r="O299" s="1">
        <v>44629.487141203703</v>
      </c>
      <c r="P299" s="1">
        <v>44629.547013888892</v>
      </c>
      <c r="Q299">
        <v>2617</v>
      </c>
      <c r="R299">
        <v>2556</v>
      </c>
      <c r="S299" t="b">
        <v>0</v>
      </c>
      <c r="T299" t="s">
        <v>88</v>
      </c>
      <c r="U299" t="b">
        <v>0</v>
      </c>
      <c r="V299" t="s">
        <v>149</v>
      </c>
      <c r="W299" s="1">
        <v>44629.515486111108</v>
      </c>
      <c r="X299">
        <v>1781</v>
      </c>
      <c r="Y299">
        <v>92</v>
      </c>
      <c r="Z299">
        <v>0</v>
      </c>
      <c r="AA299">
        <v>92</v>
      </c>
      <c r="AB299">
        <v>0</v>
      </c>
      <c r="AC299">
        <v>55</v>
      </c>
      <c r="AD299">
        <v>-6</v>
      </c>
      <c r="AE299">
        <v>0</v>
      </c>
      <c r="AF299">
        <v>0</v>
      </c>
      <c r="AG299">
        <v>0</v>
      </c>
      <c r="AH299" t="s">
        <v>90</v>
      </c>
      <c r="AI299" s="1">
        <v>44629.547013888892</v>
      </c>
      <c r="AJ299">
        <v>729</v>
      </c>
      <c r="AK299">
        <v>6</v>
      </c>
      <c r="AL299">
        <v>0</v>
      </c>
      <c r="AM299">
        <v>6</v>
      </c>
      <c r="AN299">
        <v>0</v>
      </c>
      <c r="AO299">
        <v>6</v>
      </c>
      <c r="AP299">
        <v>-12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35">
      <c r="A300" t="s">
        <v>793</v>
      </c>
      <c r="B300" t="s">
        <v>80</v>
      </c>
      <c r="C300" t="s">
        <v>794</v>
      </c>
      <c r="D300" t="s">
        <v>82</v>
      </c>
      <c r="E300" s="2" t="str">
        <f>HYPERLINK("capsilon://?command=openfolder&amp;siteaddress=FAM.docvelocity-na8.net&amp;folderid=FX3235149B-ED8D-0AAB-0844-1F13A1BB090B","FX22023688")</f>
        <v>FX22023688</v>
      </c>
      <c r="F300" t="s">
        <v>19</v>
      </c>
      <c r="G300" t="s">
        <v>19</v>
      </c>
      <c r="H300" t="s">
        <v>83</v>
      </c>
      <c r="I300" t="s">
        <v>795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44629.499467592592</v>
      </c>
      <c r="P300" s="1">
        <v>44629.51059027778</v>
      </c>
      <c r="Q300">
        <v>511</v>
      </c>
      <c r="R300">
        <v>450</v>
      </c>
      <c r="S300" t="b">
        <v>0</v>
      </c>
      <c r="T300" t="s">
        <v>88</v>
      </c>
      <c r="U300" t="b">
        <v>0</v>
      </c>
      <c r="V300" t="s">
        <v>154</v>
      </c>
      <c r="W300" s="1">
        <v>44629.502835648149</v>
      </c>
      <c r="X300">
        <v>280</v>
      </c>
      <c r="Y300">
        <v>9</v>
      </c>
      <c r="Z300">
        <v>0</v>
      </c>
      <c r="AA300">
        <v>9</v>
      </c>
      <c r="AB300">
        <v>0</v>
      </c>
      <c r="AC300">
        <v>4</v>
      </c>
      <c r="AD300">
        <v>-9</v>
      </c>
      <c r="AE300">
        <v>0</v>
      </c>
      <c r="AF300">
        <v>0</v>
      </c>
      <c r="AG300">
        <v>0</v>
      </c>
      <c r="AH300" t="s">
        <v>90</v>
      </c>
      <c r="AI300" s="1">
        <v>44629.51059027778</v>
      </c>
      <c r="AJ300">
        <v>170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35">
      <c r="A301" t="s">
        <v>796</v>
      </c>
      <c r="B301" t="s">
        <v>80</v>
      </c>
      <c r="C301" t="s">
        <v>504</v>
      </c>
      <c r="D301" t="s">
        <v>82</v>
      </c>
      <c r="E301" s="2" t="str">
        <f>HYPERLINK("capsilon://?command=openfolder&amp;siteaddress=FAM.docvelocity-na8.net&amp;folderid=FXE78AD825-32EA-DBD6-7CB2-74205192E38D","FX220113866")</f>
        <v>FX220113866</v>
      </c>
      <c r="F301" t="s">
        <v>19</v>
      </c>
      <c r="G301" t="s">
        <v>19</v>
      </c>
      <c r="H301" t="s">
        <v>83</v>
      </c>
      <c r="I301" t="s">
        <v>797</v>
      </c>
      <c r="J301">
        <v>28</v>
      </c>
      <c r="K301" t="s">
        <v>85</v>
      </c>
      <c r="L301" t="s">
        <v>86</v>
      </c>
      <c r="M301" t="s">
        <v>82</v>
      </c>
      <c r="N301">
        <v>2</v>
      </c>
      <c r="O301" s="1">
        <v>44629.510821759257</v>
      </c>
      <c r="P301" s="1">
        <v>44629.535983796297</v>
      </c>
      <c r="Q301">
        <v>1990</v>
      </c>
      <c r="R301">
        <v>184</v>
      </c>
      <c r="S301" t="b">
        <v>0</v>
      </c>
      <c r="T301" t="s">
        <v>307</v>
      </c>
      <c r="U301" t="b">
        <v>0</v>
      </c>
      <c r="V301" t="s">
        <v>130</v>
      </c>
      <c r="W301" s="1">
        <v>44629.513657407406</v>
      </c>
      <c r="X301">
        <v>149</v>
      </c>
      <c r="Y301">
        <v>21</v>
      </c>
      <c r="Z301">
        <v>0</v>
      </c>
      <c r="AA301">
        <v>21</v>
      </c>
      <c r="AB301">
        <v>0</v>
      </c>
      <c r="AC301">
        <v>4</v>
      </c>
      <c r="AD301">
        <v>7</v>
      </c>
      <c r="AE301">
        <v>0</v>
      </c>
      <c r="AF301">
        <v>0</v>
      </c>
      <c r="AG301">
        <v>0</v>
      </c>
      <c r="AH301" t="s">
        <v>307</v>
      </c>
      <c r="AI301" s="1">
        <v>44629.535983796297</v>
      </c>
      <c r="AJ301">
        <v>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35">
      <c r="A302" t="s">
        <v>798</v>
      </c>
      <c r="B302" t="s">
        <v>80</v>
      </c>
      <c r="C302" t="s">
        <v>799</v>
      </c>
      <c r="D302" t="s">
        <v>82</v>
      </c>
      <c r="E302" s="2" t="str">
        <f>HYPERLINK("capsilon://?command=openfolder&amp;siteaddress=FAM.docvelocity-na8.net&amp;folderid=FX59D8C44B-1382-C734-8BDF-FBF5004B1230","FX220211514")</f>
        <v>FX220211514</v>
      </c>
      <c r="F302" t="s">
        <v>19</v>
      </c>
      <c r="G302" t="s">
        <v>19</v>
      </c>
      <c r="H302" t="s">
        <v>83</v>
      </c>
      <c r="I302" t="s">
        <v>800</v>
      </c>
      <c r="J302">
        <v>0</v>
      </c>
      <c r="K302" t="s">
        <v>85</v>
      </c>
      <c r="L302" t="s">
        <v>86</v>
      </c>
      <c r="M302" t="s">
        <v>87</v>
      </c>
      <c r="N302">
        <v>1</v>
      </c>
      <c r="O302" s="1">
        <v>44629.535416666666</v>
      </c>
      <c r="P302" s="1">
        <v>44629.649247685185</v>
      </c>
      <c r="Q302">
        <v>9036</v>
      </c>
      <c r="R302">
        <v>799</v>
      </c>
      <c r="S302" t="b">
        <v>0</v>
      </c>
      <c r="T302" t="s">
        <v>88</v>
      </c>
      <c r="U302" t="b">
        <v>0</v>
      </c>
      <c r="V302" t="s">
        <v>143</v>
      </c>
      <c r="W302" s="1">
        <v>44629.649247685185</v>
      </c>
      <c r="X302">
        <v>108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52</v>
      </c>
      <c r="AF302">
        <v>0</v>
      </c>
      <c r="AG302">
        <v>1</v>
      </c>
      <c r="AH302" t="s">
        <v>88</v>
      </c>
      <c r="AI302" t="s">
        <v>88</v>
      </c>
      <c r="AJ302" t="s">
        <v>88</v>
      </c>
      <c r="AK302" t="s">
        <v>88</v>
      </c>
      <c r="AL302" t="s">
        <v>88</v>
      </c>
      <c r="AM302" t="s">
        <v>88</v>
      </c>
      <c r="AN302" t="s">
        <v>88</v>
      </c>
      <c r="AO302" t="s">
        <v>88</v>
      </c>
      <c r="AP302" t="s">
        <v>88</v>
      </c>
      <c r="AQ302" t="s">
        <v>88</v>
      </c>
      <c r="AR302" t="s">
        <v>88</v>
      </c>
      <c r="AS302" t="s">
        <v>88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35">
      <c r="A303" t="s">
        <v>801</v>
      </c>
      <c r="B303" t="s">
        <v>80</v>
      </c>
      <c r="C303" t="s">
        <v>802</v>
      </c>
      <c r="D303" t="s">
        <v>82</v>
      </c>
      <c r="E303" s="2" t="str">
        <f>HYPERLINK("capsilon://?command=openfolder&amp;siteaddress=FAM.docvelocity-na8.net&amp;folderid=FXD12B136E-AC25-F550-06DD-F60178B71830","FX22028893")</f>
        <v>FX22028893</v>
      </c>
      <c r="F303" t="s">
        <v>19</v>
      </c>
      <c r="G303" t="s">
        <v>19</v>
      </c>
      <c r="H303" t="s">
        <v>83</v>
      </c>
      <c r="I303" t="s">
        <v>803</v>
      </c>
      <c r="J303">
        <v>0</v>
      </c>
      <c r="K303" t="s">
        <v>85</v>
      </c>
      <c r="L303" t="s">
        <v>86</v>
      </c>
      <c r="M303" t="s">
        <v>87</v>
      </c>
      <c r="N303">
        <v>1</v>
      </c>
      <c r="O303" s="1">
        <v>44629.538275462961</v>
      </c>
      <c r="P303" s="1">
        <v>44629.56354166667</v>
      </c>
      <c r="Q303">
        <v>1440</v>
      </c>
      <c r="R303">
        <v>743</v>
      </c>
      <c r="S303" t="b">
        <v>0</v>
      </c>
      <c r="T303" t="s">
        <v>88</v>
      </c>
      <c r="U303" t="b">
        <v>0</v>
      </c>
      <c r="V303" t="s">
        <v>130</v>
      </c>
      <c r="W303" s="1">
        <v>44629.56354166667</v>
      </c>
      <c r="X303">
        <v>354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37</v>
      </c>
      <c r="AF303">
        <v>0</v>
      </c>
      <c r="AG303">
        <v>3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35">
      <c r="A304" t="s">
        <v>804</v>
      </c>
      <c r="B304" t="s">
        <v>80</v>
      </c>
      <c r="C304" t="s">
        <v>504</v>
      </c>
      <c r="D304" t="s">
        <v>82</v>
      </c>
      <c r="E304" s="2" t="str">
        <f>HYPERLINK("capsilon://?command=openfolder&amp;siteaddress=FAM.docvelocity-na8.net&amp;folderid=FXE78AD825-32EA-DBD6-7CB2-74205192E38D","FX220113866")</f>
        <v>FX220113866</v>
      </c>
      <c r="F304" t="s">
        <v>19</v>
      </c>
      <c r="G304" t="s">
        <v>19</v>
      </c>
      <c r="H304" t="s">
        <v>83</v>
      </c>
      <c r="I304" t="s">
        <v>805</v>
      </c>
      <c r="J304">
        <v>28</v>
      </c>
      <c r="K304" t="s">
        <v>85</v>
      </c>
      <c r="L304" t="s">
        <v>86</v>
      </c>
      <c r="M304" t="s">
        <v>87</v>
      </c>
      <c r="N304">
        <v>2</v>
      </c>
      <c r="O304" s="1">
        <v>44629.538981481484</v>
      </c>
      <c r="P304" s="1">
        <v>44629.558831018519</v>
      </c>
      <c r="Q304">
        <v>755</v>
      </c>
      <c r="R304">
        <v>960</v>
      </c>
      <c r="S304" t="b">
        <v>0</v>
      </c>
      <c r="T304" t="s">
        <v>88</v>
      </c>
      <c r="U304" t="b">
        <v>0</v>
      </c>
      <c r="V304" t="s">
        <v>237</v>
      </c>
      <c r="W304" s="1">
        <v>44629.557013888887</v>
      </c>
      <c r="X304">
        <v>549</v>
      </c>
      <c r="Y304">
        <v>18</v>
      </c>
      <c r="Z304">
        <v>0</v>
      </c>
      <c r="AA304">
        <v>18</v>
      </c>
      <c r="AB304">
        <v>0</v>
      </c>
      <c r="AC304">
        <v>17</v>
      </c>
      <c r="AD304">
        <v>10</v>
      </c>
      <c r="AE304">
        <v>0</v>
      </c>
      <c r="AF304">
        <v>0</v>
      </c>
      <c r="AG304">
        <v>0</v>
      </c>
      <c r="AH304" t="s">
        <v>90</v>
      </c>
      <c r="AI304" s="1">
        <v>44629.558831018519</v>
      </c>
      <c r="AJ304">
        <v>121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35">
      <c r="A305" t="s">
        <v>806</v>
      </c>
      <c r="B305" t="s">
        <v>80</v>
      </c>
      <c r="C305" t="s">
        <v>504</v>
      </c>
      <c r="D305" t="s">
        <v>82</v>
      </c>
      <c r="E305" s="2" t="str">
        <f>HYPERLINK("capsilon://?command=openfolder&amp;siteaddress=FAM.docvelocity-na8.net&amp;folderid=FXE78AD825-32EA-DBD6-7CB2-74205192E38D","FX220113866")</f>
        <v>FX220113866</v>
      </c>
      <c r="F305" t="s">
        <v>19</v>
      </c>
      <c r="G305" t="s">
        <v>19</v>
      </c>
      <c r="H305" t="s">
        <v>83</v>
      </c>
      <c r="I305" t="s">
        <v>807</v>
      </c>
      <c r="J305">
        <v>28</v>
      </c>
      <c r="K305" t="s">
        <v>85</v>
      </c>
      <c r="L305" t="s">
        <v>86</v>
      </c>
      <c r="M305" t="s">
        <v>87</v>
      </c>
      <c r="N305">
        <v>2</v>
      </c>
      <c r="O305" s="1">
        <v>44629.539259259262</v>
      </c>
      <c r="P305" s="1">
        <v>44629.56145833333</v>
      </c>
      <c r="Q305">
        <v>652</v>
      </c>
      <c r="R305">
        <v>1266</v>
      </c>
      <c r="S305" t="b">
        <v>0</v>
      </c>
      <c r="T305" t="s">
        <v>88</v>
      </c>
      <c r="U305" t="b">
        <v>0</v>
      </c>
      <c r="V305" t="s">
        <v>89</v>
      </c>
      <c r="W305" s="1">
        <v>44629.551435185182</v>
      </c>
      <c r="X305">
        <v>1040</v>
      </c>
      <c r="Y305">
        <v>23</v>
      </c>
      <c r="Z305">
        <v>0</v>
      </c>
      <c r="AA305">
        <v>23</v>
      </c>
      <c r="AB305">
        <v>0</v>
      </c>
      <c r="AC305">
        <v>18</v>
      </c>
      <c r="AD305">
        <v>5</v>
      </c>
      <c r="AE305">
        <v>0</v>
      </c>
      <c r="AF305">
        <v>0</v>
      </c>
      <c r="AG305">
        <v>0</v>
      </c>
      <c r="AH305" t="s">
        <v>90</v>
      </c>
      <c r="AI305" s="1">
        <v>44629.56145833333</v>
      </c>
      <c r="AJ305">
        <v>226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35">
      <c r="A306" t="s">
        <v>808</v>
      </c>
      <c r="B306" t="s">
        <v>80</v>
      </c>
      <c r="C306" t="s">
        <v>809</v>
      </c>
      <c r="D306" t="s">
        <v>82</v>
      </c>
      <c r="E306" s="2" t="str">
        <f t="shared" ref="E306:E311" si="7">HYPERLINK("capsilon://?command=openfolder&amp;siteaddress=FAM.docvelocity-na8.net&amp;folderid=FXCCE4D199-FC53-668B-1313-C0CFE04F6C16","FX220112534")</f>
        <v>FX220112534</v>
      </c>
      <c r="F306" t="s">
        <v>19</v>
      </c>
      <c r="G306" t="s">
        <v>19</v>
      </c>
      <c r="H306" t="s">
        <v>83</v>
      </c>
      <c r="I306" t="s">
        <v>810</v>
      </c>
      <c r="J306">
        <v>90</v>
      </c>
      <c r="K306" t="s">
        <v>85</v>
      </c>
      <c r="L306" t="s">
        <v>86</v>
      </c>
      <c r="M306" t="s">
        <v>87</v>
      </c>
      <c r="N306">
        <v>2</v>
      </c>
      <c r="O306" s="1">
        <v>44629.552534722221</v>
      </c>
      <c r="P306" s="1">
        <v>44629.568252314813</v>
      </c>
      <c r="Q306">
        <v>210</v>
      </c>
      <c r="R306">
        <v>1148</v>
      </c>
      <c r="S306" t="b">
        <v>0</v>
      </c>
      <c r="T306" t="s">
        <v>88</v>
      </c>
      <c r="U306" t="b">
        <v>0</v>
      </c>
      <c r="V306" t="s">
        <v>94</v>
      </c>
      <c r="W306" s="1">
        <v>44629.561851851853</v>
      </c>
      <c r="X306">
        <v>790</v>
      </c>
      <c r="Y306">
        <v>73</v>
      </c>
      <c r="Z306">
        <v>0</v>
      </c>
      <c r="AA306">
        <v>73</v>
      </c>
      <c r="AB306">
        <v>0</v>
      </c>
      <c r="AC306">
        <v>3</v>
      </c>
      <c r="AD306">
        <v>17</v>
      </c>
      <c r="AE306">
        <v>0</v>
      </c>
      <c r="AF306">
        <v>0</v>
      </c>
      <c r="AG306">
        <v>0</v>
      </c>
      <c r="AH306" t="s">
        <v>90</v>
      </c>
      <c r="AI306" s="1">
        <v>44629.568252314813</v>
      </c>
      <c r="AJ306">
        <v>349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17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35">
      <c r="A307" t="s">
        <v>811</v>
      </c>
      <c r="B307" t="s">
        <v>80</v>
      </c>
      <c r="C307" t="s">
        <v>809</v>
      </c>
      <c r="D307" t="s">
        <v>82</v>
      </c>
      <c r="E307" s="2" t="str">
        <f t="shared" si="7"/>
        <v>FX220112534</v>
      </c>
      <c r="F307" t="s">
        <v>19</v>
      </c>
      <c r="G307" t="s">
        <v>19</v>
      </c>
      <c r="H307" t="s">
        <v>83</v>
      </c>
      <c r="I307" t="s">
        <v>812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44629.553773148145</v>
      </c>
      <c r="P307" s="1">
        <v>44629.564201388886</v>
      </c>
      <c r="Q307">
        <v>312</v>
      </c>
      <c r="R307">
        <v>589</v>
      </c>
      <c r="S307" t="b">
        <v>0</v>
      </c>
      <c r="T307" t="s">
        <v>88</v>
      </c>
      <c r="U307" t="b">
        <v>0</v>
      </c>
      <c r="V307" t="s">
        <v>89</v>
      </c>
      <c r="W307" s="1">
        <v>44629.557962962965</v>
      </c>
      <c r="X307">
        <v>353</v>
      </c>
      <c r="Y307">
        <v>49</v>
      </c>
      <c r="Z307">
        <v>0</v>
      </c>
      <c r="AA307">
        <v>49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90</v>
      </c>
      <c r="AI307" s="1">
        <v>44629.564201388886</v>
      </c>
      <c r="AJ307">
        <v>236</v>
      </c>
      <c r="AK307">
        <v>2</v>
      </c>
      <c r="AL307">
        <v>0</v>
      </c>
      <c r="AM307">
        <v>2</v>
      </c>
      <c r="AN307">
        <v>0</v>
      </c>
      <c r="AO307">
        <v>2</v>
      </c>
      <c r="AP307">
        <v>3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35">
      <c r="A308" t="s">
        <v>813</v>
      </c>
      <c r="B308" t="s">
        <v>80</v>
      </c>
      <c r="C308" t="s">
        <v>809</v>
      </c>
      <c r="D308" t="s">
        <v>82</v>
      </c>
      <c r="E308" s="2" t="str">
        <f t="shared" si="7"/>
        <v>FX220112534</v>
      </c>
      <c r="F308" t="s">
        <v>19</v>
      </c>
      <c r="G308" t="s">
        <v>19</v>
      </c>
      <c r="H308" t="s">
        <v>83</v>
      </c>
      <c r="I308" t="s">
        <v>814</v>
      </c>
      <c r="J308">
        <v>67</v>
      </c>
      <c r="K308" t="s">
        <v>85</v>
      </c>
      <c r="L308" t="s">
        <v>86</v>
      </c>
      <c r="M308" t="s">
        <v>87</v>
      </c>
      <c r="N308">
        <v>2</v>
      </c>
      <c r="O308" s="1">
        <v>44629.555659722224</v>
      </c>
      <c r="P308" s="1">
        <v>44629.570937500001</v>
      </c>
      <c r="Q308">
        <v>270</v>
      </c>
      <c r="R308">
        <v>1050</v>
      </c>
      <c r="S308" t="b">
        <v>0</v>
      </c>
      <c r="T308" t="s">
        <v>88</v>
      </c>
      <c r="U308" t="b">
        <v>0</v>
      </c>
      <c r="V308" t="s">
        <v>149</v>
      </c>
      <c r="W308" s="1">
        <v>44629.565266203703</v>
      </c>
      <c r="X308">
        <v>819</v>
      </c>
      <c r="Y308">
        <v>57</v>
      </c>
      <c r="Z308">
        <v>0</v>
      </c>
      <c r="AA308">
        <v>57</v>
      </c>
      <c r="AB308">
        <v>0</v>
      </c>
      <c r="AC308">
        <v>5</v>
      </c>
      <c r="AD308">
        <v>10</v>
      </c>
      <c r="AE308">
        <v>0</v>
      </c>
      <c r="AF308">
        <v>0</v>
      </c>
      <c r="AG308">
        <v>0</v>
      </c>
      <c r="AH308" t="s">
        <v>90</v>
      </c>
      <c r="AI308" s="1">
        <v>44629.570937500001</v>
      </c>
      <c r="AJ308">
        <v>231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9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35">
      <c r="A309" t="s">
        <v>815</v>
      </c>
      <c r="B309" t="s">
        <v>80</v>
      </c>
      <c r="C309" t="s">
        <v>809</v>
      </c>
      <c r="D309" t="s">
        <v>82</v>
      </c>
      <c r="E309" s="2" t="str">
        <f t="shared" si="7"/>
        <v>FX220112534</v>
      </c>
      <c r="F309" t="s">
        <v>19</v>
      </c>
      <c r="G309" t="s">
        <v>19</v>
      </c>
      <c r="H309" t="s">
        <v>83</v>
      </c>
      <c r="I309" t="s">
        <v>816</v>
      </c>
      <c r="J309">
        <v>54</v>
      </c>
      <c r="K309" t="s">
        <v>85</v>
      </c>
      <c r="L309" t="s">
        <v>86</v>
      </c>
      <c r="M309" t="s">
        <v>87</v>
      </c>
      <c r="N309">
        <v>2</v>
      </c>
      <c r="O309" s="1">
        <v>44629.555868055555</v>
      </c>
      <c r="P309" s="1">
        <v>44629.572905092595</v>
      </c>
      <c r="Q309">
        <v>833</v>
      </c>
      <c r="R309">
        <v>639</v>
      </c>
      <c r="S309" t="b">
        <v>0</v>
      </c>
      <c r="T309" t="s">
        <v>88</v>
      </c>
      <c r="U309" t="b">
        <v>0</v>
      </c>
      <c r="V309" t="s">
        <v>191</v>
      </c>
      <c r="W309" s="1">
        <v>44629.561909722222</v>
      </c>
      <c r="X309">
        <v>470</v>
      </c>
      <c r="Y309">
        <v>52</v>
      </c>
      <c r="Z309">
        <v>0</v>
      </c>
      <c r="AA309">
        <v>52</v>
      </c>
      <c r="AB309">
        <v>0</v>
      </c>
      <c r="AC309">
        <v>13</v>
      </c>
      <c r="AD309">
        <v>2</v>
      </c>
      <c r="AE309">
        <v>0</v>
      </c>
      <c r="AF309">
        <v>0</v>
      </c>
      <c r="AG309">
        <v>0</v>
      </c>
      <c r="AH309" t="s">
        <v>90</v>
      </c>
      <c r="AI309" s="1">
        <v>44629.572905092595</v>
      </c>
      <c r="AJ309">
        <v>169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2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35">
      <c r="A310" t="s">
        <v>817</v>
      </c>
      <c r="B310" t="s">
        <v>80</v>
      </c>
      <c r="C310" t="s">
        <v>809</v>
      </c>
      <c r="D310" t="s">
        <v>82</v>
      </c>
      <c r="E310" s="2" t="str">
        <f t="shared" si="7"/>
        <v>FX220112534</v>
      </c>
      <c r="F310" t="s">
        <v>19</v>
      </c>
      <c r="G310" t="s">
        <v>19</v>
      </c>
      <c r="H310" t="s">
        <v>83</v>
      </c>
      <c r="I310" t="s">
        <v>818</v>
      </c>
      <c r="J310">
        <v>67</v>
      </c>
      <c r="K310" t="s">
        <v>85</v>
      </c>
      <c r="L310" t="s">
        <v>86</v>
      </c>
      <c r="M310" t="s">
        <v>87</v>
      </c>
      <c r="N310">
        <v>1</v>
      </c>
      <c r="O310" s="1">
        <v>44629.562175925923</v>
      </c>
      <c r="P310" s="1">
        <v>44629.566168981481</v>
      </c>
      <c r="Q310">
        <v>66</v>
      </c>
      <c r="R310">
        <v>279</v>
      </c>
      <c r="S310" t="b">
        <v>0</v>
      </c>
      <c r="T310" t="s">
        <v>88</v>
      </c>
      <c r="U310" t="b">
        <v>0</v>
      </c>
      <c r="V310" t="s">
        <v>102</v>
      </c>
      <c r="W310" s="1">
        <v>44629.566168981481</v>
      </c>
      <c r="X310">
        <v>230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67</v>
      </c>
      <c r="AE310">
        <v>62</v>
      </c>
      <c r="AF310">
        <v>0</v>
      </c>
      <c r="AG310">
        <v>1</v>
      </c>
      <c r="AH310" t="s">
        <v>88</v>
      </c>
      <c r="AI310" t="s">
        <v>88</v>
      </c>
      <c r="AJ310" t="s">
        <v>88</v>
      </c>
      <c r="AK310" t="s">
        <v>88</v>
      </c>
      <c r="AL310" t="s">
        <v>88</v>
      </c>
      <c r="AM310" t="s">
        <v>88</v>
      </c>
      <c r="AN310" t="s">
        <v>88</v>
      </c>
      <c r="AO310" t="s">
        <v>88</v>
      </c>
      <c r="AP310" t="s">
        <v>88</v>
      </c>
      <c r="AQ310" t="s">
        <v>88</v>
      </c>
      <c r="AR310" t="s">
        <v>88</v>
      </c>
      <c r="AS310" t="s">
        <v>88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35">
      <c r="A311" t="s">
        <v>819</v>
      </c>
      <c r="B311" t="s">
        <v>80</v>
      </c>
      <c r="C311" t="s">
        <v>809</v>
      </c>
      <c r="D311" t="s">
        <v>82</v>
      </c>
      <c r="E311" s="2" t="str">
        <f t="shared" si="7"/>
        <v>FX220112534</v>
      </c>
      <c r="F311" t="s">
        <v>19</v>
      </c>
      <c r="G311" t="s">
        <v>19</v>
      </c>
      <c r="H311" t="s">
        <v>83</v>
      </c>
      <c r="I311" t="s">
        <v>820</v>
      </c>
      <c r="J311">
        <v>54</v>
      </c>
      <c r="K311" t="s">
        <v>85</v>
      </c>
      <c r="L311" t="s">
        <v>86</v>
      </c>
      <c r="M311" t="s">
        <v>87</v>
      </c>
      <c r="N311">
        <v>2</v>
      </c>
      <c r="O311" s="1">
        <v>44629.562754629631</v>
      </c>
      <c r="P311" s="1">
        <v>44629.598425925928</v>
      </c>
      <c r="Q311">
        <v>2164</v>
      </c>
      <c r="R311">
        <v>918</v>
      </c>
      <c r="S311" t="b">
        <v>0</v>
      </c>
      <c r="T311" t="s">
        <v>88</v>
      </c>
      <c r="U311" t="b">
        <v>0</v>
      </c>
      <c r="V311" t="s">
        <v>111</v>
      </c>
      <c r="W311" s="1">
        <v>44629.568796296298</v>
      </c>
      <c r="X311">
        <v>516</v>
      </c>
      <c r="Y311">
        <v>49</v>
      </c>
      <c r="Z311">
        <v>0</v>
      </c>
      <c r="AA311">
        <v>49</v>
      </c>
      <c r="AB311">
        <v>0</v>
      </c>
      <c r="AC311">
        <v>2</v>
      </c>
      <c r="AD311">
        <v>5</v>
      </c>
      <c r="AE311">
        <v>0</v>
      </c>
      <c r="AF311">
        <v>0</v>
      </c>
      <c r="AG311">
        <v>0</v>
      </c>
      <c r="AH311" t="s">
        <v>90</v>
      </c>
      <c r="AI311" s="1">
        <v>44629.598425925928</v>
      </c>
      <c r="AJ311">
        <v>402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5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35">
      <c r="A312" t="s">
        <v>821</v>
      </c>
      <c r="B312" t="s">
        <v>80</v>
      </c>
      <c r="C312" t="s">
        <v>802</v>
      </c>
      <c r="D312" t="s">
        <v>82</v>
      </c>
      <c r="E312" s="2" t="str">
        <f>HYPERLINK("capsilon://?command=openfolder&amp;siteaddress=FAM.docvelocity-na8.net&amp;folderid=FXD12B136E-AC25-F550-06DD-F60178B71830","FX22028893")</f>
        <v>FX22028893</v>
      </c>
      <c r="F312" t="s">
        <v>19</v>
      </c>
      <c r="G312" t="s">
        <v>19</v>
      </c>
      <c r="H312" t="s">
        <v>83</v>
      </c>
      <c r="I312" t="s">
        <v>803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44629.563969907409</v>
      </c>
      <c r="P312" s="1">
        <v>44629.590138888889</v>
      </c>
      <c r="Q312">
        <v>282</v>
      </c>
      <c r="R312">
        <v>1979</v>
      </c>
      <c r="S312" t="b">
        <v>0</v>
      </c>
      <c r="T312" t="s">
        <v>88</v>
      </c>
      <c r="U312" t="b">
        <v>1</v>
      </c>
      <c r="V312" t="s">
        <v>252</v>
      </c>
      <c r="W312" s="1">
        <v>44629.583761574075</v>
      </c>
      <c r="X312">
        <v>1546</v>
      </c>
      <c r="Y312">
        <v>111</v>
      </c>
      <c r="Z312">
        <v>0</v>
      </c>
      <c r="AA312">
        <v>111</v>
      </c>
      <c r="AB312">
        <v>0</v>
      </c>
      <c r="AC312">
        <v>60</v>
      </c>
      <c r="AD312">
        <v>-111</v>
      </c>
      <c r="AE312">
        <v>0</v>
      </c>
      <c r="AF312">
        <v>0</v>
      </c>
      <c r="AG312">
        <v>0</v>
      </c>
      <c r="AH312" t="s">
        <v>90</v>
      </c>
      <c r="AI312" s="1">
        <v>44629.590138888889</v>
      </c>
      <c r="AJ312">
        <v>433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-113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35">
      <c r="A313" t="s">
        <v>822</v>
      </c>
      <c r="B313" t="s">
        <v>80</v>
      </c>
      <c r="C313" t="s">
        <v>809</v>
      </c>
      <c r="D313" t="s">
        <v>82</v>
      </c>
      <c r="E313" s="2" t="str">
        <f>HYPERLINK("capsilon://?command=openfolder&amp;siteaddress=FAM.docvelocity-na8.net&amp;folderid=FXCCE4D199-FC53-668B-1313-C0CFE04F6C16","FX220112534")</f>
        <v>FX220112534</v>
      </c>
      <c r="F313" t="s">
        <v>19</v>
      </c>
      <c r="G313" t="s">
        <v>19</v>
      </c>
      <c r="H313" t="s">
        <v>83</v>
      </c>
      <c r="I313" t="s">
        <v>818</v>
      </c>
      <c r="J313">
        <v>67</v>
      </c>
      <c r="K313" t="s">
        <v>85</v>
      </c>
      <c r="L313" t="s">
        <v>86</v>
      </c>
      <c r="M313" t="s">
        <v>87</v>
      </c>
      <c r="N313">
        <v>2</v>
      </c>
      <c r="O313" s="1">
        <v>44629.566817129627</v>
      </c>
      <c r="P313" s="1">
        <v>44629.593761574077</v>
      </c>
      <c r="Q313">
        <v>1629</v>
      </c>
      <c r="R313">
        <v>699</v>
      </c>
      <c r="S313" t="b">
        <v>0</v>
      </c>
      <c r="T313" t="s">
        <v>88</v>
      </c>
      <c r="U313" t="b">
        <v>1</v>
      </c>
      <c r="V313" t="s">
        <v>237</v>
      </c>
      <c r="W313" s="1">
        <v>44629.571296296293</v>
      </c>
      <c r="X313">
        <v>379</v>
      </c>
      <c r="Y313">
        <v>57</v>
      </c>
      <c r="Z313">
        <v>0</v>
      </c>
      <c r="AA313">
        <v>57</v>
      </c>
      <c r="AB313">
        <v>0</v>
      </c>
      <c r="AC313">
        <v>5</v>
      </c>
      <c r="AD313">
        <v>10</v>
      </c>
      <c r="AE313">
        <v>0</v>
      </c>
      <c r="AF313">
        <v>0</v>
      </c>
      <c r="AG313">
        <v>0</v>
      </c>
      <c r="AH313" t="s">
        <v>90</v>
      </c>
      <c r="AI313" s="1">
        <v>44629.593761574077</v>
      </c>
      <c r="AJ313">
        <v>312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35">
      <c r="A314" t="s">
        <v>823</v>
      </c>
      <c r="B314" t="s">
        <v>80</v>
      </c>
      <c r="C314" t="s">
        <v>824</v>
      </c>
      <c r="D314" t="s">
        <v>82</v>
      </c>
      <c r="E314" s="2" t="str">
        <f>HYPERLINK("capsilon://?command=openfolder&amp;siteaddress=FAM.docvelocity-na8.net&amp;folderid=FXE53C6AFD-6209-6379-420E-C641CFDA05F2","FX22023018")</f>
        <v>FX22023018</v>
      </c>
      <c r="F314" t="s">
        <v>19</v>
      </c>
      <c r="G314" t="s">
        <v>19</v>
      </c>
      <c r="H314" t="s">
        <v>83</v>
      </c>
      <c r="I314" t="s">
        <v>825</v>
      </c>
      <c r="J314">
        <v>0</v>
      </c>
      <c r="K314" t="s">
        <v>85</v>
      </c>
      <c r="L314" t="s">
        <v>86</v>
      </c>
      <c r="M314" t="s">
        <v>87</v>
      </c>
      <c r="N314">
        <v>2</v>
      </c>
      <c r="O314" s="1">
        <v>44629.578067129631</v>
      </c>
      <c r="P314" s="1">
        <v>44629.601365740738</v>
      </c>
      <c r="Q314">
        <v>668</v>
      </c>
      <c r="R314">
        <v>1345</v>
      </c>
      <c r="S314" t="b">
        <v>0</v>
      </c>
      <c r="T314" t="s">
        <v>88</v>
      </c>
      <c r="U314" t="b">
        <v>0</v>
      </c>
      <c r="V314" t="s">
        <v>89</v>
      </c>
      <c r="W314" s="1">
        <v>44629.591111111113</v>
      </c>
      <c r="X314">
        <v>1092</v>
      </c>
      <c r="Y314">
        <v>37</v>
      </c>
      <c r="Z314">
        <v>0</v>
      </c>
      <c r="AA314">
        <v>37</v>
      </c>
      <c r="AB314">
        <v>0</v>
      </c>
      <c r="AC314">
        <v>14</v>
      </c>
      <c r="AD314">
        <v>-37</v>
      </c>
      <c r="AE314">
        <v>0</v>
      </c>
      <c r="AF314">
        <v>0</v>
      </c>
      <c r="AG314">
        <v>0</v>
      </c>
      <c r="AH314" t="s">
        <v>90</v>
      </c>
      <c r="AI314" s="1">
        <v>44629.601365740738</v>
      </c>
      <c r="AJ314">
        <v>253</v>
      </c>
      <c r="AK314">
        <v>3</v>
      </c>
      <c r="AL314">
        <v>0</v>
      </c>
      <c r="AM314">
        <v>3</v>
      </c>
      <c r="AN314">
        <v>0</v>
      </c>
      <c r="AO314">
        <v>3</v>
      </c>
      <c r="AP314">
        <v>-40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35">
      <c r="A315" t="s">
        <v>826</v>
      </c>
      <c r="B315" t="s">
        <v>80</v>
      </c>
      <c r="C315" t="s">
        <v>824</v>
      </c>
      <c r="D315" t="s">
        <v>82</v>
      </c>
      <c r="E315" s="2" t="str">
        <f>HYPERLINK("capsilon://?command=openfolder&amp;siteaddress=FAM.docvelocity-na8.net&amp;folderid=FXE53C6AFD-6209-6379-420E-C641CFDA05F2","FX22023018")</f>
        <v>FX22023018</v>
      </c>
      <c r="F315" t="s">
        <v>19</v>
      </c>
      <c r="G315" t="s">
        <v>19</v>
      </c>
      <c r="H315" t="s">
        <v>83</v>
      </c>
      <c r="I315" t="s">
        <v>827</v>
      </c>
      <c r="J315">
        <v>28</v>
      </c>
      <c r="K315" t="s">
        <v>85</v>
      </c>
      <c r="L315" t="s">
        <v>86</v>
      </c>
      <c r="M315" t="s">
        <v>87</v>
      </c>
      <c r="N315">
        <v>2</v>
      </c>
      <c r="O315" s="1">
        <v>44629.579722222225</v>
      </c>
      <c r="P315" s="1">
        <v>44629.602835648147</v>
      </c>
      <c r="Q315">
        <v>1802</v>
      </c>
      <c r="R315">
        <v>195</v>
      </c>
      <c r="S315" t="b">
        <v>0</v>
      </c>
      <c r="T315" t="s">
        <v>88</v>
      </c>
      <c r="U315" t="b">
        <v>0</v>
      </c>
      <c r="V315" t="s">
        <v>154</v>
      </c>
      <c r="W315" s="1">
        <v>44629.580671296295</v>
      </c>
      <c r="X315">
        <v>69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90</v>
      </c>
      <c r="AI315" s="1">
        <v>44629.602835648147</v>
      </c>
      <c r="AJ315">
        <v>126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35">
      <c r="A316" t="s">
        <v>828</v>
      </c>
      <c r="B316" t="s">
        <v>80</v>
      </c>
      <c r="C316" t="s">
        <v>701</v>
      </c>
      <c r="D316" t="s">
        <v>82</v>
      </c>
      <c r="E316" s="2" t="str">
        <f>HYPERLINK("capsilon://?command=openfolder&amp;siteaddress=FAM.docvelocity-na8.net&amp;folderid=FXC4D225BF-3264-58A6-8574-01EA67510E8B","FX22022865")</f>
        <v>FX22022865</v>
      </c>
      <c r="F316" t="s">
        <v>19</v>
      </c>
      <c r="G316" t="s">
        <v>19</v>
      </c>
      <c r="H316" t="s">
        <v>83</v>
      </c>
      <c r="I316" t="s">
        <v>829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44621.627291666664</v>
      </c>
      <c r="P316" s="1">
        <v>44621.633437500001</v>
      </c>
      <c r="Q316">
        <v>385</v>
      </c>
      <c r="R316">
        <v>146</v>
      </c>
      <c r="S316" t="b">
        <v>0</v>
      </c>
      <c r="T316" t="s">
        <v>88</v>
      </c>
      <c r="U316" t="b">
        <v>0</v>
      </c>
      <c r="V316" t="s">
        <v>127</v>
      </c>
      <c r="W316" s="1">
        <v>44621.632673611108</v>
      </c>
      <c r="X316">
        <v>97</v>
      </c>
      <c r="Y316">
        <v>0</v>
      </c>
      <c r="Z316">
        <v>0</v>
      </c>
      <c r="AA316">
        <v>0</v>
      </c>
      <c r="AB316">
        <v>9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90</v>
      </c>
      <c r="AI316" s="1">
        <v>44621.633437500001</v>
      </c>
      <c r="AJ316">
        <v>49</v>
      </c>
      <c r="AK316">
        <v>0</v>
      </c>
      <c r="AL316">
        <v>0</v>
      </c>
      <c r="AM316">
        <v>0</v>
      </c>
      <c r="AN316">
        <v>9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35">
      <c r="A317" t="s">
        <v>830</v>
      </c>
      <c r="B317" t="s">
        <v>80</v>
      </c>
      <c r="C317" t="s">
        <v>831</v>
      </c>
      <c r="D317" t="s">
        <v>82</v>
      </c>
      <c r="E317" s="2" t="str">
        <f>HYPERLINK("capsilon://?command=openfolder&amp;siteaddress=FAM.docvelocity-na8.net&amp;folderid=FX4911DE97-62D2-90E8-8BCB-D568BC5528C7","FX220212927")</f>
        <v>FX220212927</v>
      </c>
      <c r="F317" t="s">
        <v>19</v>
      </c>
      <c r="G317" t="s">
        <v>19</v>
      </c>
      <c r="H317" t="s">
        <v>83</v>
      </c>
      <c r="I317" t="s">
        <v>832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44629.591354166667</v>
      </c>
      <c r="P317" s="1">
        <v>44629.633912037039</v>
      </c>
      <c r="Q317">
        <v>2272</v>
      </c>
      <c r="R317">
        <v>1405</v>
      </c>
      <c r="S317" t="b">
        <v>0</v>
      </c>
      <c r="T317" t="s">
        <v>88</v>
      </c>
      <c r="U317" t="b">
        <v>0</v>
      </c>
      <c r="V317" t="s">
        <v>89</v>
      </c>
      <c r="W317" s="1">
        <v>44629.60974537037</v>
      </c>
      <c r="X317">
        <v>873</v>
      </c>
      <c r="Y317">
        <v>21</v>
      </c>
      <c r="Z317">
        <v>0</v>
      </c>
      <c r="AA317">
        <v>21</v>
      </c>
      <c r="AB317">
        <v>0</v>
      </c>
      <c r="AC317">
        <v>19</v>
      </c>
      <c r="AD317">
        <v>7</v>
      </c>
      <c r="AE317">
        <v>0</v>
      </c>
      <c r="AF317">
        <v>0</v>
      </c>
      <c r="AG317">
        <v>0</v>
      </c>
      <c r="AH317" t="s">
        <v>278</v>
      </c>
      <c r="AI317" s="1">
        <v>44629.633912037039</v>
      </c>
      <c r="AJ317">
        <v>442</v>
      </c>
      <c r="AK317">
        <v>3</v>
      </c>
      <c r="AL317">
        <v>0</v>
      </c>
      <c r="AM317">
        <v>3</v>
      </c>
      <c r="AN317">
        <v>0</v>
      </c>
      <c r="AO317">
        <v>3</v>
      </c>
      <c r="AP317">
        <v>4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35">
      <c r="A318" t="s">
        <v>833</v>
      </c>
      <c r="B318" t="s">
        <v>80</v>
      </c>
      <c r="C318" t="s">
        <v>831</v>
      </c>
      <c r="D318" t="s">
        <v>82</v>
      </c>
      <c r="E318" s="2" t="str">
        <f>HYPERLINK("capsilon://?command=openfolder&amp;siteaddress=FAM.docvelocity-na8.net&amp;folderid=FX4911DE97-62D2-90E8-8BCB-D568BC5528C7","FX220212927")</f>
        <v>FX220212927</v>
      </c>
      <c r="F318" t="s">
        <v>19</v>
      </c>
      <c r="G318" t="s">
        <v>19</v>
      </c>
      <c r="H318" t="s">
        <v>83</v>
      </c>
      <c r="I318" t="s">
        <v>834</v>
      </c>
      <c r="J318">
        <v>28</v>
      </c>
      <c r="K318" t="s">
        <v>85</v>
      </c>
      <c r="L318" t="s">
        <v>86</v>
      </c>
      <c r="M318" t="s">
        <v>87</v>
      </c>
      <c r="N318">
        <v>2</v>
      </c>
      <c r="O318" s="1">
        <v>44629.591805555552</v>
      </c>
      <c r="P318" s="1">
        <v>44629.635972222219</v>
      </c>
      <c r="Q318">
        <v>2554</v>
      </c>
      <c r="R318">
        <v>1262</v>
      </c>
      <c r="S318" t="b">
        <v>0</v>
      </c>
      <c r="T318" t="s">
        <v>88</v>
      </c>
      <c r="U318" t="b">
        <v>0</v>
      </c>
      <c r="V318" t="s">
        <v>89</v>
      </c>
      <c r="W318" s="1">
        <v>44629.622175925928</v>
      </c>
      <c r="X318">
        <v>1074</v>
      </c>
      <c r="Y318">
        <v>21</v>
      </c>
      <c r="Z318">
        <v>0</v>
      </c>
      <c r="AA318">
        <v>21</v>
      </c>
      <c r="AB318">
        <v>0</v>
      </c>
      <c r="AC318">
        <v>18</v>
      </c>
      <c r="AD318">
        <v>7</v>
      </c>
      <c r="AE318">
        <v>0</v>
      </c>
      <c r="AF318">
        <v>0</v>
      </c>
      <c r="AG318">
        <v>0</v>
      </c>
      <c r="AH318" t="s">
        <v>278</v>
      </c>
      <c r="AI318" s="1">
        <v>44629.635972222219</v>
      </c>
      <c r="AJ318">
        <v>178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6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35">
      <c r="A319" t="s">
        <v>835</v>
      </c>
      <c r="B319" t="s">
        <v>80</v>
      </c>
      <c r="C319" t="s">
        <v>836</v>
      </c>
      <c r="D319" t="s">
        <v>82</v>
      </c>
      <c r="E319" s="2" t="str">
        <f>HYPERLINK("capsilon://?command=openfolder&amp;siteaddress=FAM.docvelocity-na8.net&amp;folderid=FX4F122F21-8D39-957E-78CC-862FF31B9B0D","FX22032824")</f>
        <v>FX22032824</v>
      </c>
      <c r="F319" t="s">
        <v>19</v>
      </c>
      <c r="G319" t="s">
        <v>19</v>
      </c>
      <c r="H319" t="s">
        <v>83</v>
      </c>
      <c r="I319" t="s">
        <v>837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44629.600798611114</v>
      </c>
      <c r="P319" s="1">
        <v>44629.635393518518</v>
      </c>
      <c r="Q319">
        <v>2821</v>
      </c>
      <c r="R319">
        <v>168</v>
      </c>
      <c r="S319" t="b">
        <v>0</v>
      </c>
      <c r="T319" t="s">
        <v>88</v>
      </c>
      <c r="U319" t="b">
        <v>0</v>
      </c>
      <c r="V319" t="s">
        <v>154</v>
      </c>
      <c r="W319" s="1">
        <v>44629.623819444445</v>
      </c>
      <c r="X319">
        <v>115</v>
      </c>
      <c r="Y319">
        <v>9</v>
      </c>
      <c r="Z319">
        <v>0</v>
      </c>
      <c r="AA319">
        <v>9</v>
      </c>
      <c r="AB319">
        <v>0</v>
      </c>
      <c r="AC319">
        <v>3</v>
      </c>
      <c r="AD319">
        <v>-9</v>
      </c>
      <c r="AE319">
        <v>0</v>
      </c>
      <c r="AF319">
        <v>0</v>
      </c>
      <c r="AG319">
        <v>0</v>
      </c>
      <c r="AH319" t="s">
        <v>103</v>
      </c>
      <c r="AI319" s="1">
        <v>44629.635393518518</v>
      </c>
      <c r="AJ319">
        <v>44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-9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35">
      <c r="A320" t="s">
        <v>838</v>
      </c>
      <c r="B320" t="s">
        <v>80</v>
      </c>
      <c r="C320" t="s">
        <v>839</v>
      </c>
      <c r="D320" t="s">
        <v>82</v>
      </c>
      <c r="E320" s="2" t="str">
        <f>HYPERLINK("capsilon://?command=openfolder&amp;siteaddress=FAM.docvelocity-na8.net&amp;folderid=FX2D63B369-1706-321B-9941-3F6D11D61005","FX211113685")</f>
        <v>FX211113685</v>
      </c>
      <c r="F320" t="s">
        <v>19</v>
      </c>
      <c r="G320" t="s">
        <v>19</v>
      </c>
      <c r="H320" t="s">
        <v>83</v>
      </c>
      <c r="I320" t="s">
        <v>840</v>
      </c>
      <c r="J320">
        <v>28</v>
      </c>
      <c r="K320" t="s">
        <v>85</v>
      </c>
      <c r="L320" t="s">
        <v>86</v>
      </c>
      <c r="M320" t="s">
        <v>87</v>
      </c>
      <c r="N320">
        <v>2</v>
      </c>
      <c r="O320" s="1">
        <v>44629.609016203707</v>
      </c>
      <c r="P320" s="1">
        <v>44629.635949074072</v>
      </c>
      <c r="Q320">
        <v>1888</v>
      </c>
      <c r="R320">
        <v>439</v>
      </c>
      <c r="S320" t="b">
        <v>0</v>
      </c>
      <c r="T320" t="s">
        <v>88</v>
      </c>
      <c r="U320" t="b">
        <v>0</v>
      </c>
      <c r="V320" t="s">
        <v>89</v>
      </c>
      <c r="W320" s="1">
        <v>44629.627372685187</v>
      </c>
      <c r="X320">
        <v>392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103</v>
      </c>
      <c r="AI320" s="1">
        <v>44629.635949074072</v>
      </c>
      <c r="AJ320">
        <v>47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35">
      <c r="A321" t="s">
        <v>841</v>
      </c>
      <c r="B321" t="s">
        <v>80</v>
      </c>
      <c r="C321" t="s">
        <v>842</v>
      </c>
      <c r="D321" t="s">
        <v>82</v>
      </c>
      <c r="E321" s="2" t="str">
        <f t="shared" ref="E321:E326" si="8">HYPERLINK("capsilon://?command=openfolder&amp;siteaddress=FAM.docvelocity-na8.net&amp;folderid=FX4062FBC7-EF2F-D8BF-7A40-ED524838C46D","FX22025031")</f>
        <v>FX22025031</v>
      </c>
      <c r="F321" t="s">
        <v>19</v>
      </c>
      <c r="G321" t="s">
        <v>19</v>
      </c>
      <c r="H321" t="s">
        <v>83</v>
      </c>
      <c r="I321" t="s">
        <v>843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44629.617824074077</v>
      </c>
      <c r="P321" s="1">
        <v>44629.637233796297</v>
      </c>
      <c r="Q321">
        <v>1279</v>
      </c>
      <c r="R321">
        <v>398</v>
      </c>
      <c r="S321" t="b">
        <v>0</v>
      </c>
      <c r="T321" t="s">
        <v>88</v>
      </c>
      <c r="U321" t="b">
        <v>0</v>
      </c>
      <c r="V321" t="s">
        <v>154</v>
      </c>
      <c r="W321" s="1">
        <v>44629.627164351848</v>
      </c>
      <c r="X321">
        <v>288</v>
      </c>
      <c r="Y321">
        <v>52</v>
      </c>
      <c r="Z321">
        <v>0</v>
      </c>
      <c r="AA321">
        <v>52</v>
      </c>
      <c r="AB321">
        <v>0</v>
      </c>
      <c r="AC321">
        <v>43</v>
      </c>
      <c r="AD321">
        <v>-52</v>
      </c>
      <c r="AE321">
        <v>0</v>
      </c>
      <c r="AF321">
        <v>0</v>
      </c>
      <c r="AG321">
        <v>0</v>
      </c>
      <c r="AH321" t="s">
        <v>103</v>
      </c>
      <c r="AI321" s="1">
        <v>44629.637233796297</v>
      </c>
      <c r="AJ321">
        <v>110</v>
      </c>
      <c r="AK321">
        <v>3</v>
      </c>
      <c r="AL321">
        <v>0</v>
      </c>
      <c r="AM321">
        <v>3</v>
      </c>
      <c r="AN321">
        <v>0</v>
      </c>
      <c r="AO321">
        <v>2</v>
      </c>
      <c r="AP321">
        <v>-55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35">
      <c r="A322" t="s">
        <v>844</v>
      </c>
      <c r="B322" t="s">
        <v>80</v>
      </c>
      <c r="C322" t="s">
        <v>842</v>
      </c>
      <c r="D322" t="s">
        <v>82</v>
      </c>
      <c r="E322" s="2" t="str">
        <f t="shared" si="8"/>
        <v>FX22025031</v>
      </c>
      <c r="F322" t="s">
        <v>19</v>
      </c>
      <c r="G322" t="s">
        <v>19</v>
      </c>
      <c r="H322" t="s">
        <v>83</v>
      </c>
      <c r="I322" t="s">
        <v>845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44629.620185185187</v>
      </c>
      <c r="P322" s="1">
        <v>44629.651238425926</v>
      </c>
      <c r="Q322">
        <v>574</v>
      </c>
      <c r="R322">
        <v>2109</v>
      </c>
      <c r="S322" t="b">
        <v>0</v>
      </c>
      <c r="T322" t="s">
        <v>88</v>
      </c>
      <c r="U322" t="b">
        <v>0</v>
      </c>
      <c r="V322" t="s">
        <v>252</v>
      </c>
      <c r="W322" s="1">
        <v>44629.639062499999</v>
      </c>
      <c r="X322">
        <v>1100</v>
      </c>
      <c r="Y322">
        <v>37</v>
      </c>
      <c r="Z322">
        <v>0</v>
      </c>
      <c r="AA322">
        <v>37</v>
      </c>
      <c r="AB322">
        <v>0</v>
      </c>
      <c r="AC322">
        <v>33</v>
      </c>
      <c r="AD322">
        <v>-37</v>
      </c>
      <c r="AE322">
        <v>0</v>
      </c>
      <c r="AF322">
        <v>0</v>
      </c>
      <c r="AG322">
        <v>0</v>
      </c>
      <c r="AH322" t="s">
        <v>278</v>
      </c>
      <c r="AI322" s="1">
        <v>44629.651238425926</v>
      </c>
      <c r="AJ322">
        <v>1009</v>
      </c>
      <c r="AK322">
        <v>7</v>
      </c>
      <c r="AL322">
        <v>0</v>
      </c>
      <c r="AM322">
        <v>7</v>
      </c>
      <c r="AN322">
        <v>0</v>
      </c>
      <c r="AO322">
        <v>7</v>
      </c>
      <c r="AP322">
        <v>-44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35">
      <c r="A323" t="s">
        <v>846</v>
      </c>
      <c r="B323" t="s">
        <v>80</v>
      </c>
      <c r="C323" t="s">
        <v>842</v>
      </c>
      <c r="D323" t="s">
        <v>82</v>
      </c>
      <c r="E323" s="2" t="str">
        <f t="shared" si="8"/>
        <v>FX22025031</v>
      </c>
      <c r="F323" t="s">
        <v>19</v>
      </c>
      <c r="G323" t="s">
        <v>19</v>
      </c>
      <c r="H323" t="s">
        <v>83</v>
      </c>
      <c r="I323" t="s">
        <v>847</v>
      </c>
      <c r="J323">
        <v>0</v>
      </c>
      <c r="K323" t="s">
        <v>85</v>
      </c>
      <c r="L323" t="s">
        <v>86</v>
      </c>
      <c r="M323" t="s">
        <v>87</v>
      </c>
      <c r="N323">
        <v>2</v>
      </c>
      <c r="O323" s="1">
        <v>44629.620451388888</v>
      </c>
      <c r="P323" s="1">
        <v>44629.639548611114</v>
      </c>
      <c r="Q323">
        <v>799</v>
      </c>
      <c r="R323">
        <v>851</v>
      </c>
      <c r="S323" t="b">
        <v>0</v>
      </c>
      <c r="T323" t="s">
        <v>88</v>
      </c>
      <c r="U323" t="b">
        <v>0</v>
      </c>
      <c r="V323" t="s">
        <v>154</v>
      </c>
      <c r="W323" s="1">
        <v>44629.633449074077</v>
      </c>
      <c r="X323">
        <v>543</v>
      </c>
      <c r="Y323">
        <v>52</v>
      </c>
      <c r="Z323">
        <v>0</v>
      </c>
      <c r="AA323">
        <v>52</v>
      </c>
      <c r="AB323">
        <v>0</v>
      </c>
      <c r="AC323">
        <v>43</v>
      </c>
      <c r="AD323">
        <v>-52</v>
      </c>
      <c r="AE323">
        <v>0</v>
      </c>
      <c r="AF323">
        <v>0</v>
      </c>
      <c r="AG323">
        <v>0</v>
      </c>
      <c r="AH323" t="s">
        <v>278</v>
      </c>
      <c r="AI323" s="1">
        <v>44629.639548611114</v>
      </c>
      <c r="AJ323">
        <v>308</v>
      </c>
      <c r="AK323">
        <v>12</v>
      </c>
      <c r="AL323">
        <v>0</v>
      </c>
      <c r="AM323">
        <v>12</v>
      </c>
      <c r="AN323">
        <v>0</v>
      </c>
      <c r="AO323">
        <v>12</v>
      </c>
      <c r="AP323">
        <v>-64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35">
      <c r="A324" t="s">
        <v>848</v>
      </c>
      <c r="B324" t="s">
        <v>80</v>
      </c>
      <c r="C324" t="s">
        <v>842</v>
      </c>
      <c r="D324" t="s">
        <v>82</v>
      </c>
      <c r="E324" s="2" t="str">
        <f t="shared" si="8"/>
        <v>FX22025031</v>
      </c>
      <c r="F324" t="s">
        <v>19</v>
      </c>
      <c r="G324" t="s">
        <v>19</v>
      </c>
      <c r="H324" t="s">
        <v>83</v>
      </c>
      <c r="I324" t="s">
        <v>849</v>
      </c>
      <c r="J324">
        <v>56</v>
      </c>
      <c r="K324" t="s">
        <v>85</v>
      </c>
      <c r="L324" t="s">
        <v>86</v>
      </c>
      <c r="M324" t="s">
        <v>87</v>
      </c>
      <c r="N324">
        <v>2</v>
      </c>
      <c r="O324" s="1">
        <v>44629.621527777781</v>
      </c>
      <c r="P324" s="1">
        <v>44629.638020833336</v>
      </c>
      <c r="Q324">
        <v>1216</v>
      </c>
      <c r="R324">
        <v>209</v>
      </c>
      <c r="S324" t="b">
        <v>0</v>
      </c>
      <c r="T324" t="s">
        <v>88</v>
      </c>
      <c r="U324" t="b">
        <v>0</v>
      </c>
      <c r="V324" t="s">
        <v>154</v>
      </c>
      <c r="W324" s="1">
        <v>44629.634791666664</v>
      </c>
      <c r="X324">
        <v>115</v>
      </c>
      <c r="Y324">
        <v>42</v>
      </c>
      <c r="Z324">
        <v>0</v>
      </c>
      <c r="AA324">
        <v>42</v>
      </c>
      <c r="AB324">
        <v>0</v>
      </c>
      <c r="AC324">
        <v>1</v>
      </c>
      <c r="AD324">
        <v>14</v>
      </c>
      <c r="AE324">
        <v>0</v>
      </c>
      <c r="AF324">
        <v>0</v>
      </c>
      <c r="AG324">
        <v>0</v>
      </c>
      <c r="AH324" t="s">
        <v>103</v>
      </c>
      <c r="AI324" s="1">
        <v>44629.638020833336</v>
      </c>
      <c r="AJ324">
        <v>67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35">
      <c r="A325" t="s">
        <v>850</v>
      </c>
      <c r="B325" t="s">
        <v>80</v>
      </c>
      <c r="C325" t="s">
        <v>842</v>
      </c>
      <c r="D325" t="s">
        <v>82</v>
      </c>
      <c r="E325" s="2" t="str">
        <f t="shared" si="8"/>
        <v>FX22025031</v>
      </c>
      <c r="F325" t="s">
        <v>19</v>
      </c>
      <c r="G325" t="s">
        <v>19</v>
      </c>
      <c r="H325" t="s">
        <v>83</v>
      </c>
      <c r="I325" t="s">
        <v>851</v>
      </c>
      <c r="J325">
        <v>113</v>
      </c>
      <c r="K325" t="s">
        <v>85</v>
      </c>
      <c r="L325" t="s">
        <v>86</v>
      </c>
      <c r="M325" t="s">
        <v>87</v>
      </c>
      <c r="N325">
        <v>2</v>
      </c>
      <c r="O325" s="1">
        <v>44629.621967592589</v>
      </c>
      <c r="P325" s="1">
        <v>44629.667592592596</v>
      </c>
      <c r="Q325">
        <v>2404</v>
      </c>
      <c r="R325">
        <v>1538</v>
      </c>
      <c r="S325" t="b">
        <v>0</v>
      </c>
      <c r="T325" t="s">
        <v>88</v>
      </c>
      <c r="U325" t="b">
        <v>0</v>
      </c>
      <c r="V325" t="s">
        <v>252</v>
      </c>
      <c r="W325" s="1">
        <v>44629.651886574073</v>
      </c>
      <c r="X325">
        <v>1107</v>
      </c>
      <c r="Y325">
        <v>64</v>
      </c>
      <c r="Z325">
        <v>0</v>
      </c>
      <c r="AA325">
        <v>64</v>
      </c>
      <c r="AB325">
        <v>0</v>
      </c>
      <c r="AC325">
        <v>9</v>
      </c>
      <c r="AD325">
        <v>49</v>
      </c>
      <c r="AE325">
        <v>0</v>
      </c>
      <c r="AF325">
        <v>0</v>
      </c>
      <c r="AG325">
        <v>0</v>
      </c>
      <c r="AH325" t="s">
        <v>278</v>
      </c>
      <c r="AI325" s="1">
        <v>44629.667592592596</v>
      </c>
      <c r="AJ325">
        <v>284</v>
      </c>
      <c r="AK325">
        <v>6</v>
      </c>
      <c r="AL325">
        <v>0</v>
      </c>
      <c r="AM325">
        <v>6</v>
      </c>
      <c r="AN325">
        <v>0</v>
      </c>
      <c r="AO325">
        <v>6</v>
      </c>
      <c r="AP325">
        <v>43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35">
      <c r="A326" t="s">
        <v>852</v>
      </c>
      <c r="B326" t="s">
        <v>80</v>
      </c>
      <c r="C326" t="s">
        <v>842</v>
      </c>
      <c r="D326" t="s">
        <v>82</v>
      </c>
      <c r="E326" s="2" t="str">
        <f t="shared" si="8"/>
        <v>FX22025031</v>
      </c>
      <c r="F326" t="s">
        <v>19</v>
      </c>
      <c r="G326" t="s">
        <v>19</v>
      </c>
      <c r="H326" t="s">
        <v>83</v>
      </c>
      <c r="I326" t="s">
        <v>853</v>
      </c>
      <c r="J326">
        <v>104</v>
      </c>
      <c r="K326" t="s">
        <v>85</v>
      </c>
      <c r="L326" t="s">
        <v>86</v>
      </c>
      <c r="M326" t="s">
        <v>87</v>
      </c>
      <c r="N326">
        <v>2</v>
      </c>
      <c r="O326" s="1">
        <v>44629.622164351851</v>
      </c>
      <c r="P326" s="1">
        <v>44629.655509259261</v>
      </c>
      <c r="Q326">
        <v>1456</v>
      </c>
      <c r="R326">
        <v>1425</v>
      </c>
      <c r="S326" t="b">
        <v>0</v>
      </c>
      <c r="T326" t="s">
        <v>88</v>
      </c>
      <c r="U326" t="b">
        <v>0</v>
      </c>
      <c r="V326" t="s">
        <v>102</v>
      </c>
      <c r="W326" s="1">
        <v>44629.651226851849</v>
      </c>
      <c r="X326">
        <v>1031</v>
      </c>
      <c r="Y326">
        <v>65</v>
      </c>
      <c r="Z326">
        <v>0</v>
      </c>
      <c r="AA326">
        <v>65</v>
      </c>
      <c r="AB326">
        <v>0</v>
      </c>
      <c r="AC326">
        <v>30</v>
      </c>
      <c r="AD326">
        <v>39</v>
      </c>
      <c r="AE326">
        <v>0</v>
      </c>
      <c r="AF326">
        <v>0</v>
      </c>
      <c r="AG326">
        <v>0</v>
      </c>
      <c r="AH326" t="s">
        <v>278</v>
      </c>
      <c r="AI326" s="1">
        <v>44629.655509259261</v>
      </c>
      <c r="AJ326">
        <v>368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39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35">
      <c r="A327" t="s">
        <v>854</v>
      </c>
      <c r="B327" t="s">
        <v>80</v>
      </c>
      <c r="C327" t="s">
        <v>217</v>
      </c>
      <c r="D327" t="s">
        <v>82</v>
      </c>
      <c r="E327" s="2" t="str">
        <f>HYPERLINK("capsilon://?command=openfolder&amp;siteaddress=FAM.docvelocity-na8.net&amp;folderid=FX5AE5E742-3B74-068F-C732-32217D9AB407","FX21129612")</f>
        <v>FX21129612</v>
      </c>
      <c r="F327" t="s">
        <v>19</v>
      </c>
      <c r="G327" t="s">
        <v>19</v>
      </c>
      <c r="H327" t="s">
        <v>83</v>
      </c>
      <c r="I327" t="s">
        <v>855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44629.628206018519</v>
      </c>
      <c r="P327" s="1">
        <v>44629.638148148151</v>
      </c>
      <c r="Q327">
        <v>824</v>
      </c>
      <c r="R327">
        <v>35</v>
      </c>
      <c r="S327" t="b">
        <v>0</v>
      </c>
      <c r="T327" t="s">
        <v>88</v>
      </c>
      <c r="U327" t="b">
        <v>0</v>
      </c>
      <c r="V327" t="s">
        <v>154</v>
      </c>
      <c r="W327" s="1">
        <v>44629.637094907404</v>
      </c>
      <c r="X327">
        <v>25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103</v>
      </c>
      <c r="AI327" s="1">
        <v>44629.638148148151</v>
      </c>
      <c r="AJ327">
        <v>10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35">
      <c r="A328" t="s">
        <v>856</v>
      </c>
      <c r="B328" t="s">
        <v>80</v>
      </c>
      <c r="C328" t="s">
        <v>799</v>
      </c>
      <c r="D328" t="s">
        <v>82</v>
      </c>
      <c r="E328" s="2" t="str">
        <f>HYPERLINK("capsilon://?command=openfolder&amp;siteaddress=FAM.docvelocity-na8.net&amp;folderid=FX59D8C44B-1382-C734-8BDF-FBF5004B1230","FX220211514")</f>
        <v>FX220211514</v>
      </c>
      <c r="F328" t="s">
        <v>19</v>
      </c>
      <c r="G328" t="s">
        <v>19</v>
      </c>
      <c r="H328" t="s">
        <v>83</v>
      </c>
      <c r="I328" t="s">
        <v>800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44629.649606481478</v>
      </c>
      <c r="P328" s="1">
        <v>44629.664293981485</v>
      </c>
      <c r="Q328">
        <v>360</v>
      </c>
      <c r="R328">
        <v>909</v>
      </c>
      <c r="S328" t="b">
        <v>0</v>
      </c>
      <c r="T328" t="s">
        <v>88</v>
      </c>
      <c r="U328" t="b">
        <v>1</v>
      </c>
      <c r="V328" t="s">
        <v>154</v>
      </c>
      <c r="W328" s="1">
        <v>44629.652557870373</v>
      </c>
      <c r="X328">
        <v>129</v>
      </c>
      <c r="Y328">
        <v>37</v>
      </c>
      <c r="Z328">
        <v>0</v>
      </c>
      <c r="AA328">
        <v>37</v>
      </c>
      <c r="AB328">
        <v>0</v>
      </c>
      <c r="AC328">
        <v>15</v>
      </c>
      <c r="AD328">
        <v>-37</v>
      </c>
      <c r="AE328">
        <v>0</v>
      </c>
      <c r="AF328">
        <v>0</v>
      </c>
      <c r="AG328">
        <v>0</v>
      </c>
      <c r="AH328" t="s">
        <v>278</v>
      </c>
      <c r="AI328" s="1">
        <v>44629.664293981485</v>
      </c>
      <c r="AJ328">
        <v>758</v>
      </c>
      <c r="AK328">
        <v>6</v>
      </c>
      <c r="AL328">
        <v>0</v>
      </c>
      <c r="AM328">
        <v>6</v>
      </c>
      <c r="AN328">
        <v>0</v>
      </c>
      <c r="AO328">
        <v>6</v>
      </c>
      <c r="AP328">
        <v>-43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35">
      <c r="A329" t="s">
        <v>857</v>
      </c>
      <c r="B329" t="s">
        <v>80</v>
      </c>
      <c r="C329" t="s">
        <v>370</v>
      </c>
      <c r="D329" t="s">
        <v>82</v>
      </c>
      <c r="E329" s="2" t="str">
        <f>HYPERLINK("capsilon://?command=openfolder&amp;siteaddress=FAM.docvelocity-na8.net&amp;folderid=FX2A54C81B-8A6C-3FCC-1810-A2E062DAE6EF","FX21127958")</f>
        <v>FX21127958</v>
      </c>
      <c r="F329" t="s">
        <v>19</v>
      </c>
      <c r="G329" t="s">
        <v>19</v>
      </c>
      <c r="H329" t="s">
        <v>83</v>
      </c>
      <c r="I329" t="s">
        <v>383</v>
      </c>
      <c r="J329">
        <v>0</v>
      </c>
      <c r="K329" t="s">
        <v>85</v>
      </c>
      <c r="L329" t="s">
        <v>86</v>
      </c>
      <c r="M329" t="s">
        <v>87</v>
      </c>
      <c r="N329">
        <v>2</v>
      </c>
      <c r="O329" s="1">
        <v>44621.632627314815</v>
      </c>
      <c r="P329" s="1">
        <v>44621.744027777779</v>
      </c>
      <c r="Q329">
        <v>5483</v>
      </c>
      <c r="R329">
        <v>4142</v>
      </c>
      <c r="S329" t="b">
        <v>0</v>
      </c>
      <c r="T329" t="s">
        <v>88</v>
      </c>
      <c r="U329" t="b">
        <v>1</v>
      </c>
      <c r="V329" t="s">
        <v>191</v>
      </c>
      <c r="W329" s="1">
        <v>44621.659131944441</v>
      </c>
      <c r="X329">
        <v>2285</v>
      </c>
      <c r="Y329">
        <v>303</v>
      </c>
      <c r="Z329">
        <v>0</v>
      </c>
      <c r="AA329">
        <v>303</v>
      </c>
      <c r="AB329">
        <v>0</v>
      </c>
      <c r="AC329">
        <v>275</v>
      </c>
      <c r="AD329">
        <v>-303</v>
      </c>
      <c r="AE329">
        <v>0</v>
      </c>
      <c r="AF329">
        <v>0</v>
      </c>
      <c r="AG329">
        <v>0</v>
      </c>
      <c r="AH329" t="s">
        <v>98</v>
      </c>
      <c r="AI329" s="1">
        <v>44621.744027777779</v>
      </c>
      <c r="AJ329">
        <v>1840</v>
      </c>
      <c r="AK329">
        <v>15</v>
      </c>
      <c r="AL329">
        <v>0</v>
      </c>
      <c r="AM329">
        <v>15</v>
      </c>
      <c r="AN329">
        <v>0</v>
      </c>
      <c r="AO329">
        <v>15</v>
      </c>
      <c r="AP329">
        <v>-318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35">
      <c r="A330" t="s">
        <v>858</v>
      </c>
      <c r="B330" t="s">
        <v>80</v>
      </c>
      <c r="C330" t="s">
        <v>859</v>
      </c>
      <c r="D330" t="s">
        <v>82</v>
      </c>
      <c r="E330" s="2" t="str">
        <f>HYPERLINK("capsilon://?command=openfolder&amp;siteaddress=FAM.docvelocity-na8.net&amp;folderid=FX5228A98F-EB2C-9DC8-F086-CCDF10A011B5","FX21115702")</f>
        <v>FX21115702</v>
      </c>
      <c r="F330" t="s">
        <v>19</v>
      </c>
      <c r="G330" t="s">
        <v>19</v>
      </c>
      <c r="H330" t="s">
        <v>83</v>
      </c>
      <c r="I330" t="s">
        <v>860</v>
      </c>
      <c r="J330">
        <v>28</v>
      </c>
      <c r="K330" t="s">
        <v>85</v>
      </c>
      <c r="L330" t="s">
        <v>86</v>
      </c>
      <c r="M330" t="s">
        <v>87</v>
      </c>
      <c r="N330">
        <v>2</v>
      </c>
      <c r="O330" s="1">
        <v>44629.660324074073</v>
      </c>
      <c r="P330" s="1">
        <v>44629.668796296297</v>
      </c>
      <c r="Q330">
        <v>557</v>
      </c>
      <c r="R330">
        <v>175</v>
      </c>
      <c r="S330" t="b">
        <v>0</v>
      </c>
      <c r="T330" t="s">
        <v>88</v>
      </c>
      <c r="U330" t="b">
        <v>0</v>
      </c>
      <c r="V330" t="s">
        <v>154</v>
      </c>
      <c r="W330" s="1">
        <v>44629.6640162037</v>
      </c>
      <c r="X330">
        <v>72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278</v>
      </c>
      <c r="AI330" s="1">
        <v>44629.668796296297</v>
      </c>
      <c r="AJ330">
        <v>103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35">
      <c r="A331" t="s">
        <v>861</v>
      </c>
      <c r="B331" t="s">
        <v>80</v>
      </c>
      <c r="C331" t="s">
        <v>859</v>
      </c>
      <c r="D331" t="s">
        <v>82</v>
      </c>
      <c r="E331" s="2" t="str">
        <f>HYPERLINK("capsilon://?command=openfolder&amp;siteaddress=FAM.docvelocity-na8.net&amp;folderid=FX5228A98F-EB2C-9DC8-F086-CCDF10A011B5","FX21115702")</f>
        <v>FX21115702</v>
      </c>
      <c r="F331" t="s">
        <v>19</v>
      </c>
      <c r="G331" t="s">
        <v>19</v>
      </c>
      <c r="H331" t="s">
        <v>83</v>
      </c>
      <c r="I331" t="s">
        <v>862</v>
      </c>
      <c r="J331">
        <v>47</v>
      </c>
      <c r="K331" t="s">
        <v>85</v>
      </c>
      <c r="L331" t="s">
        <v>86</v>
      </c>
      <c r="M331" t="s">
        <v>87</v>
      </c>
      <c r="N331">
        <v>2</v>
      </c>
      <c r="O331" s="1">
        <v>44629.660810185182</v>
      </c>
      <c r="P331" s="1">
        <v>44629.670405092591</v>
      </c>
      <c r="Q331">
        <v>613</v>
      </c>
      <c r="R331">
        <v>216</v>
      </c>
      <c r="S331" t="b">
        <v>0</v>
      </c>
      <c r="T331" t="s">
        <v>88</v>
      </c>
      <c r="U331" t="b">
        <v>0</v>
      </c>
      <c r="V331" t="s">
        <v>154</v>
      </c>
      <c r="W331" s="1">
        <v>44629.664918981478</v>
      </c>
      <c r="X331">
        <v>78</v>
      </c>
      <c r="Y331">
        <v>42</v>
      </c>
      <c r="Z331">
        <v>0</v>
      </c>
      <c r="AA331">
        <v>42</v>
      </c>
      <c r="AB331">
        <v>0</v>
      </c>
      <c r="AC331">
        <v>1</v>
      </c>
      <c r="AD331">
        <v>5</v>
      </c>
      <c r="AE331">
        <v>0</v>
      </c>
      <c r="AF331">
        <v>0</v>
      </c>
      <c r="AG331">
        <v>0</v>
      </c>
      <c r="AH331" t="s">
        <v>278</v>
      </c>
      <c r="AI331" s="1">
        <v>44629.670405092591</v>
      </c>
      <c r="AJ331">
        <v>138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35">
      <c r="A332" t="s">
        <v>863</v>
      </c>
      <c r="B332" t="s">
        <v>80</v>
      </c>
      <c r="C332" t="s">
        <v>859</v>
      </c>
      <c r="D332" t="s">
        <v>82</v>
      </c>
      <c r="E332" s="2" t="str">
        <f>HYPERLINK("capsilon://?command=openfolder&amp;siteaddress=FAM.docvelocity-na8.net&amp;folderid=FX5228A98F-EB2C-9DC8-F086-CCDF10A011B5","FX21115702")</f>
        <v>FX21115702</v>
      </c>
      <c r="F332" t="s">
        <v>19</v>
      </c>
      <c r="G332" t="s">
        <v>19</v>
      </c>
      <c r="H332" t="s">
        <v>83</v>
      </c>
      <c r="I332" t="s">
        <v>864</v>
      </c>
      <c r="J332">
        <v>47</v>
      </c>
      <c r="K332" t="s">
        <v>85</v>
      </c>
      <c r="L332" t="s">
        <v>86</v>
      </c>
      <c r="M332" t="s">
        <v>87</v>
      </c>
      <c r="N332">
        <v>2</v>
      </c>
      <c r="O332" s="1">
        <v>44629.66134259259</v>
      </c>
      <c r="P332" s="1">
        <v>44629.671782407408</v>
      </c>
      <c r="Q332">
        <v>724</v>
      </c>
      <c r="R332">
        <v>178</v>
      </c>
      <c r="S332" t="b">
        <v>0</v>
      </c>
      <c r="T332" t="s">
        <v>88</v>
      </c>
      <c r="U332" t="b">
        <v>0</v>
      </c>
      <c r="V332" t="s">
        <v>154</v>
      </c>
      <c r="W332" s="1">
        <v>44629.665625000001</v>
      </c>
      <c r="X332">
        <v>60</v>
      </c>
      <c r="Y332">
        <v>42</v>
      </c>
      <c r="Z332">
        <v>0</v>
      </c>
      <c r="AA332">
        <v>42</v>
      </c>
      <c r="AB332">
        <v>0</v>
      </c>
      <c r="AC332">
        <v>1</v>
      </c>
      <c r="AD332">
        <v>5</v>
      </c>
      <c r="AE332">
        <v>0</v>
      </c>
      <c r="AF332">
        <v>0</v>
      </c>
      <c r="AG332">
        <v>0</v>
      </c>
      <c r="AH332" t="s">
        <v>278</v>
      </c>
      <c r="AI332" s="1">
        <v>44629.671782407408</v>
      </c>
      <c r="AJ332">
        <v>118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35">
      <c r="A333" t="s">
        <v>865</v>
      </c>
      <c r="B333" t="s">
        <v>80</v>
      </c>
      <c r="C333" t="s">
        <v>866</v>
      </c>
      <c r="D333" t="s">
        <v>82</v>
      </c>
      <c r="E333" s="2" t="str">
        <f>HYPERLINK("capsilon://?command=openfolder&amp;siteaddress=FAM.docvelocity-na8.net&amp;folderid=FXA427A184-48AC-5CE7-9A07-340C4D40A9B4","FX22024503")</f>
        <v>FX22024503</v>
      </c>
      <c r="F333" t="s">
        <v>19</v>
      </c>
      <c r="G333" t="s">
        <v>19</v>
      </c>
      <c r="H333" t="s">
        <v>83</v>
      </c>
      <c r="I333" t="s">
        <v>867</v>
      </c>
      <c r="J333">
        <v>28</v>
      </c>
      <c r="K333" t="s">
        <v>85</v>
      </c>
      <c r="L333" t="s">
        <v>86</v>
      </c>
      <c r="M333" t="s">
        <v>87</v>
      </c>
      <c r="N333">
        <v>2</v>
      </c>
      <c r="O333" s="1">
        <v>44629.661759259259</v>
      </c>
      <c r="P333" s="1">
        <v>44629.672986111109</v>
      </c>
      <c r="Q333">
        <v>747</v>
      </c>
      <c r="R333">
        <v>223</v>
      </c>
      <c r="S333" t="b">
        <v>0</v>
      </c>
      <c r="T333" t="s">
        <v>88</v>
      </c>
      <c r="U333" t="b">
        <v>0</v>
      </c>
      <c r="V333" t="s">
        <v>154</v>
      </c>
      <c r="W333" s="1">
        <v>44629.667025462964</v>
      </c>
      <c r="X333">
        <v>120</v>
      </c>
      <c r="Y333">
        <v>21</v>
      </c>
      <c r="Z333">
        <v>0</v>
      </c>
      <c r="AA333">
        <v>21</v>
      </c>
      <c r="AB333">
        <v>0</v>
      </c>
      <c r="AC333">
        <v>4</v>
      </c>
      <c r="AD333">
        <v>7</v>
      </c>
      <c r="AE333">
        <v>0</v>
      </c>
      <c r="AF333">
        <v>0</v>
      </c>
      <c r="AG333">
        <v>0</v>
      </c>
      <c r="AH333" t="s">
        <v>278</v>
      </c>
      <c r="AI333" s="1">
        <v>44629.672986111109</v>
      </c>
      <c r="AJ333">
        <v>103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35">
      <c r="A334" t="s">
        <v>868</v>
      </c>
      <c r="B334" t="s">
        <v>80</v>
      </c>
      <c r="C334" t="s">
        <v>869</v>
      </c>
      <c r="D334" t="s">
        <v>82</v>
      </c>
      <c r="E334" s="2" t="str">
        <f>HYPERLINK("capsilon://?command=openfolder&amp;siteaddress=FAM.docvelocity-na8.net&amp;folderid=FXE93A86F1-8357-E3B1-3AFE-1B312ACB210D","FX22021103")</f>
        <v>FX22021103</v>
      </c>
      <c r="F334" t="s">
        <v>19</v>
      </c>
      <c r="G334" t="s">
        <v>19</v>
      </c>
      <c r="H334" t="s">
        <v>83</v>
      </c>
      <c r="I334" t="s">
        <v>870</v>
      </c>
      <c r="J334">
        <v>0</v>
      </c>
      <c r="K334" t="s">
        <v>85</v>
      </c>
      <c r="L334" t="s">
        <v>86</v>
      </c>
      <c r="M334" t="s">
        <v>87</v>
      </c>
      <c r="N334">
        <v>2</v>
      </c>
      <c r="O334" s="1">
        <v>44629.667905092596</v>
      </c>
      <c r="P334" s="1">
        <v>44629.689131944448</v>
      </c>
      <c r="Q334">
        <v>1122</v>
      </c>
      <c r="R334">
        <v>712</v>
      </c>
      <c r="S334" t="b">
        <v>0</v>
      </c>
      <c r="T334" t="s">
        <v>88</v>
      </c>
      <c r="U334" t="b">
        <v>0</v>
      </c>
      <c r="V334" t="s">
        <v>102</v>
      </c>
      <c r="W334" s="1">
        <v>44629.67895833333</v>
      </c>
      <c r="X334">
        <v>566</v>
      </c>
      <c r="Y334">
        <v>52</v>
      </c>
      <c r="Z334">
        <v>0</v>
      </c>
      <c r="AA334">
        <v>52</v>
      </c>
      <c r="AB334">
        <v>0</v>
      </c>
      <c r="AC334">
        <v>35</v>
      </c>
      <c r="AD334">
        <v>-52</v>
      </c>
      <c r="AE334">
        <v>0</v>
      </c>
      <c r="AF334">
        <v>0</v>
      </c>
      <c r="AG334">
        <v>0</v>
      </c>
      <c r="AH334" t="s">
        <v>103</v>
      </c>
      <c r="AI334" s="1">
        <v>44629.689131944448</v>
      </c>
      <c r="AJ334">
        <v>146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-52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35">
      <c r="A335" t="s">
        <v>871</v>
      </c>
      <c r="B335" t="s">
        <v>80</v>
      </c>
      <c r="C335" t="s">
        <v>481</v>
      </c>
      <c r="D335" t="s">
        <v>82</v>
      </c>
      <c r="E335" s="2" t="str">
        <f>HYPERLINK("capsilon://?command=openfolder&amp;siteaddress=FAM.docvelocity-na8.net&amp;folderid=FXFC4037B6-2AE2-8E26-4EC7-C76EB10E151C","FX22028709")</f>
        <v>FX22028709</v>
      </c>
      <c r="F335" t="s">
        <v>19</v>
      </c>
      <c r="G335" t="s">
        <v>19</v>
      </c>
      <c r="H335" t="s">
        <v>83</v>
      </c>
      <c r="I335" t="s">
        <v>482</v>
      </c>
      <c r="J335">
        <v>0</v>
      </c>
      <c r="K335" t="s">
        <v>85</v>
      </c>
      <c r="L335" t="s">
        <v>86</v>
      </c>
      <c r="M335" t="s">
        <v>87</v>
      </c>
      <c r="N335">
        <v>2</v>
      </c>
      <c r="O335" s="1">
        <v>44621.634097222224</v>
      </c>
      <c r="P335" s="1">
        <v>44621.783472222225</v>
      </c>
      <c r="Q335">
        <v>10618</v>
      </c>
      <c r="R335">
        <v>2288</v>
      </c>
      <c r="S335" t="b">
        <v>0</v>
      </c>
      <c r="T335" t="s">
        <v>88</v>
      </c>
      <c r="U335" t="b">
        <v>1</v>
      </c>
      <c r="V335" t="s">
        <v>237</v>
      </c>
      <c r="W335" s="1">
        <v>44621.648310185185</v>
      </c>
      <c r="X335">
        <v>1222</v>
      </c>
      <c r="Y335">
        <v>156</v>
      </c>
      <c r="Z335">
        <v>0</v>
      </c>
      <c r="AA335">
        <v>156</v>
      </c>
      <c r="AB335">
        <v>0</v>
      </c>
      <c r="AC335">
        <v>125</v>
      </c>
      <c r="AD335">
        <v>-156</v>
      </c>
      <c r="AE335">
        <v>0</v>
      </c>
      <c r="AF335">
        <v>0</v>
      </c>
      <c r="AG335">
        <v>0</v>
      </c>
      <c r="AH335" t="s">
        <v>98</v>
      </c>
      <c r="AI335" s="1">
        <v>44621.783472222225</v>
      </c>
      <c r="AJ335">
        <v>1041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-157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35">
      <c r="A336" t="s">
        <v>872</v>
      </c>
      <c r="B336" t="s">
        <v>80</v>
      </c>
      <c r="C336" t="s">
        <v>873</v>
      </c>
      <c r="D336" t="s">
        <v>82</v>
      </c>
      <c r="E336" s="2" t="str">
        <f>HYPERLINK("capsilon://?command=openfolder&amp;siteaddress=FAM.docvelocity-na8.net&amp;folderid=FXFC20F7F6-9E7F-BFD2-4D78-54DE01F7FAD6","FX22026507")</f>
        <v>FX22026507</v>
      </c>
      <c r="F336" t="s">
        <v>19</v>
      </c>
      <c r="G336" t="s">
        <v>19</v>
      </c>
      <c r="H336" t="s">
        <v>83</v>
      </c>
      <c r="I336" t="s">
        <v>874</v>
      </c>
      <c r="J336">
        <v>0</v>
      </c>
      <c r="K336" t="s">
        <v>85</v>
      </c>
      <c r="L336" t="s">
        <v>86</v>
      </c>
      <c r="M336" t="s">
        <v>87</v>
      </c>
      <c r="N336">
        <v>1</v>
      </c>
      <c r="O336" s="1">
        <v>44629.694814814815</v>
      </c>
      <c r="P336" s="1">
        <v>44629.704733796294</v>
      </c>
      <c r="Q336">
        <v>655</v>
      </c>
      <c r="R336">
        <v>202</v>
      </c>
      <c r="S336" t="b">
        <v>0</v>
      </c>
      <c r="T336" t="s">
        <v>88</v>
      </c>
      <c r="U336" t="b">
        <v>0</v>
      </c>
      <c r="V336" t="s">
        <v>143</v>
      </c>
      <c r="W336" s="1">
        <v>44629.704733796294</v>
      </c>
      <c r="X336">
        <v>125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52</v>
      </c>
      <c r="AF336">
        <v>0</v>
      </c>
      <c r="AG336">
        <v>1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35">
      <c r="A337" t="s">
        <v>875</v>
      </c>
      <c r="B337" t="s">
        <v>80</v>
      </c>
      <c r="C337" t="s">
        <v>873</v>
      </c>
      <c r="D337" t="s">
        <v>82</v>
      </c>
      <c r="E337" s="2" t="str">
        <f>HYPERLINK("capsilon://?command=openfolder&amp;siteaddress=FAM.docvelocity-na8.net&amp;folderid=FXFC20F7F6-9E7F-BFD2-4D78-54DE01F7FAD6","FX22026507")</f>
        <v>FX22026507</v>
      </c>
      <c r="F337" t="s">
        <v>19</v>
      </c>
      <c r="G337" t="s">
        <v>19</v>
      </c>
      <c r="H337" t="s">
        <v>83</v>
      </c>
      <c r="I337" t="s">
        <v>876</v>
      </c>
      <c r="J337">
        <v>0</v>
      </c>
      <c r="K337" t="s">
        <v>85</v>
      </c>
      <c r="L337" t="s">
        <v>86</v>
      </c>
      <c r="M337" t="s">
        <v>87</v>
      </c>
      <c r="N337">
        <v>1</v>
      </c>
      <c r="O337" s="1">
        <v>44629.694849537038</v>
      </c>
      <c r="P337" s="1">
        <v>44629.705428240741</v>
      </c>
      <c r="Q337">
        <v>803</v>
      </c>
      <c r="R337">
        <v>111</v>
      </c>
      <c r="S337" t="b">
        <v>0</v>
      </c>
      <c r="T337" t="s">
        <v>88</v>
      </c>
      <c r="U337" t="b">
        <v>0</v>
      </c>
      <c r="V337" t="s">
        <v>143</v>
      </c>
      <c r="W337" s="1">
        <v>44629.705428240741</v>
      </c>
      <c r="X337">
        <v>59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52</v>
      </c>
      <c r="AF337">
        <v>0</v>
      </c>
      <c r="AG337">
        <v>1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35">
      <c r="A338" t="s">
        <v>877</v>
      </c>
      <c r="B338" t="s">
        <v>80</v>
      </c>
      <c r="C338" t="s">
        <v>878</v>
      </c>
      <c r="D338" t="s">
        <v>82</v>
      </c>
      <c r="E338" s="2" t="str">
        <f>HYPERLINK("capsilon://?command=openfolder&amp;siteaddress=FAM.docvelocity-na8.net&amp;folderid=FX0809A84E-F1F3-E146-8F05-81A8B78DF930","FX21125398")</f>
        <v>FX21125398</v>
      </c>
      <c r="F338" t="s">
        <v>19</v>
      </c>
      <c r="G338" t="s">
        <v>19</v>
      </c>
      <c r="H338" t="s">
        <v>83</v>
      </c>
      <c r="I338" t="s">
        <v>879</v>
      </c>
      <c r="J338">
        <v>67</v>
      </c>
      <c r="K338" t="s">
        <v>85</v>
      </c>
      <c r="L338" t="s">
        <v>86</v>
      </c>
      <c r="M338" t="s">
        <v>87</v>
      </c>
      <c r="N338">
        <v>2</v>
      </c>
      <c r="O338" s="1">
        <v>44629.703726851854</v>
      </c>
      <c r="P338" s="1">
        <v>44629.750740740739</v>
      </c>
      <c r="Q338">
        <v>3792</v>
      </c>
      <c r="R338">
        <v>270</v>
      </c>
      <c r="S338" t="b">
        <v>0</v>
      </c>
      <c r="T338" t="s">
        <v>88</v>
      </c>
      <c r="U338" t="b">
        <v>0</v>
      </c>
      <c r="V338" t="s">
        <v>191</v>
      </c>
      <c r="W338" s="1">
        <v>44629.705868055556</v>
      </c>
      <c r="X338">
        <v>164</v>
      </c>
      <c r="Y338">
        <v>62</v>
      </c>
      <c r="Z338">
        <v>0</v>
      </c>
      <c r="AA338">
        <v>62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103</v>
      </c>
      <c r="AI338" s="1">
        <v>44629.750740740739</v>
      </c>
      <c r="AJ338">
        <v>87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35">
      <c r="A339" t="s">
        <v>880</v>
      </c>
      <c r="B339" t="s">
        <v>80</v>
      </c>
      <c r="C339" t="s">
        <v>878</v>
      </c>
      <c r="D339" t="s">
        <v>82</v>
      </c>
      <c r="E339" s="2" t="str">
        <f>HYPERLINK("capsilon://?command=openfolder&amp;siteaddress=FAM.docvelocity-na8.net&amp;folderid=FX0809A84E-F1F3-E146-8F05-81A8B78DF930","FX21125398")</f>
        <v>FX21125398</v>
      </c>
      <c r="F339" t="s">
        <v>19</v>
      </c>
      <c r="G339" t="s">
        <v>19</v>
      </c>
      <c r="H339" t="s">
        <v>83</v>
      </c>
      <c r="I339" t="s">
        <v>881</v>
      </c>
      <c r="J339">
        <v>67</v>
      </c>
      <c r="K339" t="s">
        <v>85</v>
      </c>
      <c r="L339" t="s">
        <v>86</v>
      </c>
      <c r="M339" t="s">
        <v>87</v>
      </c>
      <c r="N339">
        <v>2</v>
      </c>
      <c r="O339" s="1">
        <v>44629.70449074074</v>
      </c>
      <c r="P339" s="1">
        <v>44629.751388888886</v>
      </c>
      <c r="Q339">
        <v>3528</v>
      </c>
      <c r="R339">
        <v>524</v>
      </c>
      <c r="S339" t="b">
        <v>0</v>
      </c>
      <c r="T339" t="s">
        <v>88</v>
      </c>
      <c r="U339" t="b">
        <v>0</v>
      </c>
      <c r="V339" t="s">
        <v>89</v>
      </c>
      <c r="W339" s="1">
        <v>44629.710150462961</v>
      </c>
      <c r="X339">
        <v>451</v>
      </c>
      <c r="Y339">
        <v>62</v>
      </c>
      <c r="Z339">
        <v>0</v>
      </c>
      <c r="AA339">
        <v>62</v>
      </c>
      <c r="AB339">
        <v>0</v>
      </c>
      <c r="AC339">
        <v>0</v>
      </c>
      <c r="AD339">
        <v>5</v>
      </c>
      <c r="AE339">
        <v>0</v>
      </c>
      <c r="AF339">
        <v>0</v>
      </c>
      <c r="AG339">
        <v>0</v>
      </c>
      <c r="AH339" t="s">
        <v>103</v>
      </c>
      <c r="AI339" s="1">
        <v>44629.751388888886</v>
      </c>
      <c r="AJ339">
        <v>55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5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35">
      <c r="A340" t="s">
        <v>882</v>
      </c>
      <c r="B340" t="s">
        <v>80</v>
      </c>
      <c r="C340" t="s">
        <v>878</v>
      </c>
      <c r="D340" t="s">
        <v>82</v>
      </c>
      <c r="E340" s="2" t="str">
        <f>HYPERLINK("capsilon://?command=openfolder&amp;siteaddress=FAM.docvelocity-na8.net&amp;folderid=FX0809A84E-F1F3-E146-8F05-81A8B78DF930","FX21125398")</f>
        <v>FX21125398</v>
      </c>
      <c r="F340" t="s">
        <v>19</v>
      </c>
      <c r="G340" t="s">
        <v>19</v>
      </c>
      <c r="H340" t="s">
        <v>83</v>
      </c>
      <c r="I340" t="s">
        <v>883</v>
      </c>
      <c r="J340">
        <v>28</v>
      </c>
      <c r="K340" t="s">
        <v>85</v>
      </c>
      <c r="L340" t="s">
        <v>86</v>
      </c>
      <c r="M340" t="s">
        <v>87</v>
      </c>
      <c r="N340">
        <v>2</v>
      </c>
      <c r="O340" s="1">
        <v>44629.704953703702</v>
      </c>
      <c r="P340" s="1">
        <v>44629.752071759256</v>
      </c>
      <c r="Q340">
        <v>3868</v>
      </c>
      <c r="R340">
        <v>203</v>
      </c>
      <c r="S340" t="b">
        <v>0</v>
      </c>
      <c r="T340" t="s">
        <v>88</v>
      </c>
      <c r="U340" t="b">
        <v>0</v>
      </c>
      <c r="V340" t="s">
        <v>130</v>
      </c>
      <c r="W340" s="1">
        <v>44629.71025462963</v>
      </c>
      <c r="X340">
        <v>133</v>
      </c>
      <c r="Y340">
        <v>21</v>
      </c>
      <c r="Z340">
        <v>0</v>
      </c>
      <c r="AA340">
        <v>21</v>
      </c>
      <c r="AB340">
        <v>0</v>
      </c>
      <c r="AC340">
        <v>3</v>
      </c>
      <c r="AD340">
        <v>7</v>
      </c>
      <c r="AE340">
        <v>0</v>
      </c>
      <c r="AF340">
        <v>0</v>
      </c>
      <c r="AG340">
        <v>0</v>
      </c>
      <c r="AH340" t="s">
        <v>103</v>
      </c>
      <c r="AI340" s="1">
        <v>44629.752071759256</v>
      </c>
      <c r="AJ340">
        <v>59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35">
      <c r="A341" t="s">
        <v>884</v>
      </c>
      <c r="B341" t="s">
        <v>80</v>
      </c>
      <c r="C341" t="s">
        <v>873</v>
      </c>
      <c r="D341" t="s">
        <v>82</v>
      </c>
      <c r="E341" s="2" t="str">
        <f>HYPERLINK("capsilon://?command=openfolder&amp;siteaddress=FAM.docvelocity-na8.net&amp;folderid=FXFC20F7F6-9E7F-BFD2-4D78-54DE01F7FAD6","FX22026507")</f>
        <v>FX22026507</v>
      </c>
      <c r="F341" t="s">
        <v>19</v>
      </c>
      <c r="G341" t="s">
        <v>19</v>
      </c>
      <c r="H341" t="s">
        <v>83</v>
      </c>
      <c r="I341" t="s">
        <v>874</v>
      </c>
      <c r="J341">
        <v>0</v>
      </c>
      <c r="K341" t="s">
        <v>85</v>
      </c>
      <c r="L341" t="s">
        <v>86</v>
      </c>
      <c r="M341" t="s">
        <v>87</v>
      </c>
      <c r="N341">
        <v>2</v>
      </c>
      <c r="O341" s="1">
        <v>44629.705092592594</v>
      </c>
      <c r="P341" s="1">
        <v>44629.747499999998</v>
      </c>
      <c r="Q341">
        <v>3305</v>
      </c>
      <c r="R341">
        <v>359</v>
      </c>
      <c r="S341" t="b">
        <v>0</v>
      </c>
      <c r="T341" t="s">
        <v>88</v>
      </c>
      <c r="U341" t="b">
        <v>1</v>
      </c>
      <c r="V341" t="s">
        <v>191</v>
      </c>
      <c r="W341" s="1">
        <v>44629.709108796298</v>
      </c>
      <c r="X341">
        <v>279</v>
      </c>
      <c r="Y341">
        <v>37</v>
      </c>
      <c r="Z341">
        <v>0</v>
      </c>
      <c r="AA341">
        <v>37</v>
      </c>
      <c r="AB341">
        <v>0</v>
      </c>
      <c r="AC341">
        <v>27</v>
      </c>
      <c r="AD341">
        <v>-37</v>
      </c>
      <c r="AE341">
        <v>0</v>
      </c>
      <c r="AF341">
        <v>0</v>
      </c>
      <c r="AG341">
        <v>0</v>
      </c>
      <c r="AH341" t="s">
        <v>103</v>
      </c>
      <c r="AI341" s="1">
        <v>44629.747499999998</v>
      </c>
      <c r="AJ341">
        <v>60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-37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35">
      <c r="A342" t="s">
        <v>885</v>
      </c>
      <c r="B342" t="s">
        <v>80</v>
      </c>
      <c r="C342" t="s">
        <v>873</v>
      </c>
      <c r="D342" t="s">
        <v>82</v>
      </c>
      <c r="E342" s="2" t="str">
        <f>HYPERLINK("capsilon://?command=openfolder&amp;siteaddress=FAM.docvelocity-na8.net&amp;folderid=FXFC20F7F6-9E7F-BFD2-4D78-54DE01F7FAD6","FX22026507")</f>
        <v>FX22026507</v>
      </c>
      <c r="F342" t="s">
        <v>19</v>
      </c>
      <c r="G342" t="s">
        <v>19</v>
      </c>
      <c r="H342" t="s">
        <v>83</v>
      </c>
      <c r="I342" t="s">
        <v>876</v>
      </c>
      <c r="J342">
        <v>0</v>
      </c>
      <c r="K342" t="s">
        <v>85</v>
      </c>
      <c r="L342" t="s">
        <v>86</v>
      </c>
      <c r="M342" t="s">
        <v>87</v>
      </c>
      <c r="N342">
        <v>2</v>
      </c>
      <c r="O342" s="1">
        <v>44629.705810185187</v>
      </c>
      <c r="P342" s="1">
        <v>44629.748379629629</v>
      </c>
      <c r="Q342">
        <v>3096</v>
      </c>
      <c r="R342">
        <v>582</v>
      </c>
      <c r="S342" t="b">
        <v>0</v>
      </c>
      <c r="T342" t="s">
        <v>88</v>
      </c>
      <c r="U342" t="b">
        <v>1</v>
      </c>
      <c r="V342" t="s">
        <v>114</v>
      </c>
      <c r="W342" s="1">
        <v>44629.71398148148</v>
      </c>
      <c r="X342">
        <v>497</v>
      </c>
      <c r="Y342">
        <v>37</v>
      </c>
      <c r="Z342">
        <v>0</v>
      </c>
      <c r="AA342">
        <v>37</v>
      </c>
      <c r="AB342">
        <v>0</v>
      </c>
      <c r="AC342">
        <v>28</v>
      </c>
      <c r="AD342">
        <v>-37</v>
      </c>
      <c r="AE342">
        <v>0</v>
      </c>
      <c r="AF342">
        <v>0</v>
      </c>
      <c r="AG342">
        <v>0</v>
      </c>
      <c r="AH342" t="s">
        <v>103</v>
      </c>
      <c r="AI342" s="1">
        <v>44629.748379629629</v>
      </c>
      <c r="AJ342">
        <v>75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-37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35">
      <c r="A343" t="s">
        <v>886</v>
      </c>
      <c r="B343" t="s">
        <v>80</v>
      </c>
      <c r="C343" t="s">
        <v>887</v>
      </c>
      <c r="D343" t="s">
        <v>82</v>
      </c>
      <c r="E343" s="2" t="str">
        <f>HYPERLINK("capsilon://?command=openfolder&amp;siteaddress=FAM.docvelocity-na8.net&amp;folderid=FX18C77600-5157-E64A-C244-A87883DFA044","FX220210676")</f>
        <v>FX220210676</v>
      </c>
      <c r="F343" t="s">
        <v>19</v>
      </c>
      <c r="G343" t="s">
        <v>19</v>
      </c>
      <c r="H343" t="s">
        <v>83</v>
      </c>
      <c r="I343" t="s">
        <v>888</v>
      </c>
      <c r="J343">
        <v>0</v>
      </c>
      <c r="K343" t="s">
        <v>85</v>
      </c>
      <c r="L343" t="s">
        <v>86</v>
      </c>
      <c r="M343" t="s">
        <v>87</v>
      </c>
      <c r="N343">
        <v>2</v>
      </c>
      <c r="O343" s="1">
        <v>44629.712002314816</v>
      </c>
      <c r="P343" s="1">
        <v>44629.753067129626</v>
      </c>
      <c r="Q343">
        <v>3303</v>
      </c>
      <c r="R343">
        <v>245</v>
      </c>
      <c r="S343" t="b">
        <v>0</v>
      </c>
      <c r="T343" t="s">
        <v>88</v>
      </c>
      <c r="U343" t="b">
        <v>0</v>
      </c>
      <c r="V343" t="s">
        <v>149</v>
      </c>
      <c r="W343" s="1">
        <v>44629.713333333333</v>
      </c>
      <c r="X343">
        <v>100</v>
      </c>
      <c r="Y343">
        <v>9</v>
      </c>
      <c r="Z343">
        <v>0</v>
      </c>
      <c r="AA343">
        <v>9</v>
      </c>
      <c r="AB343">
        <v>0</v>
      </c>
      <c r="AC343">
        <v>3</v>
      </c>
      <c r="AD343">
        <v>-9</v>
      </c>
      <c r="AE343">
        <v>0</v>
      </c>
      <c r="AF343">
        <v>0</v>
      </c>
      <c r="AG343">
        <v>0</v>
      </c>
      <c r="AH343" t="s">
        <v>98</v>
      </c>
      <c r="AI343" s="1">
        <v>44629.753067129626</v>
      </c>
      <c r="AJ343">
        <v>145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-10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35">
      <c r="A344" t="s">
        <v>889</v>
      </c>
      <c r="B344" t="s">
        <v>80</v>
      </c>
      <c r="C344" t="s">
        <v>577</v>
      </c>
      <c r="D344" t="s">
        <v>82</v>
      </c>
      <c r="E344" s="2" t="str">
        <f>HYPERLINK("capsilon://?command=openfolder&amp;siteaddress=FAM.docvelocity-na8.net&amp;folderid=FX83E42FF9-F014-F90B-449E-844FA8D2BB6B","FX22029962")</f>
        <v>FX22029962</v>
      </c>
      <c r="F344" t="s">
        <v>19</v>
      </c>
      <c r="G344" t="s">
        <v>19</v>
      </c>
      <c r="H344" t="s">
        <v>83</v>
      </c>
      <c r="I344" t="s">
        <v>578</v>
      </c>
      <c r="J344">
        <v>0</v>
      </c>
      <c r="K344" t="s">
        <v>85</v>
      </c>
      <c r="L344" t="s">
        <v>86</v>
      </c>
      <c r="M344" t="s">
        <v>87</v>
      </c>
      <c r="N344">
        <v>2</v>
      </c>
      <c r="O344" s="1">
        <v>44621.639907407407</v>
      </c>
      <c r="P344" s="1">
        <v>44622.209826388891</v>
      </c>
      <c r="Q344">
        <v>46689</v>
      </c>
      <c r="R344">
        <v>2552</v>
      </c>
      <c r="S344" t="b">
        <v>0</v>
      </c>
      <c r="T344" t="s">
        <v>88</v>
      </c>
      <c r="U344" t="b">
        <v>1</v>
      </c>
      <c r="V344" t="s">
        <v>94</v>
      </c>
      <c r="W344" s="1">
        <v>44621.651979166665</v>
      </c>
      <c r="X344">
        <v>1040</v>
      </c>
      <c r="Y344">
        <v>74</v>
      </c>
      <c r="Z344">
        <v>0</v>
      </c>
      <c r="AA344">
        <v>74</v>
      </c>
      <c r="AB344">
        <v>37</v>
      </c>
      <c r="AC344">
        <v>53</v>
      </c>
      <c r="AD344">
        <v>-74</v>
      </c>
      <c r="AE344">
        <v>0</v>
      </c>
      <c r="AF344">
        <v>0</v>
      </c>
      <c r="AG344">
        <v>0</v>
      </c>
      <c r="AH344" t="s">
        <v>566</v>
      </c>
      <c r="AI344" s="1">
        <v>44622.209826388891</v>
      </c>
      <c r="AJ344">
        <v>886</v>
      </c>
      <c r="AK344">
        <v>0</v>
      </c>
      <c r="AL344">
        <v>0</v>
      </c>
      <c r="AM344">
        <v>0</v>
      </c>
      <c r="AN344">
        <v>77</v>
      </c>
      <c r="AO344">
        <v>0</v>
      </c>
      <c r="AP344">
        <v>-74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35">
      <c r="A345" t="s">
        <v>890</v>
      </c>
      <c r="B345" t="s">
        <v>80</v>
      </c>
      <c r="C345" t="s">
        <v>887</v>
      </c>
      <c r="D345" t="s">
        <v>82</v>
      </c>
      <c r="E345" s="2" t="str">
        <f>HYPERLINK("capsilon://?command=openfolder&amp;siteaddress=FAM.docvelocity-na8.net&amp;folderid=FX18C77600-5157-E64A-C244-A87883DFA044","FX220210676")</f>
        <v>FX220210676</v>
      </c>
      <c r="F345" t="s">
        <v>19</v>
      </c>
      <c r="G345" t="s">
        <v>19</v>
      </c>
      <c r="H345" t="s">
        <v>83</v>
      </c>
      <c r="I345" t="s">
        <v>891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44629.712905092594</v>
      </c>
      <c r="P345" s="1">
        <v>44629.752210648148</v>
      </c>
      <c r="Q345">
        <v>3326</v>
      </c>
      <c r="R345">
        <v>70</v>
      </c>
      <c r="S345" t="b">
        <v>0</v>
      </c>
      <c r="T345" t="s">
        <v>88</v>
      </c>
      <c r="U345" t="b">
        <v>0</v>
      </c>
      <c r="V345" t="s">
        <v>130</v>
      </c>
      <c r="W345" s="1">
        <v>44629.714305555557</v>
      </c>
      <c r="X345">
        <v>41</v>
      </c>
      <c r="Y345">
        <v>0</v>
      </c>
      <c r="Z345">
        <v>0</v>
      </c>
      <c r="AA345">
        <v>0</v>
      </c>
      <c r="AB345">
        <v>9</v>
      </c>
      <c r="AC345">
        <v>0</v>
      </c>
      <c r="AD345">
        <v>0</v>
      </c>
      <c r="AE345">
        <v>0</v>
      </c>
      <c r="AF345">
        <v>0</v>
      </c>
      <c r="AG345">
        <v>0</v>
      </c>
      <c r="AH345" t="s">
        <v>103</v>
      </c>
      <c r="AI345" s="1">
        <v>44629.752210648148</v>
      </c>
      <c r="AJ345">
        <v>11</v>
      </c>
      <c r="AK345">
        <v>0</v>
      </c>
      <c r="AL345">
        <v>0</v>
      </c>
      <c r="AM345">
        <v>0</v>
      </c>
      <c r="AN345">
        <v>9</v>
      </c>
      <c r="AO345">
        <v>0</v>
      </c>
      <c r="AP345">
        <v>0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35">
      <c r="A346" t="s">
        <v>892</v>
      </c>
      <c r="B346" t="s">
        <v>80</v>
      </c>
      <c r="C346" t="s">
        <v>887</v>
      </c>
      <c r="D346" t="s">
        <v>82</v>
      </c>
      <c r="E346" s="2" t="str">
        <f>HYPERLINK("capsilon://?command=openfolder&amp;siteaddress=FAM.docvelocity-na8.net&amp;folderid=FX18C77600-5157-E64A-C244-A87883DFA044","FX220210676")</f>
        <v>FX220210676</v>
      </c>
      <c r="F346" t="s">
        <v>19</v>
      </c>
      <c r="G346" t="s">
        <v>19</v>
      </c>
      <c r="H346" t="s">
        <v>83</v>
      </c>
      <c r="I346" t="s">
        <v>893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44629.713020833333</v>
      </c>
      <c r="P346" s="1">
        <v>44629.752500000002</v>
      </c>
      <c r="Q346">
        <v>3350</v>
      </c>
      <c r="R346">
        <v>61</v>
      </c>
      <c r="S346" t="b">
        <v>0</v>
      </c>
      <c r="T346" t="s">
        <v>88</v>
      </c>
      <c r="U346" t="b">
        <v>0</v>
      </c>
      <c r="V346" t="s">
        <v>130</v>
      </c>
      <c r="W346" s="1">
        <v>44629.713831018518</v>
      </c>
      <c r="X346">
        <v>36</v>
      </c>
      <c r="Y346">
        <v>0</v>
      </c>
      <c r="Z346">
        <v>0</v>
      </c>
      <c r="AA346">
        <v>0</v>
      </c>
      <c r="AB346">
        <v>9</v>
      </c>
      <c r="AC346">
        <v>0</v>
      </c>
      <c r="AD346">
        <v>0</v>
      </c>
      <c r="AE346">
        <v>0</v>
      </c>
      <c r="AF346">
        <v>0</v>
      </c>
      <c r="AG346">
        <v>0</v>
      </c>
      <c r="AH346" t="s">
        <v>103</v>
      </c>
      <c r="AI346" s="1">
        <v>44629.752500000002</v>
      </c>
      <c r="AJ346">
        <v>25</v>
      </c>
      <c r="AK346">
        <v>0</v>
      </c>
      <c r="AL346">
        <v>0</v>
      </c>
      <c r="AM346">
        <v>0</v>
      </c>
      <c r="AN346">
        <v>9</v>
      </c>
      <c r="AO346">
        <v>0</v>
      </c>
      <c r="AP346">
        <v>0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35">
      <c r="A347" t="s">
        <v>894</v>
      </c>
      <c r="B347" t="s">
        <v>80</v>
      </c>
      <c r="C347" t="s">
        <v>895</v>
      </c>
      <c r="D347" t="s">
        <v>82</v>
      </c>
      <c r="E347" s="2" t="str">
        <f>HYPERLINK("capsilon://?command=openfolder&amp;siteaddress=FAM.docvelocity-na8.net&amp;folderid=FX8469C6B2-1EDE-8656-1D9D-445C85DA8A4D","FX211114460")</f>
        <v>FX211114460</v>
      </c>
      <c r="F347" t="s">
        <v>19</v>
      </c>
      <c r="G347" t="s">
        <v>19</v>
      </c>
      <c r="H347" t="s">
        <v>83</v>
      </c>
      <c r="I347" t="s">
        <v>896</v>
      </c>
      <c r="J347">
        <v>0</v>
      </c>
      <c r="K347" t="s">
        <v>85</v>
      </c>
      <c r="L347" t="s">
        <v>86</v>
      </c>
      <c r="M347" t="s">
        <v>87</v>
      </c>
      <c r="N347">
        <v>2</v>
      </c>
      <c r="O347" s="1">
        <v>44629.717488425929</v>
      </c>
      <c r="P347" s="1">
        <v>44629.753437500003</v>
      </c>
      <c r="Q347">
        <v>2704</v>
      </c>
      <c r="R347">
        <v>402</v>
      </c>
      <c r="S347" t="b">
        <v>0</v>
      </c>
      <c r="T347" t="s">
        <v>88</v>
      </c>
      <c r="U347" t="b">
        <v>0</v>
      </c>
      <c r="V347" t="s">
        <v>114</v>
      </c>
      <c r="W347" s="1">
        <v>44629.721400462964</v>
      </c>
      <c r="X347">
        <v>322</v>
      </c>
      <c r="Y347">
        <v>37</v>
      </c>
      <c r="Z347">
        <v>0</v>
      </c>
      <c r="AA347">
        <v>37</v>
      </c>
      <c r="AB347">
        <v>0</v>
      </c>
      <c r="AC347">
        <v>9</v>
      </c>
      <c r="AD347">
        <v>-37</v>
      </c>
      <c r="AE347">
        <v>0</v>
      </c>
      <c r="AF347">
        <v>0</v>
      </c>
      <c r="AG347">
        <v>0</v>
      </c>
      <c r="AH347" t="s">
        <v>103</v>
      </c>
      <c r="AI347" s="1">
        <v>44629.753437500003</v>
      </c>
      <c r="AJ347">
        <v>80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-37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35">
      <c r="A348" t="s">
        <v>897</v>
      </c>
      <c r="B348" t="s">
        <v>80</v>
      </c>
      <c r="C348" t="s">
        <v>898</v>
      </c>
      <c r="D348" t="s">
        <v>82</v>
      </c>
      <c r="E348" s="2" t="str">
        <f>HYPERLINK("capsilon://?command=openfolder&amp;siteaddress=FAM.docvelocity-na8.net&amp;folderid=FX2ED7EBD6-A276-6D8D-AB2E-984859FD5A21","FX22032410")</f>
        <v>FX22032410</v>
      </c>
      <c r="F348" t="s">
        <v>19</v>
      </c>
      <c r="G348" t="s">
        <v>19</v>
      </c>
      <c r="H348" t="s">
        <v>83</v>
      </c>
      <c r="I348" t="s">
        <v>899</v>
      </c>
      <c r="J348">
        <v>0</v>
      </c>
      <c r="K348" t="s">
        <v>85</v>
      </c>
      <c r="L348" t="s">
        <v>86</v>
      </c>
      <c r="M348" t="s">
        <v>87</v>
      </c>
      <c r="N348">
        <v>1</v>
      </c>
      <c r="O348" s="1">
        <v>44629.727025462962</v>
      </c>
      <c r="P348" s="1">
        <v>44629.736817129633</v>
      </c>
      <c r="Q348">
        <v>479</v>
      </c>
      <c r="R348">
        <v>367</v>
      </c>
      <c r="S348" t="b">
        <v>0</v>
      </c>
      <c r="T348" t="s">
        <v>88</v>
      </c>
      <c r="U348" t="b">
        <v>0</v>
      </c>
      <c r="V348" t="s">
        <v>130</v>
      </c>
      <c r="W348" s="1">
        <v>44629.736817129633</v>
      </c>
      <c r="X348">
        <v>271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37</v>
      </c>
      <c r="AF348">
        <v>0</v>
      </c>
      <c r="AG348">
        <v>3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35">
      <c r="A349" t="s">
        <v>900</v>
      </c>
      <c r="B349" t="s">
        <v>80</v>
      </c>
      <c r="C349" t="s">
        <v>898</v>
      </c>
      <c r="D349" t="s">
        <v>82</v>
      </c>
      <c r="E349" s="2" t="str">
        <f>HYPERLINK("capsilon://?command=openfolder&amp;siteaddress=FAM.docvelocity-na8.net&amp;folderid=FX2ED7EBD6-A276-6D8D-AB2E-984859FD5A21","FX22032410")</f>
        <v>FX22032410</v>
      </c>
      <c r="F349" t="s">
        <v>19</v>
      </c>
      <c r="G349" t="s">
        <v>19</v>
      </c>
      <c r="H349" t="s">
        <v>83</v>
      </c>
      <c r="I349" t="s">
        <v>901</v>
      </c>
      <c r="J349">
        <v>0</v>
      </c>
      <c r="K349" t="s">
        <v>85</v>
      </c>
      <c r="L349" t="s">
        <v>86</v>
      </c>
      <c r="M349" t="s">
        <v>87</v>
      </c>
      <c r="N349">
        <v>2</v>
      </c>
      <c r="O349" s="1">
        <v>44629.728148148148</v>
      </c>
      <c r="P349" s="1">
        <v>44629.755104166667</v>
      </c>
      <c r="Q349">
        <v>1042</v>
      </c>
      <c r="R349">
        <v>1287</v>
      </c>
      <c r="S349" t="b">
        <v>0</v>
      </c>
      <c r="T349" t="s">
        <v>88</v>
      </c>
      <c r="U349" t="b">
        <v>0</v>
      </c>
      <c r="V349" t="s">
        <v>89</v>
      </c>
      <c r="W349" s="1">
        <v>44629.74119212963</v>
      </c>
      <c r="X349">
        <v>1112</v>
      </c>
      <c r="Y349">
        <v>52</v>
      </c>
      <c r="Z349">
        <v>0</v>
      </c>
      <c r="AA349">
        <v>52</v>
      </c>
      <c r="AB349">
        <v>0</v>
      </c>
      <c r="AC349">
        <v>38</v>
      </c>
      <c r="AD349">
        <v>-52</v>
      </c>
      <c r="AE349">
        <v>0</v>
      </c>
      <c r="AF349">
        <v>0</v>
      </c>
      <c r="AG349">
        <v>0</v>
      </c>
      <c r="AH349" t="s">
        <v>98</v>
      </c>
      <c r="AI349" s="1">
        <v>44629.755104166667</v>
      </c>
      <c r="AJ349">
        <v>175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-52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35">
      <c r="A350" t="s">
        <v>902</v>
      </c>
      <c r="B350" t="s">
        <v>80</v>
      </c>
      <c r="C350" t="s">
        <v>903</v>
      </c>
      <c r="D350" t="s">
        <v>82</v>
      </c>
      <c r="E350" s="2" t="str">
        <f>HYPERLINK("capsilon://?command=openfolder&amp;siteaddress=FAM.docvelocity-na8.net&amp;folderid=FXAF95DB55-BEA6-A1B6-ED0B-3EDC21AD904C","FX2203245")</f>
        <v>FX2203245</v>
      </c>
      <c r="F350" t="s">
        <v>19</v>
      </c>
      <c r="G350" t="s">
        <v>19</v>
      </c>
      <c r="H350" t="s">
        <v>83</v>
      </c>
      <c r="I350" t="s">
        <v>904</v>
      </c>
      <c r="J350">
        <v>0</v>
      </c>
      <c r="K350" t="s">
        <v>85</v>
      </c>
      <c r="L350" t="s">
        <v>86</v>
      </c>
      <c r="M350" t="s">
        <v>87</v>
      </c>
      <c r="N350">
        <v>2</v>
      </c>
      <c r="O350" s="1">
        <v>44629.732476851852</v>
      </c>
      <c r="P350" s="1">
        <v>44629.754178240742</v>
      </c>
      <c r="Q350">
        <v>1168</v>
      </c>
      <c r="R350">
        <v>707</v>
      </c>
      <c r="S350" t="b">
        <v>0</v>
      </c>
      <c r="T350" t="s">
        <v>88</v>
      </c>
      <c r="U350" t="b">
        <v>0</v>
      </c>
      <c r="V350" t="s">
        <v>114</v>
      </c>
      <c r="W350" s="1">
        <v>44629.739976851852</v>
      </c>
      <c r="X350">
        <v>644</v>
      </c>
      <c r="Y350">
        <v>52</v>
      </c>
      <c r="Z350">
        <v>0</v>
      </c>
      <c r="AA350">
        <v>52</v>
      </c>
      <c r="AB350">
        <v>0</v>
      </c>
      <c r="AC350">
        <v>38</v>
      </c>
      <c r="AD350">
        <v>-52</v>
      </c>
      <c r="AE350">
        <v>0</v>
      </c>
      <c r="AF350">
        <v>0</v>
      </c>
      <c r="AG350">
        <v>0</v>
      </c>
      <c r="AH350" t="s">
        <v>103</v>
      </c>
      <c r="AI350" s="1">
        <v>44629.754178240742</v>
      </c>
      <c r="AJ350">
        <v>63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-52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35">
      <c r="A351" t="s">
        <v>905</v>
      </c>
      <c r="B351" t="s">
        <v>80</v>
      </c>
      <c r="C351" t="s">
        <v>898</v>
      </c>
      <c r="D351" t="s">
        <v>82</v>
      </c>
      <c r="E351" s="2" t="str">
        <f>HYPERLINK("capsilon://?command=openfolder&amp;siteaddress=FAM.docvelocity-na8.net&amp;folderid=FX2ED7EBD6-A276-6D8D-AB2E-984859FD5A21","FX22032410")</f>
        <v>FX22032410</v>
      </c>
      <c r="F351" t="s">
        <v>19</v>
      </c>
      <c r="G351" t="s">
        <v>19</v>
      </c>
      <c r="H351" t="s">
        <v>83</v>
      </c>
      <c r="I351" t="s">
        <v>899</v>
      </c>
      <c r="J351">
        <v>0</v>
      </c>
      <c r="K351" t="s">
        <v>85</v>
      </c>
      <c r="L351" t="s">
        <v>86</v>
      </c>
      <c r="M351" t="s">
        <v>87</v>
      </c>
      <c r="N351">
        <v>2</v>
      </c>
      <c r="O351" s="1">
        <v>44629.73715277778</v>
      </c>
      <c r="P351" s="1">
        <v>44629.749722222223</v>
      </c>
      <c r="Q351">
        <v>724</v>
      </c>
      <c r="R351">
        <v>362</v>
      </c>
      <c r="S351" t="b">
        <v>0</v>
      </c>
      <c r="T351" t="s">
        <v>88</v>
      </c>
      <c r="U351" t="b">
        <v>1</v>
      </c>
      <c r="V351" t="s">
        <v>130</v>
      </c>
      <c r="W351" s="1">
        <v>44629.740023148152</v>
      </c>
      <c r="X351">
        <v>247</v>
      </c>
      <c r="Y351">
        <v>37</v>
      </c>
      <c r="Z351">
        <v>0</v>
      </c>
      <c r="AA351">
        <v>37</v>
      </c>
      <c r="AB351">
        <v>74</v>
      </c>
      <c r="AC351">
        <v>16</v>
      </c>
      <c r="AD351">
        <v>-37</v>
      </c>
      <c r="AE351">
        <v>0</v>
      </c>
      <c r="AF351">
        <v>0</v>
      </c>
      <c r="AG351">
        <v>0</v>
      </c>
      <c r="AH351" t="s">
        <v>103</v>
      </c>
      <c r="AI351" s="1">
        <v>44629.749722222223</v>
      </c>
      <c r="AJ351">
        <v>115</v>
      </c>
      <c r="AK351">
        <v>0</v>
      </c>
      <c r="AL351">
        <v>0</v>
      </c>
      <c r="AM351">
        <v>0</v>
      </c>
      <c r="AN351">
        <v>74</v>
      </c>
      <c r="AO351">
        <v>0</v>
      </c>
      <c r="AP351">
        <v>-37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35">
      <c r="A352" t="s">
        <v>906</v>
      </c>
      <c r="B352" t="s">
        <v>80</v>
      </c>
      <c r="C352" t="s">
        <v>907</v>
      </c>
      <c r="D352" t="s">
        <v>82</v>
      </c>
      <c r="E352" s="2" t="str">
        <f>HYPERLINK("capsilon://?command=openfolder&amp;siteaddress=FAM.docvelocity-na8.net&amp;folderid=FX514B4125-F1AD-A44F-5610-5F18A6058788","FX220212712")</f>
        <v>FX220212712</v>
      </c>
      <c r="F352" t="s">
        <v>19</v>
      </c>
      <c r="G352" t="s">
        <v>19</v>
      </c>
      <c r="H352" t="s">
        <v>83</v>
      </c>
      <c r="I352" t="s">
        <v>908</v>
      </c>
      <c r="J352">
        <v>0</v>
      </c>
      <c r="K352" t="s">
        <v>85</v>
      </c>
      <c r="L352" t="s">
        <v>86</v>
      </c>
      <c r="M352" t="s">
        <v>87</v>
      </c>
      <c r="N352">
        <v>2</v>
      </c>
      <c r="O352" s="1">
        <v>44629.743900462963</v>
      </c>
      <c r="P352" s="1">
        <v>44629.782939814817</v>
      </c>
      <c r="Q352">
        <v>983</v>
      </c>
      <c r="R352">
        <v>2390</v>
      </c>
      <c r="S352" t="b">
        <v>0</v>
      </c>
      <c r="T352" t="s">
        <v>88</v>
      </c>
      <c r="U352" t="b">
        <v>0</v>
      </c>
      <c r="V352" t="s">
        <v>89</v>
      </c>
      <c r="W352" s="1">
        <v>44629.770613425928</v>
      </c>
      <c r="X352">
        <v>2301</v>
      </c>
      <c r="Y352">
        <v>52</v>
      </c>
      <c r="Z352">
        <v>0</v>
      </c>
      <c r="AA352">
        <v>52</v>
      </c>
      <c r="AB352">
        <v>0</v>
      </c>
      <c r="AC352">
        <v>38</v>
      </c>
      <c r="AD352">
        <v>-52</v>
      </c>
      <c r="AE352">
        <v>0</v>
      </c>
      <c r="AF352">
        <v>0</v>
      </c>
      <c r="AG352">
        <v>0</v>
      </c>
      <c r="AH352" t="s">
        <v>103</v>
      </c>
      <c r="AI352" s="1">
        <v>44629.782939814817</v>
      </c>
      <c r="AJ352">
        <v>89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-52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35">
      <c r="A353" t="s">
        <v>909</v>
      </c>
      <c r="B353" t="s">
        <v>80</v>
      </c>
      <c r="C353" t="s">
        <v>907</v>
      </c>
      <c r="D353" t="s">
        <v>82</v>
      </c>
      <c r="E353" s="2" t="str">
        <f>HYPERLINK("capsilon://?command=openfolder&amp;siteaddress=FAM.docvelocity-na8.net&amp;folderid=FX514B4125-F1AD-A44F-5610-5F18A6058788","FX220212712")</f>
        <v>FX220212712</v>
      </c>
      <c r="F353" t="s">
        <v>19</v>
      </c>
      <c r="G353" t="s">
        <v>19</v>
      </c>
      <c r="H353" t="s">
        <v>83</v>
      </c>
      <c r="I353" t="s">
        <v>910</v>
      </c>
      <c r="J353">
        <v>0</v>
      </c>
      <c r="K353" t="s">
        <v>85</v>
      </c>
      <c r="L353" t="s">
        <v>86</v>
      </c>
      <c r="M353" t="s">
        <v>87</v>
      </c>
      <c r="N353">
        <v>2</v>
      </c>
      <c r="O353" s="1">
        <v>44629.74391203704</v>
      </c>
      <c r="P353" s="1">
        <v>44629.755150462966</v>
      </c>
      <c r="Q353">
        <v>516</v>
      </c>
      <c r="R353">
        <v>455</v>
      </c>
      <c r="S353" t="b">
        <v>0</v>
      </c>
      <c r="T353" t="s">
        <v>88</v>
      </c>
      <c r="U353" t="b">
        <v>0</v>
      </c>
      <c r="V353" t="s">
        <v>154</v>
      </c>
      <c r="W353" s="1">
        <v>44629.749120370368</v>
      </c>
      <c r="X353">
        <v>372</v>
      </c>
      <c r="Y353">
        <v>52</v>
      </c>
      <c r="Z353">
        <v>0</v>
      </c>
      <c r="AA353">
        <v>52</v>
      </c>
      <c r="AB353">
        <v>0</v>
      </c>
      <c r="AC353">
        <v>39</v>
      </c>
      <c r="AD353">
        <v>-52</v>
      </c>
      <c r="AE353">
        <v>0</v>
      </c>
      <c r="AF353">
        <v>0</v>
      </c>
      <c r="AG353">
        <v>0</v>
      </c>
      <c r="AH353" t="s">
        <v>103</v>
      </c>
      <c r="AI353" s="1">
        <v>44629.755150462966</v>
      </c>
      <c r="AJ353">
        <v>83</v>
      </c>
      <c r="AK353">
        <v>2</v>
      </c>
      <c r="AL353">
        <v>0</v>
      </c>
      <c r="AM353">
        <v>2</v>
      </c>
      <c r="AN353">
        <v>0</v>
      </c>
      <c r="AO353">
        <v>1</v>
      </c>
      <c r="AP353">
        <v>-54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35">
      <c r="A354" t="s">
        <v>911</v>
      </c>
      <c r="B354" t="s">
        <v>80</v>
      </c>
      <c r="C354" t="s">
        <v>907</v>
      </c>
      <c r="D354" t="s">
        <v>82</v>
      </c>
      <c r="E354" s="2" t="str">
        <f>HYPERLINK("capsilon://?command=openfolder&amp;siteaddress=FAM.docvelocity-na8.net&amp;folderid=FX514B4125-F1AD-A44F-5610-5F18A6058788","FX220212712")</f>
        <v>FX220212712</v>
      </c>
      <c r="F354" t="s">
        <v>19</v>
      </c>
      <c r="G354" t="s">
        <v>19</v>
      </c>
      <c r="H354" t="s">
        <v>83</v>
      </c>
      <c r="I354" t="s">
        <v>912</v>
      </c>
      <c r="J354">
        <v>0</v>
      </c>
      <c r="K354" t="s">
        <v>85</v>
      </c>
      <c r="L354" t="s">
        <v>86</v>
      </c>
      <c r="M354" t="s">
        <v>87</v>
      </c>
      <c r="N354">
        <v>2</v>
      </c>
      <c r="O354" s="1">
        <v>44629.744375000002</v>
      </c>
      <c r="P354" s="1">
        <v>44629.757627314815</v>
      </c>
      <c r="Q354">
        <v>561</v>
      </c>
      <c r="R354">
        <v>584</v>
      </c>
      <c r="S354" t="b">
        <v>0</v>
      </c>
      <c r="T354" t="s">
        <v>88</v>
      </c>
      <c r="U354" t="b">
        <v>0</v>
      </c>
      <c r="V354" t="s">
        <v>130</v>
      </c>
      <c r="W354" s="1">
        <v>44629.752476851849</v>
      </c>
      <c r="X354">
        <v>374</v>
      </c>
      <c r="Y354">
        <v>52</v>
      </c>
      <c r="Z354">
        <v>0</v>
      </c>
      <c r="AA354">
        <v>52</v>
      </c>
      <c r="AB354">
        <v>0</v>
      </c>
      <c r="AC354">
        <v>36</v>
      </c>
      <c r="AD354">
        <v>-52</v>
      </c>
      <c r="AE354">
        <v>0</v>
      </c>
      <c r="AF354">
        <v>0</v>
      </c>
      <c r="AG354">
        <v>0</v>
      </c>
      <c r="AH354" t="s">
        <v>103</v>
      </c>
      <c r="AI354" s="1">
        <v>44629.757627314815</v>
      </c>
      <c r="AJ354">
        <v>178</v>
      </c>
      <c r="AK354">
        <v>2</v>
      </c>
      <c r="AL354">
        <v>0</v>
      </c>
      <c r="AM354">
        <v>2</v>
      </c>
      <c r="AN354">
        <v>0</v>
      </c>
      <c r="AO354">
        <v>1</v>
      </c>
      <c r="AP354">
        <v>-54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35">
      <c r="A355" t="s">
        <v>913</v>
      </c>
      <c r="B355" t="s">
        <v>80</v>
      </c>
      <c r="C355" t="s">
        <v>636</v>
      </c>
      <c r="D355" t="s">
        <v>82</v>
      </c>
      <c r="E355" s="2" t="str">
        <f>HYPERLINK("capsilon://?command=openfolder&amp;siteaddress=FAM.docvelocity-na8.net&amp;folderid=FXB387BF75-A094-93D1-98ED-07E0645772C5","FX220211723")</f>
        <v>FX220211723</v>
      </c>
      <c r="F355" t="s">
        <v>19</v>
      </c>
      <c r="G355" t="s">
        <v>19</v>
      </c>
      <c r="H355" t="s">
        <v>83</v>
      </c>
      <c r="I355" t="s">
        <v>914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44629.745428240742</v>
      </c>
      <c r="P355" s="1">
        <v>44629.755555555559</v>
      </c>
      <c r="Q355">
        <v>759</v>
      </c>
      <c r="R355">
        <v>116</v>
      </c>
      <c r="S355" t="b">
        <v>0</v>
      </c>
      <c r="T355" t="s">
        <v>88</v>
      </c>
      <c r="U355" t="b">
        <v>0</v>
      </c>
      <c r="V355" t="s">
        <v>154</v>
      </c>
      <c r="W355" s="1">
        <v>44629.750069444446</v>
      </c>
      <c r="X355">
        <v>82</v>
      </c>
      <c r="Y355">
        <v>9</v>
      </c>
      <c r="Z355">
        <v>0</v>
      </c>
      <c r="AA355">
        <v>9</v>
      </c>
      <c r="AB355">
        <v>0</v>
      </c>
      <c r="AC355">
        <v>2</v>
      </c>
      <c r="AD355">
        <v>-9</v>
      </c>
      <c r="AE355">
        <v>0</v>
      </c>
      <c r="AF355">
        <v>0</v>
      </c>
      <c r="AG355">
        <v>0</v>
      </c>
      <c r="AH355" t="s">
        <v>103</v>
      </c>
      <c r="AI355" s="1">
        <v>44629.755555555559</v>
      </c>
      <c r="AJ355">
        <v>34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-9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35">
      <c r="A356" t="s">
        <v>915</v>
      </c>
      <c r="B356" t="s">
        <v>80</v>
      </c>
      <c r="C356" t="s">
        <v>916</v>
      </c>
      <c r="D356" t="s">
        <v>82</v>
      </c>
      <c r="E356" s="2" t="str">
        <f>HYPERLINK("capsilon://?command=openfolder&amp;siteaddress=FAM.docvelocity-na8.net&amp;folderid=FX92D47DB9-6879-87E5-88A6-C0AFB4E48EFB","FX22029805")</f>
        <v>FX22029805</v>
      </c>
      <c r="F356" t="s">
        <v>19</v>
      </c>
      <c r="G356" t="s">
        <v>19</v>
      </c>
      <c r="H356" t="s">
        <v>83</v>
      </c>
      <c r="I356" t="s">
        <v>917</v>
      </c>
      <c r="J356">
        <v>0</v>
      </c>
      <c r="K356" t="s">
        <v>85</v>
      </c>
      <c r="L356" t="s">
        <v>86</v>
      </c>
      <c r="M356" t="s">
        <v>87</v>
      </c>
      <c r="N356">
        <v>2</v>
      </c>
      <c r="O356" s="1">
        <v>44621.644953703704</v>
      </c>
      <c r="P356" s="1">
        <v>44621.732627314814</v>
      </c>
      <c r="Q356">
        <v>7439</v>
      </c>
      <c r="R356">
        <v>136</v>
      </c>
      <c r="S356" t="b">
        <v>0</v>
      </c>
      <c r="T356" t="s">
        <v>88</v>
      </c>
      <c r="U356" t="b">
        <v>0</v>
      </c>
      <c r="V356" t="s">
        <v>127</v>
      </c>
      <c r="W356" s="1">
        <v>44621.646261574075</v>
      </c>
      <c r="X356">
        <v>110</v>
      </c>
      <c r="Y356">
        <v>0</v>
      </c>
      <c r="Z356">
        <v>0</v>
      </c>
      <c r="AA356">
        <v>0</v>
      </c>
      <c r="AB356">
        <v>9</v>
      </c>
      <c r="AC356">
        <v>0</v>
      </c>
      <c r="AD356">
        <v>0</v>
      </c>
      <c r="AE356">
        <v>0</v>
      </c>
      <c r="AF356">
        <v>0</v>
      </c>
      <c r="AG356">
        <v>0</v>
      </c>
      <c r="AH356" t="s">
        <v>103</v>
      </c>
      <c r="AI356" s="1">
        <v>44621.732627314814</v>
      </c>
      <c r="AJ356">
        <v>13</v>
      </c>
      <c r="AK356">
        <v>0</v>
      </c>
      <c r="AL356">
        <v>0</v>
      </c>
      <c r="AM356">
        <v>0</v>
      </c>
      <c r="AN356">
        <v>9</v>
      </c>
      <c r="AO356">
        <v>0</v>
      </c>
      <c r="AP356">
        <v>0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35">
      <c r="A357" t="s">
        <v>918</v>
      </c>
      <c r="B357" t="s">
        <v>80</v>
      </c>
      <c r="C357" t="s">
        <v>919</v>
      </c>
      <c r="D357" t="s">
        <v>82</v>
      </c>
      <c r="E357" s="2" t="str">
        <f>HYPERLINK("capsilon://?command=openfolder&amp;siteaddress=FAM.docvelocity-na8.net&amp;folderid=FX319B72E7-9935-228C-7B1B-2FD68A3D0369","FX2203941")</f>
        <v>FX2203941</v>
      </c>
      <c r="F357" t="s">
        <v>19</v>
      </c>
      <c r="G357" t="s">
        <v>19</v>
      </c>
      <c r="H357" t="s">
        <v>83</v>
      </c>
      <c r="I357" t="s">
        <v>920</v>
      </c>
      <c r="J357">
        <v>51</v>
      </c>
      <c r="K357" t="s">
        <v>85</v>
      </c>
      <c r="L357" t="s">
        <v>86</v>
      </c>
      <c r="M357" t="s">
        <v>87</v>
      </c>
      <c r="N357">
        <v>2</v>
      </c>
      <c r="O357" s="1">
        <v>44629.800347222219</v>
      </c>
      <c r="P357" s="1">
        <v>44630.178055555552</v>
      </c>
      <c r="Q357">
        <v>31257</v>
      </c>
      <c r="R357">
        <v>1377</v>
      </c>
      <c r="S357" t="b">
        <v>0</v>
      </c>
      <c r="T357" t="s">
        <v>88</v>
      </c>
      <c r="U357" t="b">
        <v>0</v>
      </c>
      <c r="V357" t="s">
        <v>237</v>
      </c>
      <c r="W357" s="1">
        <v>44629.987754629627</v>
      </c>
      <c r="X357">
        <v>1112</v>
      </c>
      <c r="Y357">
        <v>47</v>
      </c>
      <c r="Z357">
        <v>0</v>
      </c>
      <c r="AA357">
        <v>47</v>
      </c>
      <c r="AB357">
        <v>0</v>
      </c>
      <c r="AC357">
        <v>6</v>
      </c>
      <c r="AD357">
        <v>4</v>
      </c>
      <c r="AE357">
        <v>0</v>
      </c>
      <c r="AF357">
        <v>0</v>
      </c>
      <c r="AG357">
        <v>0</v>
      </c>
      <c r="AH357" t="s">
        <v>255</v>
      </c>
      <c r="AI357" s="1">
        <v>44630.178055555552</v>
      </c>
      <c r="AJ357">
        <v>249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3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35">
      <c r="A358" t="s">
        <v>921</v>
      </c>
      <c r="B358" t="s">
        <v>80</v>
      </c>
      <c r="C358" t="s">
        <v>922</v>
      </c>
      <c r="D358" t="s">
        <v>82</v>
      </c>
      <c r="E358" s="2" t="str">
        <f>HYPERLINK("capsilon://?command=openfolder&amp;siteaddress=FAM.docvelocity-na8.net&amp;folderid=FX3063A692-66B7-777B-78FE-43EBA8BCDB42","FX22026878")</f>
        <v>FX22026878</v>
      </c>
      <c r="F358" t="s">
        <v>19</v>
      </c>
      <c r="G358" t="s">
        <v>19</v>
      </c>
      <c r="H358" t="s">
        <v>83</v>
      </c>
      <c r="I358" t="s">
        <v>923</v>
      </c>
      <c r="J358">
        <v>68</v>
      </c>
      <c r="K358" t="s">
        <v>85</v>
      </c>
      <c r="L358" t="s">
        <v>86</v>
      </c>
      <c r="M358" t="s">
        <v>87</v>
      </c>
      <c r="N358">
        <v>2</v>
      </c>
      <c r="O358" s="1">
        <v>44629.836631944447</v>
      </c>
      <c r="P358" s="1">
        <v>44630.183877314812</v>
      </c>
      <c r="Q358">
        <v>28200</v>
      </c>
      <c r="R358">
        <v>1802</v>
      </c>
      <c r="S358" t="b">
        <v>0</v>
      </c>
      <c r="T358" t="s">
        <v>88</v>
      </c>
      <c r="U358" t="b">
        <v>0</v>
      </c>
      <c r="V358" t="s">
        <v>149</v>
      </c>
      <c r="W358" s="1">
        <v>44629.993055555555</v>
      </c>
      <c r="X358">
        <v>1300</v>
      </c>
      <c r="Y358">
        <v>94</v>
      </c>
      <c r="Z358">
        <v>0</v>
      </c>
      <c r="AA358">
        <v>94</v>
      </c>
      <c r="AB358">
        <v>0</v>
      </c>
      <c r="AC358">
        <v>32</v>
      </c>
      <c r="AD358">
        <v>-26</v>
      </c>
      <c r="AE358">
        <v>0</v>
      </c>
      <c r="AF358">
        <v>0</v>
      </c>
      <c r="AG358">
        <v>0</v>
      </c>
      <c r="AH358" t="s">
        <v>255</v>
      </c>
      <c r="AI358" s="1">
        <v>44630.183877314812</v>
      </c>
      <c r="AJ358">
        <v>502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-27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35">
      <c r="A359" t="s">
        <v>924</v>
      </c>
      <c r="B359" t="s">
        <v>80</v>
      </c>
      <c r="C359" t="s">
        <v>922</v>
      </c>
      <c r="D359" t="s">
        <v>82</v>
      </c>
      <c r="E359" s="2" t="str">
        <f>HYPERLINK("capsilon://?command=openfolder&amp;siteaddress=FAM.docvelocity-na8.net&amp;folderid=FX3063A692-66B7-777B-78FE-43EBA8BCDB42","FX22026878")</f>
        <v>FX22026878</v>
      </c>
      <c r="F359" t="s">
        <v>19</v>
      </c>
      <c r="G359" t="s">
        <v>19</v>
      </c>
      <c r="H359" t="s">
        <v>83</v>
      </c>
      <c r="I359" t="s">
        <v>925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44629.840057870373</v>
      </c>
      <c r="P359" s="1">
        <v>44630.237442129626</v>
      </c>
      <c r="Q359">
        <v>32706</v>
      </c>
      <c r="R359">
        <v>1628</v>
      </c>
      <c r="S359" t="b">
        <v>0</v>
      </c>
      <c r="T359" t="s">
        <v>88</v>
      </c>
      <c r="U359" t="b">
        <v>0</v>
      </c>
      <c r="V359" t="s">
        <v>237</v>
      </c>
      <c r="W359" s="1">
        <v>44630.002650462964</v>
      </c>
      <c r="X359">
        <v>1286</v>
      </c>
      <c r="Y359">
        <v>52</v>
      </c>
      <c r="Z359">
        <v>0</v>
      </c>
      <c r="AA359">
        <v>52</v>
      </c>
      <c r="AB359">
        <v>0</v>
      </c>
      <c r="AC359">
        <v>50</v>
      </c>
      <c r="AD359">
        <v>-52</v>
      </c>
      <c r="AE359">
        <v>0</v>
      </c>
      <c r="AF359">
        <v>0</v>
      </c>
      <c r="AG359">
        <v>0</v>
      </c>
      <c r="AH359" t="s">
        <v>566</v>
      </c>
      <c r="AI359" s="1">
        <v>44630.237442129626</v>
      </c>
      <c r="AJ359">
        <v>274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-52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35">
      <c r="A360" t="s">
        <v>926</v>
      </c>
      <c r="B360" t="s">
        <v>80</v>
      </c>
      <c r="C360" t="s">
        <v>922</v>
      </c>
      <c r="D360" t="s">
        <v>82</v>
      </c>
      <c r="E360" s="2" t="str">
        <f>HYPERLINK("capsilon://?command=openfolder&amp;siteaddress=FAM.docvelocity-na8.net&amp;folderid=FX3063A692-66B7-777B-78FE-43EBA8BCDB42","FX22026878")</f>
        <v>FX22026878</v>
      </c>
      <c r="F360" t="s">
        <v>19</v>
      </c>
      <c r="G360" t="s">
        <v>19</v>
      </c>
      <c r="H360" t="s">
        <v>83</v>
      </c>
      <c r="I360" t="s">
        <v>927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44629.840092592596</v>
      </c>
      <c r="P360" s="1">
        <v>44630.23778935185</v>
      </c>
      <c r="Q360">
        <v>32245</v>
      </c>
      <c r="R360">
        <v>2116</v>
      </c>
      <c r="S360" t="b">
        <v>0</v>
      </c>
      <c r="T360" t="s">
        <v>88</v>
      </c>
      <c r="U360" t="b">
        <v>0</v>
      </c>
      <c r="V360" t="s">
        <v>191</v>
      </c>
      <c r="W360" s="1">
        <v>44630.035763888889</v>
      </c>
      <c r="X360">
        <v>984</v>
      </c>
      <c r="Y360">
        <v>52</v>
      </c>
      <c r="Z360">
        <v>0</v>
      </c>
      <c r="AA360">
        <v>52</v>
      </c>
      <c r="AB360">
        <v>0</v>
      </c>
      <c r="AC360">
        <v>46</v>
      </c>
      <c r="AD360">
        <v>-52</v>
      </c>
      <c r="AE360">
        <v>0</v>
      </c>
      <c r="AF360">
        <v>0</v>
      </c>
      <c r="AG360">
        <v>0</v>
      </c>
      <c r="AH360" t="s">
        <v>255</v>
      </c>
      <c r="AI360" s="1">
        <v>44630.23778935185</v>
      </c>
      <c r="AJ360">
        <v>241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-55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35">
      <c r="A361" t="s">
        <v>928</v>
      </c>
      <c r="B361" t="s">
        <v>80</v>
      </c>
      <c r="C361" t="s">
        <v>922</v>
      </c>
      <c r="D361" t="s">
        <v>82</v>
      </c>
      <c r="E361" s="2" t="str">
        <f>HYPERLINK("capsilon://?command=openfolder&amp;siteaddress=FAM.docvelocity-na8.net&amp;folderid=FX3063A692-66B7-777B-78FE-43EBA8BCDB42","FX22026878")</f>
        <v>FX22026878</v>
      </c>
      <c r="F361" t="s">
        <v>19</v>
      </c>
      <c r="G361" t="s">
        <v>19</v>
      </c>
      <c r="H361" t="s">
        <v>83</v>
      </c>
      <c r="I361" t="s">
        <v>929</v>
      </c>
      <c r="J361">
        <v>37</v>
      </c>
      <c r="K361" t="s">
        <v>85</v>
      </c>
      <c r="L361" t="s">
        <v>86</v>
      </c>
      <c r="M361" t="s">
        <v>87</v>
      </c>
      <c r="N361">
        <v>2</v>
      </c>
      <c r="O361" s="1">
        <v>44629.840266203704</v>
      </c>
      <c r="P361" s="1">
        <v>44630.242708333331</v>
      </c>
      <c r="Q361">
        <v>33296</v>
      </c>
      <c r="R361">
        <v>1475</v>
      </c>
      <c r="S361" t="b">
        <v>0</v>
      </c>
      <c r="T361" t="s">
        <v>88</v>
      </c>
      <c r="U361" t="b">
        <v>0</v>
      </c>
      <c r="V361" t="s">
        <v>191</v>
      </c>
      <c r="W361" s="1">
        <v>44630.046273148146</v>
      </c>
      <c r="X361">
        <v>908</v>
      </c>
      <c r="Y361">
        <v>45</v>
      </c>
      <c r="Z361">
        <v>0</v>
      </c>
      <c r="AA361">
        <v>45</v>
      </c>
      <c r="AB361">
        <v>0</v>
      </c>
      <c r="AC361">
        <v>35</v>
      </c>
      <c r="AD361">
        <v>-8</v>
      </c>
      <c r="AE361">
        <v>0</v>
      </c>
      <c r="AF361">
        <v>0</v>
      </c>
      <c r="AG361">
        <v>0</v>
      </c>
      <c r="AH361" t="s">
        <v>566</v>
      </c>
      <c r="AI361" s="1">
        <v>44630.242708333331</v>
      </c>
      <c r="AJ361">
        <v>454</v>
      </c>
      <c r="AK361">
        <v>4</v>
      </c>
      <c r="AL361">
        <v>0</v>
      </c>
      <c r="AM361">
        <v>4</v>
      </c>
      <c r="AN361">
        <v>0</v>
      </c>
      <c r="AO361">
        <v>4</v>
      </c>
      <c r="AP361">
        <v>-12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35">
      <c r="A362" t="s">
        <v>930</v>
      </c>
      <c r="B362" t="s">
        <v>80</v>
      </c>
      <c r="C362" t="s">
        <v>459</v>
      </c>
      <c r="D362" t="s">
        <v>82</v>
      </c>
      <c r="E362" s="2" t="str">
        <f>HYPERLINK("capsilon://?command=openfolder&amp;siteaddress=FAM.docvelocity-na8.net&amp;folderid=FX9691EE45-64F5-C2C3-EED3-E518ADE576F1","FX22028531")</f>
        <v>FX22028531</v>
      </c>
      <c r="F362" t="s">
        <v>19</v>
      </c>
      <c r="G362" t="s">
        <v>19</v>
      </c>
      <c r="H362" t="s">
        <v>83</v>
      </c>
      <c r="I362" t="s">
        <v>931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44629.861562500002</v>
      </c>
      <c r="P362" s="1">
        <v>44630.23809027778</v>
      </c>
      <c r="Q362">
        <v>32321</v>
      </c>
      <c r="R362">
        <v>211</v>
      </c>
      <c r="S362" t="b">
        <v>0</v>
      </c>
      <c r="T362" t="s">
        <v>88</v>
      </c>
      <c r="U362" t="b">
        <v>0</v>
      </c>
      <c r="V362" t="s">
        <v>237</v>
      </c>
      <c r="W362" s="1">
        <v>44630.029293981483</v>
      </c>
      <c r="X362">
        <v>186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0</v>
      </c>
      <c r="AE362">
        <v>0</v>
      </c>
      <c r="AF362">
        <v>0</v>
      </c>
      <c r="AG362">
        <v>0</v>
      </c>
      <c r="AH362" t="s">
        <v>255</v>
      </c>
      <c r="AI362" s="1">
        <v>44630.23809027778</v>
      </c>
      <c r="AJ362">
        <v>25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0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35">
      <c r="A363" t="s">
        <v>932</v>
      </c>
      <c r="B363" t="s">
        <v>80</v>
      </c>
      <c r="C363" t="s">
        <v>459</v>
      </c>
      <c r="D363" t="s">
        <v>82</v>
      </c>
      <c r="E363" s="2" t="str">
        <f>HYPERLINK("capsilon://?command=openfolder&amp;siteaddress=FAM.docvelocity-na8.net&amp;folderid=FX9691EE45-64F5-C2C3-EED3-E518ADE576F1","FX22028531")</f>
        <v>FX22028531</v>
      </c>
      <c r="F363" t="s">
        <v>19</v>
      </c>
      <c r="G363" t="s">
        <v>19</v>
      </c>
      <c r="H363" t="s">
        <v>83</v>
      </c>
      <c r="I363" t="s">
        <v>933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44629.862384259257</v>
      </c>
      <c r="P363" s="1">
        <v>44630.238321759258</v>
      </c>
      <c r="Q363">
        <v>32367</v>
      </c>
      <c r="R363">
        <v>114</v>
      </c>
      <c r="S363" t="b">
        <v>0</v>
      </c>
      <c r="T363" t="s">
        <v>88</v>
      </c>
      <c r="U363" t="b">
        <v>0</v>
      </c>
      <c r="V363" t="s">
        <v>191</v>
      </c>
      <c r="W363" s="1">
        <v>44630.046956018516</v>
      </c>
      <c r="X363">
        <v>59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255</v>
      </c>
      <c r="AI363" s="1">
        <v>44630.238321759258</v>
      </c>
      <c r="AJ363">
        <v>19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35">
      <c r="A364" t="s">
        <v>934</v>
      </c>
      <c r="B364" t="s">
        <v>80</v>
      </c>
      <c r="C364" t="s">
        <v>935</v>
      </c>
      <c r="D364" t="s">
        <v>82</v>
      </c>
      <c r="E364" s="2" t="str">
        <f>HYPERLINK("capsilon://?command=openfolder&amp;siteaddress=FAM.docvelocity-na8.net&amp;folderid=FXF6409112-4564-31BC-2C27-F75F5991F2F5","FX22024328")</f>
        <v>FX22024328</v>
      </c>
      <c r="F364" t="s">
        <v>19</v>
      </c>
      <c r="G364" t="s">
        <v>19</v>
      </c>
      <c r="H364" t="s">
        <v>83</v>
      </c>
      <c r="I364" t="s">
        <v>936</v>
      </c>
      <c r="J364">
        <v>0</v>
      </c>
      <c r="K364" t="s">
        <v>85</v>
      </c>
      <c r="L364" t="s">
        <v>86</v>
      </c>
      <c r="M364" t="s">
        <v>87</v>
      </c>
      <c r="N364">
        <v>2</v>
      </c>
      <c r="O364" s="1">
        <v>44629.865706018521</v>
      </c>
      <c r="P364" s="1">
        <v>44630.240717592591</v>
      </c>
      <c r="Q364">
        <v>31060</v>
      </c>
      <c r="R364">
        <v>1341</v>
      </c>
      <c r="S364" t="b">
        <v>0</v>
      </c>
      <c r="T364" t="s">
        <v>88</v>
      </c>
      <c r="U364" t="b">
        <v>0</v>
      </c>
      <c r="V364" t="s">
        <v>237</v>
      </c>
      <c r="W364" s="1">
        <v>44630.042858796296</v>
      </c>
      <c r="X364">
        <v>1135</v>
      </c>
      <c r="Y364">
        <v>52</v>
      </c>
      <c r="Z364">
        <v>0</v>
      </c>
      <c r="AA364">
        <v>52</v>
      </c>
      <c r="AB364">
        <v>0</v>
      </c>
      <c r="AC364">
        <v>35</v>
      </c>
      <c r="AD364">
        <v>-52</v>
      </c>
      <c r="AE364">
        <v>0</v>
      </c>
      <c r="AF364">
        <v>0</v>
      </c>
      <c r="AG364">
        <v>0</v>
      </c>
      <c r="AH364" t="s">
        <v>255</v>
      </c>
      <c r="AI364" s="1">
        <v>44630.240717592591</v>
      </c>
      <c r="AJ364">
        <v>206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-53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35">
      <c r="A365" t="s">
        <v>937</v>
      </c>
      <c r="B365" t="s">
        <v>80</v>
      </c>
      <c r="C365" t="s">
        <v>895</v>
      </c>
      <c r="D365" t="s">
        <v>82</v>
      </c>
      <c r="E365" s="2" t="str">
        <f>HYPERLINK("capsilon://?command=openfolder&amp;siteaddress=FAM.docvelocity-na8.net&amp;folderid=FX8469C6B2-1EDE-8656-1D9D-445C85DA8A4D","FX211114460")</f>
        <v>FX211114460</v>
      </c>
      <c r="F365" t="s">
        <v>19</v>
      </c>
      <c r="G365" t="s">
        <v>19</v>
      </c>
      <c r="H365" t="s">
        <v>83</v>
      </c>
      <c r="I365" t="s">
        <v>938</v>
      </c>
      <c r="J365">
        <v>0</v>
      </c>
      <c r="K365" t="s">
        <v>85</v>
      </c>
      <c r="L365" t="s">
        <v>86</v>
      </c>
      <c r="M365" t="s">
        <v>87</v>
      </c>
      <c r="N365">
        <v>2</v>
      </c>
      <c r="O365" s="1">
        <v>44629.914594907408</v>
      </c>
      <c r="P365" s="1">
        <v>44630.245092592595</v>
      </c>
      <c r="Q365">
        <v>27594</v>
      </c>
      <c r="R365">
        <v>961</v>
      </c>
      <c r="S365" t="b">
        <v>0</v>
      </c>
      <c r="T365" t="s">
        <v>88</v>
      </c>
      <c r="U365" t="b">
        <v>0</v>
      </c>
      <c r="V365" t="s">
        <v>237</v>
      </c>
      <c r="W365" s="1">
        <v>44630.049629629626</v>
      </c>
      <c r="X365">
        <v>584</v>
      </c>
      <c r="Y365">
        <v>37</v>
      </c>
      <c r="Z365">
        <v>0</v>
      </c>
      <c r="AA365">
        <v>37</v>
      </c>
      <c r="AB365">
        <v>0</v>
      </c>
      <c r="AC365">
        <v>12</v>
      </c>
      <c r="AD365">
        <v>-37</v>
      </c>
      <c r="AE365">
        <v>0</v>
      </c>
      <c r="AF365">
        <v>0</v>
      </c>
      <c r="AG365">
        <v>0</v>
      </c>
      <c r="AH365" t="s">
        <v>255</v>
      </c>
      <c r="AI365" s="1">
        <v>44630.245092592595</v>
      </c>
      <c r="AJ365">
        <v>377</v>
      </c>
      <c r="AK365">
        <v>2</v>
      </c>
      <c r="AL365">
        <v>0</v>
      </c>
      <c r="AM365">
        <v>2</v>
      </c>
      <c r="AN365">
        <v>0</v>
      </c>
      <c r="AO365">
        <v>1</v>
      </c>
      <c r="AP365">
        <v>-39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35">
      <c r="A366" t="s">
        <v>939</v>
      </c>
      <c r="B366" t="s">
        <v>80</v>
      </c>
      <c r="C366" t="s">
        <v>643</v>
      </c>
      <c r="D366" t="s">
        <v>82</v>
      </c>
      <c r="E366" s="2" t="str">
        <f>HYPERLINK("capsilon://?command=openfolder&amp;siteaddress=FAM.docvelocity-na8.net&amp;folderid=FX82309325-5B32-4089-197B-7DE917458921","FX22028791")</f>
        <v>FX22028791</v>
      </c>
      <c r="F366" t="s">
        <v>19</v>
      </c>
      <c r="G366" t="s">
        <v>19</v>
      </c>
      <c r="H366" t="s">
        <v>83</v>
      </c>
      <c r="I366" t="s">
        <v>940</v>
      </c>
      <c r="J366">
        <v>0</v>
      </c>
      <c r="K366" t="s">
        <v>85</v>
      </c>
      <c r="L366" t="s">
        <v>86</v>
      </c>
      <c r="M366" t="s">
        <v>87</v>
      </c>
      <c r="N366">
        <v>1</v>
      </c>
      <c r="O366" s="1">
        <v>44629.917939814812</v>
      </c>
      <c r="P366" s="1">
        <v>44630.239444444444</v>
      </c>
      <c r="Q366">
        <v>26364</v>
      </c>
      <c r="R366">
        <v>1414</v>
      </c>
      <c r="S366" t="b">
        <v>0</v>
      </c>
      <c r="T366" t="s">
        <v>88</v>
      </c>
      <c r="U366" t="b">
        <v>0</v>
      </c>
      <c r="V366" t="s">
        <v>114</v>
      </c>
      <c r="W366" s="1">
        <v>44630.239444444444</v>
      </c>
      <c r="X366">
        <v>138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52</v>
      </c>
      <c r="AF366">
        <v>0</v>
      </c>
      <c r="AG366">
        <v>1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35">
      <c r="A367" t="s">
        <v>941</v>
      </c>
      <c r="B367" t="s">
        <v>80</v>
      </c>
      <c r="C367" t="s">
        <v>809</v>
      </c>
      <c r="D367" t="s">
        <v>82</v>
      </c>
      <c r="E367" s="2" t="str">
        <f>HYPERLINK("capsilon://?command=openfolder&amp;siteaddress=FAM.docvelocity-na8.net&amp;folderid=FXCCE4D199-FC53-668B-1313-C0CFE04F6C16","FX220112534")</f>
        <v>FX220112534</v>
      </c>
      <c r="F367" t="s">
        <v>19</v>
      </c>
      <c r="G367" t="s">
        <v>19</v>
      </c>
      <c r="H367" t="s">
        <v>83</v>
      </c>
      <c r="I367" t="s">
        <v>942</v>
      </c>
      <c r="J367">
        <v>67</v>
      </c>
      <c r="K367" t="s">
        <v>85</v>
      </c>
      <c r="L367" t="s">
        <v>86</v>
      </c>
      <c r="M367" t="s">
        <v>87</v>
      </c>
      <c r="N367">
        <v>2</v>
      </c>
      <c r="O367" s="1">
        <v>44629.933171296296</v>
      </c>
      <c r="P367" s="1">
        <v>44630.246932870374</v>
      </c>
      <c r="Q367">
        <v>26256</v>
      </c>
      <c r="R367">
        <v>853</v>
      </c>
      <c r="S367" t="b">
        <v>0</v>
      </c>
      <c r="T367" t="s">
        <v>88</v>
      </c>
      <c r="U367" t="b">
        <v>0</v>
      </c>
      <c r="V367" t="s">
        <v>237</v>
      </c>
      <c r="W367" s="1">
        <v>44630.055300925924</v>
      </c>
      <c r="X367">
        <v>489</v>
      </c>
      <c r="Y367">
        <v>62</v>
      </c>
      <c r="Z367">
        <v>0</v>
      </c>
      <c r="AA367">
        <v>62</v>
      </c>
      <c r="AB367">
        <v>0</v>
      </c>
      <c r="AC367">
        <v>8</v>
      </c>
      <c r="AD367">
        <v>5</v>
      </c>
      <c r="AE367">
        <v>0</v>
      </c>
      <c r="AF367">
        <v>0</v>
      </c>
      <c r="AG367">
        <v>0</v>
      </c>
      <c r="AH367" t="s">
        <v>566</v>
      </c>
      <c r="AI367" s="1">
        <v>44630.246932870374</v>
      </c>
      <c r="AJ367">
        <v>364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35">
      <c r="A368" t="s">
        <v>943</v>
      </c>
      <c r="B368" t="s">
        <v>80</v>
      </c>
      <c r="C368" t="s">
        <v>809</v>
      </c>
      <c r="D368" t="s">
        <v>82</v>
      </c>
      <c r="E368" s="2" t="str">
        <f>HYPERLINK("capsilon://?command=openfolder&amp;siteaddress=FAM.docvelocity-na8.net&amp;folderid=FXCCE4D199-FC53-668B-1313-C0CFE04F6C16","FX220112534")</f>
        <v>FX220112534</v>
      </c>
      <c r="F368" t="s">
        <v>19</v>
      </c>
      <c r="G368" t="s">
        <v>19</v>
      </c>
      <c r="H368" t="s">
        <v>83</v>
      </c>
      <c r="I368" t="s">
        <v>944</v>
      </c>
      <c r="J368">
        <v>90</v>
      </c>
      <c r="K368" t="s">
        <v>85</v>
      </c>
      <c r="L368" t="s">
        <v>86</v>
      </c>
      <c r="M368" t="s">
        <v>87</v>
      </c>
      <c r="N368">
        <v>2</v>
      </c>
      <c r="O368" s="1">
        <v>44629.935648148145</v>
      </c>
      <c r="P368" s="1">
        <v>44630.250706018516</v>
      </c>
      <c r="Q368">
        <v>26293</v>
      </c>
      <c r="R368">
        <v>928</v>
      </c>
      <c r="S368" t="b">
        <v>0</v>
      </c>
      <c r="T368" t="s">
        <v>88</v>
      </c>
      <c r="U368" t="b">
        <v>0</v>
      </c>
      <c r="V368" t="s">
        <v>149</v>
      </c>
      <c r="W368" s="1">
        <v>44630.092858796299</v>
      </c>
      <c r="X368">
        <v>593</v>
      </c>
      <c r="Y368">
        <v>73</v>
      </c>
      <c r="Z368">
        <v>0</v>
      </c>
      <c r="AA368">
        <v>73</v>
      </c>
      <c r="AB368">
        <v>0</v>
      </c>
      <c r="AC368">
        <v>4</v>
      </c>
      <c r="AD368">
        <v>17</v>
      </c>
      <c r="AE368">
        <v>0</v>
      </c>
      <c r="AF368">
        <v>0</v>
      </c>
      <c r="AG368">
        <v>0</v>
      </c>
      <c r="AH368" t="s">
        <v>566</v>
      </c>
      <c r="AI368" s="1">
        <v>44630.250706018516</v>
      </c>
      <c r="AJ368">
        <v>326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17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35">
      <c r="A369" t="s">
        <v>945</v>
      </c>
      <c r="B369" t="s">
        <v>80</v>
      </c>
      <c r="C369" t="s">
        <v>946</v>
      </c>
      <c r="D369" t="s">
        <v>82</v>
      </c>
      <c r="E369" s="2" t="str">
        <f>HYPERLINK("capsilon://?command=openfolder&amp;siteaddress=FAM.docvelocity-na8.net&amp;folderid=FX7A3F8872-3B4B-E78F-EF31-E6B7A40AE645","FX22027919")</f>
        <v>FX22027919</v>
      </c>
      <c r="F369" t="s">
        <v>19</v>
      </c>
      <c r="G369" t="s">
        <v>19</v>
      </c>
      <c r="H369" t="s">
        <v>83</v>
      </c>
      <c r="I369" t="s">
        <v>947</v>
      </c>
      <c r="J369">
        <v>28</v>
      </c>
      <c r="K369" t="s">
        <v>85</v>
      </c>
      <c r="L369" t="s">
        <v>86</v>
      </c>
      <c r="M369" t="s">
        <v>87</v>
      </c>
      <c r="N369">
        <v>2</v>
      </c>
      <c r="O369" s="1">
        <v>44629.997812499998</v>
      </c>
      <c r="P369" s="1">
        <v>44630.256562499999</v>
      </c>
      <c r="Q369">
        <v>21759</v>
      </c>
      <c r="R369">
        <v>597</v>
      </c>
      <c r="S369" t="b">
        <v>0</v>
      </c>
      <c r="T369" t="s">
        <v>88</v>
      </c>
      <c r="U369" t="b">
        <v>0</v>
      </c>
      <c r="V369" t="s">
        <v>127</v>
      </c>
      <c r="W369" s="1">
        <v>44630.156111111108</v>
      </c>
      <c r="X369">
        <v>462</v>
      </c>
      <c r="Y369">
        <v>6</v>
      </c>
      <c r="Z369">
        <v>0</v>
      </c>
      <c r="AA369">
        <v>6</v>
      </c>
      <c r="AB369">
        <v>21</v>
      </c>
      <c r="AC369">
        <v>2</v>
      </c>
      <c r="AD369">
        <v>22</v>
      </c>
      <c r="AE369">
        <v>0</v>
      </c>
      <c r="AF369">
        <v>0</v>
      </c>
      <c r="AG369">
        <v>0</v>
      </c>
      <c r="AH369" t="s">
        <v>566</v>
      </c>
      <c r="AI369" s="1">
        <v>44630.256562499999</v>
      </c>
      <c r="AJ369">
        <v>89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22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35">
      <c r="A370" t="s">
        <v>948</v>
      </c>
      <c r="B370" t="s">
        <v>80</v>
      </c>
      <c r="C370" t="s">
        <v>282</v>
      </c>
      <c r="D370" t="s">
        <v>82</v>
      </c>
      <c r="E370" s="2" t="str">
        <f>HYPERLINK("capsilon://?command=openfolder&amp;siteaddress=FAM.docvelocity-na8.net&amp;folderid=FX3D6EDBD1-6D5A-C274-A286-8F5A16ECEE6B","FX220211872")</f>
        <v>FX220211872</v>
      </c>
      <c r="F370" t="s">
        <v>19</v>
      </c>
      <c r="G370" t="s">
        <v>19</v>
      </c>
      <c r="H370" t="s">
        <v>83</v>
      </c>
      <c r="I370" t="s">
        <v>949</v>
      </c>
      <c r="J370">
        <v>0</v>
      </c>
      <c r="K370" t="s">
        <v>85</v>
      </c>
      <c r="L370" t="s">
        <v>86</v>
      </c>
      <c r="M370" t="s">
        <v>87</v>
      </c>
      <c r="N370">
        <v>1</v>
      </c>
      <c r="O370" s="1">
        <v>44630.032905092594</v>
      </c>
      <c r="P370" s="1">
        <v>44630.175185185188</v>
      </c>
      <c r="Q370">
        <v>11476</v>
      </c>
      <c r="R370">
        <v>817</v>
      </c>
      <c r="S370" t="b">
        <v>0</v>
      </c>
      <c r="T370" t="s">
        <v>88</v>
      </c>
      <c r="U370" t="b">
        <v>0</v>
      </c>
      <c r="V370" t="s">
        <v>130</v>
      </c>
      <c r="W370" s="1">
        <v>44630.175185185188</v>
      </c>
      <c r="X370">
        <v>514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52</v>
      </c>
      <c r="AF370">
        <v>0</v>
      </c>
      <c r="AG370">
        <v>1</v>
      </c>
      <c r="AH370" t="s">
        <v>88</v>
      </c>
      <c r="AI370" t="s">
        <v>88</v>
      </c>
      <c r="AJ370" t="s">
        <v>88</v>
      </c>
      <c r="AK370" t="s">
        <v>88</v>
      </c>
      <c r="AL370" t="s">
        <v>88</v>
      </c>
      <c r="AM370" t="s">
        <v>88</v>
      </c>
      <c r="AN370" t="s">
        <v>88</v>
      </c>
      <c r="AO370" t="s">
        <v>88</v>
      </c>
      <c r="AP370" t="s">
        <v>88</v>
      </c>
      <c r="AQ370" t="s">
        <v>88</v>
      </c>
      <c r="AR370" t="s">
        <v>88</v>
      </c>
      <c r="AS370" t="s">
        <v>88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35">
      <c r="A371" t="s">
        <v>950</v>
      </c>
      <c r="B371" t="s">
        <v>80</v>
      </c>
      <c r="C371" t="s">
        <v>951</v>
      </c>
      <c r="D371" t="s">
        <v>82</v>
      </c>
      <c r="E371" s="2" t="str">
        <f>HYPERLINK("capsilon://?command=openfolder&amp;siteaddress=FAM.docvelocity-na8.net&amp;folderid=FXA85DA26A-1961-6BA2-6587-9270F7A355E1","FX220211288")</f>
        <v>FX220211288</v>
      </c>
      <c r="F371" t="s">
        <v>19</v>
      </c>
      <c r="G371" t="s">
        <v>19</v>
      </c>
      <c r="H371" t="s">
        <v>83</v>
      </c>
      <c r="I371" t="s">
        <v>952</v>
      </c>
      <c r="J371">
        <v>0</v>
      </c>
      <c r="K371" t="s">
        <v>85</v>
      </c>
      <c r="L371" t="s">
        <v>86</v>
      </c>
      <c r="M371" t="s">
        <v>87</v>
      </c>
      <c r="N371">
        <v>2</v>
      </c>
      <c r="O371" s="1">
        <v>44630.134085648147</v>
      </c>
      <c r="P371" s="1">
        <v>44630.262743055559</v>
      </c>
      <c r="Q371">
        <v>9204</v>
      </c>
      <c r="R371">
        <v>1912</v>
      </c>
      <c r="S371" t="b">
        <v>0</v>
      </c>
      <c r="T371" t="s">
        <v>88</v>
      </c>
      <c r="U371" t="b">
        <v>0</v>
      </c>
      <c r="V371" t="s">
        <v>94</v>
      </c>
      <c r="W371" s="1">
        <v>44630.168749999997</v>
      </c>
      <c r="X371">
        <v>1379</v>
      </c>
      <c r="Y371">
        <v>104</v>
      </c>
      <c r="Z371">
        <v>0</v>
      </c>
      <c r="AA371">
        <v>104</v>
      </c>
      <c r="AB371">
        <v>0</v>
      </c>
      <c r="AC371">
        <v>80</v>
      </c>
      <c r="AD371">
        <v>-104</v>
      </c>
      <c r="AE371">
        <v>0</v>
      </c>
      <c r="AF371">
        <v>0</v>
      </c>
      <c r="AG371">
        <v>0</v>
      </c>
      <c r="AH371" t="s">
        <v>566</v>
      </c>
      <c r="AI371" s="1">
        <v>44630.262743055559</v>
      </c>
      <c r="AJ371">
        <v>533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-107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35">
      <c r="A372" t="s">
        <v>953</v>
      </c>
      <c r="B372" t="s">
        <v>80</v>
      </c>
      <c r="C372" t="s">
        <v>954</v>
      </c>
      <c r="D372" t="s">
        <v>82</v>
      </c>
      <c r="E372" s="2" t="str">
        <f>HYPERLINK("capsilon://?command=openfolder&amp;siteaddress=FAM.docvelocity-na8.net&amp;folderid=FXF78A9DDB-D8FF-E833-EA03-E029074784FA","FX22027877")</f>
        <v>FX22027877</v>
      </c>
      <c r="F372" t="s">
        <v>19</v>
      </c>
      <c r="G372" t="s">
        <v>19</v>
      </c>
      <c r="H372" t="s">
        <v>83</v>
      </c>
      <c r="I372" t="s">
        <v>955</v>
      </c>
      <c r="J372">
        <v>0</v>
      </c>
      <c r="K372" t="s">
        <v>85</v>
      </c>
      <c r="L372" t="s">
        <v>86</v>
      </c>
      <c r="M372" t="s">
        <v>87</v>
      </c>
      <c r="N372">
        <v>2</v>
      </c>
      <c r="O372" s="1">
        <v>44630.143310185187</v>
      </c>
      <c r="P372" s="1">
        <v>44630.266747685186</v>
      </c>
      <c r="Q372">
        <v>9314</v>
      </c>
      <c r="R372">
        <v>1351</v>
      </c>
      <c r="S372" t="b">
        <v>0</v>
      </c>
      <c r="T372" t="s">
        <v>88</v>
      </c>
      <c r="U372" t="b">
        <v>0</v>
      </c>
      <c r="V372" t="s">
        <v>127</v>
      </c>
      <c r="W372" s="1">
        <v>44630.168749999997</v>
      </c>
      <c r="X372">
        <v>1006</v>
      </c>
      <c r="Y372">
        <v>52</v>
      </c>
      <c r="Z372">
        <v>0</v>
      </c>
      <c r="AA372">
        <v>52</v>
      </c>
      <c r="AB372">
        <v>0</v>
      </c>
      <c r="AC372">
        <v>33</v>
      </c>
      <c r="AD372">
        <v>-52</v>
      </c>
      <c r="AE372">
        <v>0</v>
      </c>
      <c r="AF372">
        <v>0</v>
      </c>
      <c r="AG372">
        <v>0</v>
      </c>
      <c r="AH372" t="s">
        <v>566</v>
      </c>
      <c r="AI372" s="1">
        <v>44630.266747685186</v>
      </c>
      <c r="AJ372">
        <v>345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-53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35">
      <c r="A373" t="s">
        <v>956</v>
      </c>
      <c r="B373" t="s">
        <v>80</v>
      </c>
      <c r="C373" t="s">
        <v>957</v>
      </c>
      <c r="D373" t="s">
        <v>82</v>
      </c>
      <c r="E373" s="2" t="str">
        <f>HYPERLINK("capsilon://?command=openfolder&amp;siteaddress=FAM.docvelocity-na8.net&amp;folderid=FXCC5E5F25-7C59-6B11-5CFB-5D2053C114DC","FX22027188")</f>
        <v>FX22027188</v>
      </c>
      <c r="F373" t="s">
        <v>19</v>
      </c>
      <c r="G373" t="s">
        <v>19</v>
      </c>
      <c r="H373" t="s">
        <v>83</v>
      </c>
      <c r="I373" t="s">
        <v>958</v>
      </c>
      <c r="J373">
        <v>0</v>
      </c>
      <c r="K373" t="s">
        <v>85</v>
      </c>
      <c r="L373" t="s">
        <v>86</v>
      </c>
      <c r="M373" t="s">
        <v>87</v>
      </c>
      <c r="N373">
        <v>2</v>
      </c>
      <c r="O373" s="1">
        <v>44630.150590277779</v>
      </c>
      <c r="P373" s="1">
        <v>44630.27238425926</v>
      </c>
      <c r="Q373">
        <v>9432</v>
      </c>
      <c r="R373">
        <v>1091</v>
      </c>
      <c r="S373" t="b">
        <v>0</v>
      </c>
      <c r="T373" t="s">
        <v>88</v>
      </c>
      <c r="U373" t="b">
        <v>0</v>
      </c>
      <c r="V373" t="s">
        <v>127</v>
      </c>
      <c r="W373" s="1">
        <v>44630.175763888888</v>
      </c>
      <c r="X373">
        <v>605</v>
      </c>
      <c r="Y373">
        <v>52</v>
      </c>
      <c r="Z373">
        <v>0</v>
      </c>
      <c r="AA373">
        <v>52</v>
      </c>
      <c r="AB373">
        <v>0</v>
      </c>
      <c r="AC373">
        <v>38</v>
      </c>
      <c r="AD373">
        <v>-52</v>
      </c>
      <c r="AE373">
        <v>0</v>
      </c>
      <c r="AF373">
        <v>0</v>
      </c>
      <c r="AG373">
        <v>0</v>
      </c>
      <c r="AH373" t="s">
        <v>566</v>
      </c>
      <c r="AI373" s="1">
        <v>44630.27238425926</v>
      </c>
      <c r="AJ373">
        <v>486</v>
      </c>
      <c r="AK373">
        <v>4</v>
      </c>
      <c r="AL373">
        <v>0</v>
      </c>
      <c r="AM373">
        <v>4</v>
      </c>
      <c r="AN373">
        <v>0</v>
      </c>
      <c r="AO373">
        <v>4</v>
      </c>
      <c r="AP373">
        <v>-56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35">
      <c r="A374" t="s">
        <v>959</v>
      </c>
      <c r="B374" t="s">
        <v>80</v>
      </c>
      <c r="C374" t="s">
        <v>282</v>
      </c>
      <c r="D374" t="s">
        <v>82</v>
      </c>
      <c r="E374" s="2" t="str">
        <f>HYPERLINK("capsilon://?command=openfolder&amp;siteaddress=FAM.docvelocity-na8.net&amp;folderid=FX3D6EDBD1-6D5A-C274-A286-8F5A16ECEE6B","FX220211872")</f>
        <v>FX220211872</v>
      </c>
      <c r="F374" t="s">
        <v>19</v>
      </c>
      <c r="G374" t="s">
        <v>19</v>
      </c>
      <c r="H374" t="s">
        <v>83</v>
      </c>
      <c r="I374" t="s">
        <v>949</v>
      </c>
      <c r="J374">
        <v>0</v>
      </c>
      <c r="K374" t="s">
        <v>85</v>
      </c>
      <c r="L374" t="s">
        <v>86</v>
      </c>
      <c r="M374" t="s">
        <v>87</v>
      </c>
      <c r="N374">
        <v>2</v>
      </c>
      <c r="O374" s="1">
        <v>44630.175578703704</v>
      </c>
      <c r="P374" s="1">
        <v>44630.187407407408</v>
      </c>
      <c r="Q374">
        <v>105</v>
      </c>
      <c r="R374">
        <v>917</v>
      </c>
      <c r="S374" t="b">
        <v>0</v>
      </c>
      <c r="T374" t="s">
        <v>88</v>
      </c>
      <c r="U374" t="b">
        <v>1</v>
      </c>
      <c r="V374" t="s">
        <v>130</v>
      </c>
      <c r="W374" s="1">
        <v>44630.183807870373</v>
      </c>
      <c r="X374">
        <v>551</v>
      </c>
      <c r="Y374">
        <v>37</v>
      </c>
      <c r="Z374">
        <v>0</v>
      </c>
      <c r="AA374">
        <v>37</v>
      </c>
      <c r="AB374">
        <v>0</v>
      </c>
      <c r="AC374">
        <v>21</v>
      </c>
      <c r="AD374">
        <v>-37</v>
      </c>
      <c r="AE374">
        <v>0</v>
      </c>
      <c r="AF374">
        <v>0</v>
      </c>
      <c r="AG374">
        <v>0</v>
      </c>
      <c r="AH374" t="s">
        <v>255</v>
      </c>
      <c r="AI374" s="1">
        <v>44630.187407407408</v>
      </c>
      <c r="AJ374">
        <v>304</v>
      </c>
      <c r="AK374">
        <v>1</v>
      </c>
      <c r="AL374">
        <v>0</v>
      </c>
      <c r="AM374">
        <v>1</v>
      </c>
      <c r="AN374">
        <v>0</v>
      </c>
      <c r="AO374">
        <v>0</v>
      </c>
      <c r="AP374">
        <v>-38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35">
      <c r="A375" t="s">
        <v>960</v>
      </c>
      <c r="B375" t="s">
        <v>80</v>
      </c>
      <c r="C375" t="s">
        <v>643</v>
      </c>
      <c r="D375" t="s">
        <v>82</v>
      </c>
      <c r="E375" s="2" t="str">
        <f>HYPERLINK("capsilon://?command=openfolder&amp;siteaddress=FAM.docvelocity-na8.net&amp;folderid=FX82309325-5B32-4089-197B-7DE917458921","FX22028791")</f>
        <v>FX22028791</v>
      </c>
      <c r="F375" t="s">
        <v>19</v>
      </c>
      <c r="G375" t="s">
        <v>19</v>
      </c>
      <c r="H375" t="s">
        <v>83</v>
      </c>
      <c r="I375" t="s">
        <v>940</v>
      </c>
      <c r="J375">
        <v>0</v>
      </c>
      <c r="K375" t="s">
        <v>85</v>
      </c>
      <c r="L375" t="s">
        <v>86</v>
      </c>
      <c r="M375" t="s">
        <v>87</v>
      </c>
      <c r="N375">
        <v>2</v>
      </c>
      <c r="O375" s="1">
        <v>44630.239872685182</v>
      </c>
      <c r="P375" s="1">
        <v>44630.255520833336</v>
      </c>
      <c r="Q375">
        <v>144</v>
      </c>
      <c r="R375">
        <v>1208</v>
      </c>
      <c r="S375" t="b">
        <v>0</v>
      </c>
      <c r="T375" t="s">
        <v>88</v>
      </c>
      <c r="U375" t="b">
        <v>1</v>
      </c>
      <c r="V375" t="s">
        <v>94</v>
      </c>
      <c r="W375" s="1">
        <v>44630.249085648145</v>
      </c>
      <c r="X375">
        <v>793</v>
      </c>
      <c r="Y375">
        <v>52</v>
      </c>
      <c r="Z375">
        <v>0</v>
      </c>
      <c r="AA375">
        <v>52</v>
      </c>
      <c r="AB375">
        <v>0</v>
      </c>
      <c r="AC375">
        <v>31</v>
      </c>
      <c r="AD375">
        <v>-52</v>
      </c>
      <c r="AE375">
        <v>0</v>
      </c>
      <c r="AF375">
        <v>0</v>
      </c>
      <c r="AG375">
        <v>0</v>
      </c>
      <c r="AH375" t="s">
        <v>566</v>
      </c>
      <c r="AI375" s="1">
        <v>44630.255520833336</v>
      </c>
      <c r="AJ375">
        <v>415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-53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35">
      <c r="A376" t="s">
        <v>961</v>
      </c>
      <c r="B376" t="s">
        <v>80</v>
      </c>
      <c r="C376" t="s">
        <v>536</v>
      </c>
      <c r="D376" t="s">
        <v>82</v>
      </c>
      <c r="E376" s="2" t="str">
        <f>HYPERLINK("capsilon://?command=openfolder&amp;siteaddress=FAM.docvelocity-na8.net&amp;folderid=FX77A8DC80-D064-33FF-37FE-927305AA2F54","FX22026308")</f>
        <v>FX22026308</v>
      </c>
      <c r="F376" t="s">
        <v>19</v>
      </c>
      <c r="G376" t="s">
        <v>19</v>
      </c>
      <c r="H376" t="s">
        <v>83</v>
      </c>
      <c r="I376" t="s">
        <v>962</v>
      </c>
      <c r="J376">
        <v>0</v>
      </c>
      <c r="K376" t="s">
        <v>85</v>
      </c>
      <c r="L376" t="s">
        <v>86</v>
      </c>
      <c r="M376" t="s">
        <v>87</v>
      </c>
      <c r="N376">
        <v>2</v>
      </c>
      <c r="O376" s="1">
        <v>44630.370787037034</v>
      </c>
      <c r="P376" s="1">
        <v>44630.374502314815</v>
      </c>
      <c r="Q376">
        <v>110</v>
      </c>
      <c r="R376">
        <v>211</v>
      </c>
      <c r="S376" t="b">
        <v>0</v>
      </c>
      <c r="T376" t="s">
        <v>88</v>
      </c>
      <c r="U376" t="b">
        <v>0</v>
      </c>
      <c r="V376" t="s">
        <v>114</v>
      </c>
      <c r="W376" s="1">
        <v>44630.371967592589</v>
      </c>
      <c r="X376">
        <v>94</v>
      </c>
      <c r="Y376">
        <v>9</v>
      </c>
      <c r="Z376">
        <v>0</v>
      </c>
      <c r="AA376">
        <v>9</v>
      </c>
      <c r="AB376">
        <v>0</v>
      </c>
      <c r="AC376">
        <v>3</v>
      </c>
      <c r="AD376">
        <v>-9</v>
      </c>
      <c r="AE376">
        <v>0</v>
      </c>
      <c r="AF376">
        <v>0</v>
      </c>
      <c r="AG376">
        <v>0</v>
      </c>
      <c r="AH376" t="s">
        <v>441</v>
      </c>
      <c r="AI376" s="1">
        <v>44630.374502314815</v>
      </c>
      <c r="AJ376">
        <v>117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35">
      <c r="A377" t="s">
        <v>963</v>
      </c>
      <c r="B377" t="s">
        <v>80</v>
      </c>
      <c r="C377" t="s">
        <v>964</v>
      </c>
      <c r="D377" t="s">
        <v>82</v>
      </c>
      <c r="E377" s="2" t="str">
        <f>HYPERLINK("capsilon://?command=openfolder&amp;siteaddress=FAM.docvelocity-na8.net&amp;folderid=FXF443E4C8-E6FA-C138-19DC-90AC8B14E8B8","FX22021920")</f>
        <v>FX22021920</v>
      </c>
      <c r="F377" t="s">
        <v>19</v>
      </c>
      <c r="G377" t="s">
        <v>19</v>
      </c>
      <c r="H377" t="s">
        <v>83</v>
      </c>
      <c r="I377" t="s">
        <v>965</v>
      </c>
      <c r="J377">
        <v>0</v>
      </c>
      <c r="K377" t="s">
        <v>85</v>
      </c>
      <c r="L377" t="s">
        <v>86</v>
      </c>
      <c r="M377" t="s">
        <v>87</v>
      </c>
      <c r="N377">
        <v>2</v>
      </c>
      <c r="O377" s="1">
        <v>44630.398518518516</v>
      </c>
      <c r="P377" s="1">
        <v>44630.417222222219</v>
      </c>
      <c r="Q377">
        <v>492</v>
      </c>
      <c r="R377">
        <v>1124</v>
      </c>
      <c r="S377" t="b">
        <v>0</v>
      </c>
      <c r="T377" t="s">
        <v>88</v>
      </c>
      <c r="U377" t="b">
        <v>0</v>
      </c>
      <c r="V377" t="s">
        <v>114</v>
      </c>
      <c r="W377" s="1">
        <v>44630.405578703707</v>
      </c>
      <c r="X377">
        <v>604</v>
      </c>
      <c r="Y377">
        <v>52</v>
      </c>
      <c r="Z377">
        <v>0</v>
      </c>
      <c r="AA377">
        <v>52</v>
      </c>
      <c r="AB377">
        <v>0</v>
      </c>
      <c r="AC377">
        <v>44</v>
      </c>
      <c r="AD377">
        <v>-52</v>
      </c>
      <c r="AE377">
        <v>0</v>
      </c>
      <c r="AF377">
        <v>0</v>
      </c>
      <c r="AG377">
        <v>0</v>
      </c>
      <c r="AH377" t="s">
        <v>441</v>
      </c>
      <c r="AI377" s="1">
        <v>44630.417222222219</v>
      </c>
      <c r="AJ377">
        <v>520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-52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35">
      <c r="A378" t="s">
        <v>966</v>
      </c>
      <c r="B378" t="s">
        <v>80</v>
      </c>
      <c r="C378" t="s">
        <v>967</v>
      </c>
      <c r="D378" t="s">
        <v>82</v>
      </c>
      <c r="E378" s="2" t="str">
        <f>HYPERLINK("capsilon://?command=openfolder&amp;siteaddress=FAM.docvelocity-na8.net&amp;folderid=FX8102AA24-54AD-DA4F-112A-9DE0B1FE3D60","FX2203372")</f>
        <v>FX2203372</v>
      </c>
      <c r="F378" t="s">
        <v>19</v>
      </c>
      <c r="G378" t="s">
        <v>19</v>
      </c>
      <c r="H378" t="s">
        <v>83</v>
      </c>
      <c r="I378" t="s">
        <v>968</v>
      </c>
      <c r="J378">
        <v>0</v>
      </c>
      <c r="K378" t="s">
        <v>85</v>
      </c>
      <c r="L378" t="s">
        <v>86</v>
      </c>
      <c r="M378" t="s">
        <v>87</v>
      </c>
      <c r="N378">
        <v>2</v>
      </c>
      <c r="O378" s="1">
        <v>44630.401712962965</v>
      </c>
      <c r="P378" s="1">
        <v>44630.420439814814</v>
      </c>
      <c r="Q378">
        <v>1046</v>
      </c>
      <c r="R378">
        <v>572</v>
      </c>
      <c r="S378" t="b">
        <v>0</v>
      </c>
      <c r="T378" t="s">
        <v>88</v>
      </c>
      <c r="U378" t="b">
        <v>0</v>
      </c>
      <c r="V378" t="s">
        <v>114</v>
      </c>
      <c r="W378" s="1">
        <v>44630.409004629626</v>
      </c>
      <c r="X378">
        <v>295</v>
      </c>
      <c r="Y378">
        <v>52</v>
      </c>
      <c r="Z378">
        <v>0</v>
      </c>
      <c r="AA378">
        <v>52</v>
      </c>
      <c r="AB378">
        <v>0</v>
      </c>
      <c r="AC378">
        <v>41</v>
      </c>
      <c r="AD378">
        <v>-52</v>
      </c>
      <c r="AE378">
        <v>0</v>
      </c>
      <c r="AF378">
        <v>0</v>
      </c>
      <c r="AG378">
        <v>0</v>
      </c>
      <c r="AH378" t="s">
        <v>441</v>
      </c>
      <c r="AI378" s="1">
        <v>44630.420439814814</v>
      </c>
      <c r="AJ378">
        <v>277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-52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35">
      <c r="A379" t="s">
        <v>969</v>
      </c>
      <c r="B379" t="s">
        <v>80</v>
      </c>
      <c r="C379" t="s">
        <v>967</v>
      </c>
      <c r="D379" t="s">
        <v>82</v>
      </c>
      <c r="E379" s="2" t="str">
        <f>HYPERLINK("capsilon://?command=openfolder&amp;siteaddress=FAM.docvelocity-na8.net&amp;folderid=FX8102AA24-54AD-DA4F-112A-9DE0B1FE3D60","FX2203372")</f>
        <v>FX2203372</v>
      </c>
      <c r="F379" t="s">
        <v>19</v>
      </c>
      <c r="G379" t="s">
        <v>19</v>
      </c>
      <c r="H379" t="s">
        <v>83</v>
      </c>
      <c r="I379" t="s">
        <v>970</v>
      </c>
      <c r="J379">
        <v>0</v>
      </c>
      <c r="K379" t="s">
        <v>85</v>
      </c>
      <c r="L379" t="s">
        <v>86</v>
      </c>
      <c r="M379" t="s">
        <v>87</v>
      </c>
      <c r="N379">
        <v>2</v>
      </c>
      <c r="O379" s="1">
        <v>44630.40252314815</v>
      </c>
      <c r="P379" s="1">
        <v>44630.422812500001</v>
      </c>
      <c r="Q379">
        <v>1155</v>
      </c>
      <c r="R379">
        <v>598</v>
      </c>
      <c r="S379" t="b">
        <v>0</v>
      </c>
      <c r="T379" t="s">
        <v>88</v>
      </c>
      <c r="U379" t="b">
        <v>0</v>
      </c>
      <c r="V379" t="s">
        <v>114</v>
      </c>
      <c r="W379" s="1">
        <v>44630.411493055559</v>
      </c>
      <c r="X379">
        <v>214</v>
      </c>
      <c r="Y379">
        <v>52</v>
      </c>
      <c r="Z379">
        <v>0</v>
      </c>
      <c r="AA379">
        <v>52</v>
      </c>
      <c r="AB379">
        <v>0</v>
      </c>
      <c r="AC379">
        <v>36</v>
      </c>
      <c r="AD379">
        <v>-52</v>
      </c>
      <c r="AE379">
        <v>0</v>
      </c>
      <c r="AF379">
        <v>0</v>
      </c>
      <c r="AG379">
        <v>0</v>
      </c>
      <c r="AH379" t="s">
        <v>107</v>
      </c>
      <c r="AI379" s="1">
        <v>44630.422812500001</v>
      </c>
      <c r="AJ379">
        <v>384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-53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35">
      <c r="A380" t="s">
        <v>971</v>
      </c>
      <c r="B380" t="s">
        <v>80</v>
      </c>
      <c r="C380" t="s">
        <v>967</v>
      </c>
      <c r="D380" t="s">
        <v>82</v>
      </c>
      <c r="E380" s="2" t="str">
        <f>HYPERLINK("capsilon://?command=openfolder&amp;siteaddress=FAM.docvelocity-na8.net&amp;folderid=FX8102AA24-54AD-DA4F-112A-9DE0B1FE3D60","FX2203372")</f>
        <v>FX2203372</v>
      </c>
      <c r="F380" t="s">
        <v>19</v>
      </c>
      <c r="G380" t="s">
        <v>19</v>
      </c>
      <c r="H380" t="s">
        <v>83</v>
      </c>
      <c r="I380" t="s">
        <v>972</v>
      </c>
      <c r="J380">
        <v>0</v>
      </c>
      <c r="K380" t="s">
        <v>85</v>
      </c>
      <c r="L380" t="s">
        <v>86</v>
      </c>
      <c r="M380" t="s">
        <v>87</v>
      </c>
      <c r="N380">
        <v>2</v>
      </c>
      <c r="O380" s="1">
        <v>44630.403032407405</v>
      </c>
      <c r="P380" s="1">
        <v>44630.421886574077</v>
      </c>
      <c r="Q380">
        <v>1132</v>
      </c>
      <c r="R380">
        <v>497</v>
      </c>
      <c r="S380" t="b">
        <v>0</v>
      </c>
      <c r="T380" t="s">
        <v>88</v>
      </c>
      <c r="U380" t="b">
        <v>0</v>
      </c>
      <c r="V380" t="s">
        <v>114</v>
      </c>
      <c r="W380" s="1">
        <v>44630.413865740738</v>
      </c>
      <c r="X380">
        <v>205</v>
      </c>
      <c r="Y380">
        <v>52</v>
      </c>
      <c r="Z380">
        <v>0</v>
      </c>
      <c r="AA380">
        <v>52</v>
      </c>
      <c r="AB380">
        <v>0</v>
      </c>
      <c r="AC380">
        <v>36</v>
      </c>
      <c r="AD380">
        <v>-52</v>
      </c>
      <c r="AE380">
        <v>0</v>
      </c>
      <c r="AF380">
        <v>0</v>
      </c>
      <c r="AG380">
        <v>0</v>
      </c>
      <c r="AH380" t="s">
        <v>566</v>
      </c>
      <c r="AI380" s="1">
        <v>44630.421886574077</v>
      </c>
      <c r="AJ380">
        <v>292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-52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35">
      <c r="A381" t="s">
        <v>973</v>
      </c>
      <c r="B381" t="s">
        <v>80</v>
      </c>
      <c r="C381" t="s">
        <v>873</v>
      </c>
      <c r="D381" t="s">
        <v>82</v>
      </c>
      <c r="E381" s="2" t="str">
        <f>HYPERLINK("capsilon://?command=openfolder&amp;siteaddress=FAM.docvelocity-na8.net&amp;folderid=FXFC20F7F6-9E7F-BFD2-4D78-54DE01F7FAD6","FX22026507")</f>
        <v>FX22026507</v>
      </c>
      <c r="F381" t="s">
        <v>19</v>
      </c>
      <c r="G381" t="s">
        <v>19</v>
      </c>
      <c r="H381" t="s">
        <v>83</v>
      </c>
      <c r="I381" t="s">
        <v>974</v>
      </c>
      <c r="J381">
        <v>0</v>
      </c>
      <c r="K381" t="s">
        <v>85</v>
      </c>
      <c r="L381" t="s">
        <v>86</v>
      </c>
      <c r="M381" t="s">
        <v>87</v>
      </c>
      <c r="N381">
        <v>1</v>
      </c>
      <c r="O381" s="1">
        <v>44630.430543981478</v>
      </c>
      <c r="P381" s="1">
        <v>44630.438321759262</v>
      </c>
      <c r="Q381">
        <v>462</v>
      </c>
      <c r="R381">
        <v>210</v>
      </c>
      <c r="S381" t="b">
        <v>0</v>
      </c>
      <c r="T381" t="s">
        <v>88</v>
      </c>
      <c r="U381" t="b">
        <v>0</v>
      </c>
      <c r="V381" t="s">
        <v>130</v>
      </c>
      <c r="W381" s="1">
        <v>44630.438321759262</v>
      </c>
      <c r="X381">
        <v>202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52</v>
      </c>
      <c r="AF381">
        <v>0</v>
      </c>
      <c r="AG381">
        <v>1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35">
      <c r="A382" t="s">
        <v>975</v>
      </c>
      <c r="B382" t="s">
        <v>80</v>
      </c>
      <c r="C382" t="s">
        <v>873</v>
      </c>
      <c r="D382" t="s">
        <v>82</v>
      </c>
      <c r="E382" s="2" t="str">
        <f>HYPERLINK("capsilon://?command=openfolder&amp;siteaddress=FAM.docvelocity-na8.net&amp;folderid=FXFC20F7F6-9E7F-BFD2-4D78-54DE01F7FAD6","FX22026507")</f>
        <v>FX22026507</v>
      </c>
      <c r="F382" t="s">
        <v>19</v>
      </c>
      <c r="G382" t="s">
        <v>19</v>
      </c>
      <c r="H382" t="s">
        <v>83</v>
      </c>
      <c r="I382" t="s">
        <v>976</v>
      </c>
      <c r="J382">
        <v>0</v>
      </c>
      <c r="K382" t="s">
        <v>85</v>
      </c>
      <c r="L382" t="s">
        <v>86</v>
      </c>
      <c r="M382" t="s">
        <v>87</v>
      </c>
      <c r="N382">
        <v>1</v>
      </c>
      <c r="O382" s="1">
        <v>44630.430613425924</v>
      </c>
      <c r="P382" s="1">
        <v>44630.436932870369</v>
      </c>
      <c r="Q382">
        <v>465</v>
      </c>
      <c r="R382">
        <v>81</v>
      </c>
      <c r="S382" t="b">
        <v>0</v>
      </c>
      <c r="T382" t="s">
        <v>88</v>
      </c>
      <c r="U382" t="b">
        <v>0</v>
      </c>
      <c r="V382" t="s">
        <v>114</v>
      </c>
      <c r="W382" s="1">
        <v>44630.436932870369</v>
      </c>
      <c r="X382">
        <v>81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52</v>
      </c>
      <c r="AF382">
        <v>0</v>
      </c>
      <c r="AG382">
        <v>1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35">
      <c r="A383" t="s">
        <v>977</v>
      </c>
      <c r="B383" t="s">
        <v>80</v>
      </c>
      <c r="C383" t="s">
        <v>873</v>
      </c>
      <c r="D383" t="s">
        <v>82</v>
      </c>
      <c r="E383" s="2" t="str">
        <f>HYPERLINK("capsilon://?command=openfolder&amp;siteaddress=FAM.docvelocity-na8.net&amp;folderid=FXFC20F7F6-9E7F-BFD2-4D78-54DE01F7FAD6","FX22026507")</f>
        <v>FX22026507</v>
      </c>
      <c r="F383" t="s">
        <v>19</v>
      </c>
      <c r="G383" t="s">
        <v>19</v>
      </c>
      <c r="H383" t="s">
        <v>83</v>
      </c>
      <c r="I383" t="s">
        <v>978</v>
      </c>
      <c r="J383">
        <v>0</v>
      </c>
      <c r="K383" t="s">
        <v>85</v>
      </c>
      <c r="L383" t="s">
        <v>86</v>
      </c>
      <c r="M383" t="s">
        <v>87</v>
      </c>
      <c r="N383">
        <v>2</v>
      </c>
      <c r="O383" s="1">
        <v>44630.431898148148</v>
      </c>
      <c r="P383" s="1">
        <v>44630.451562499999</v>
      </c>
      <c r="Q383">
        <v>913</v>
      </c>
      <c r="R383">
        <v>786</v>
      </c>
      <c r="S383" t="b">
        <v>0</v>
      </c>
      <c r="T383" t="s">
        <v>88</v>
      </c>
      <c r="U383" t="b">
        <v>0</v>
      </c>
      <c r="V383" t="s">
        <v>114</v>
      </c>
      <c r="W383" s="1">
        <v>44630.445717592593</v>
      </c>
      <c r="X383">
        <v>495</v>
      </c>
      <c r="Y383">
        <v>52</v>
      </c>
      <c r="Z383">
        <v>0</v>
      </c>
      <c r="AA383">
        <v>52</v>
      </c>
      <c r="AB383">
        <v>0</v>
      </c>
      <c r="AC383">
        <v>25</v>
      </c>
      <c r="AD383">
        <v>-52</v>
      </c>
      <c r="AE383">
        <v>0</v>
      </c>
      <c r="AF383">
        <v>0</v>
      </c>
      <c r="AG383">
        <v>0</v>
      </c>
      <c r="AH383" t="s">
        <v>107</v>
      </c>
      <c r="AI383" s="1">
        <v>44630.451562499999</v>
      </c>
      <c r="AJ383">
        <v>267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-52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35">
      <c r="A384" t="s">
        <v>979</v>
      </c>
      <c r="B384" t="s">
        <v>80</v>
      </c>
      <c r="C384" t="s">
        <v>869</v>
      </c>
      <c r="D384" t="s">
        <v>82</v>
      </c>
      <c r="E384" s="2" t="str">
        <f>HYPERLINK("capsilon://?command=openfolder&amp;siteaddress=FAM.docvelocity-na8.net&amp;folderid=FXE93A86F1-8357-E3B1-3AFE-1B312ACB210D","FX22021103")</f>
        <v>FX22021103</v>
      </c>
      <c r="F384" t="s">
        <v>19</v>
      </c>
      <c r="G384" t="s">
        <v>19</v>
      </c>
      <c r="H384" t="s">
        <v>83</v>
      </c>
      <c r="I384" t="s">
        <v>980</v>
      </c>
      <c r="J384">
        <v>0</v>
      </c>
      <c r="K384" t="s">
        <v>85</v>
      </c>
      <c r="L384" t="s">
        <v>86</v>
      </c>
      <c r="M384" t="s">
        <v>87</v>
      </c>
      <c r="N384">
        <v>2</v>
      </c>
      <c r="O384" s="1">
        <v>44630.436249999999</v>
      </c>
      <c r="P384" s="1">
        <v>44630.453912037039</v>
      </c>
      <c r="Q384">
        <v>1118</v>
      </c>
      <c r="R384">
        <v>408</v>
      </c>
      <c r="S384" t="b">
        <v>0</v>
      </c>
      <c r="T384" t="s">
        <v>88</v>
      </c>
      <c r="U384" t="b">
        <v>0</v>
      </c>
      <c r="V384" t="s">
        <v>130</v>
      </c>
      <c r="W384" s="1">
        <v>44630.443414351852</v>
      </c>
      <c r="X384">
        <v>206</v>
      </c>
      <c r="Y384">
        <v>52</v>
      </c>
      <c r="Z384">
        <v>0</v>
      </c>
      <c r="AA384">
        <v>52</v>
      </c>
      <c r="AB384">
        <v>0</v>
      </c>
      <c r="AC384">
        <v>27</v>
      </c>
      <c r="AD384">
        <v>-52</v>
      </c>
      <c r="AE384">
        <v>0</v>
      </c>
      <c r="AF384">
        <v>0</v>
      </c>
      <c r="AG384">
        <v>0</v>
      </c>
      <c r="AH384" t="s">
        <v>107</v>
      </c>
      <c r="AI384" s="1">
        <v>44630.453912037039</v>
      </c>
      <c r="AJ384">
        <v>202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-52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35">
      <c r="A385" t="s">
        <v>981</v>
      </c>
      <c r="B385" t="s">
        <v>80</v>
      </c>
      <c r="C385" t="s">
        <v>873</v>
      </c>
      <c r="D385" t="s">
        <v>82</v>
      </c>
      <c r="E385" s="2" t="str">
        <f>HYPERLINK("capsilon://?command=openfolder&amp;siteaddress=FAM.docvelocity-na8.net&amp;folderid=FXFC20F7F6-9E7F-BFD2-4D78-54DE01F7FAD6","FX22026507")</f>
        <v>FX22026507</v>
      </c>
      <c r="F385" t="s">
        <v>19</v>
      </c>
      <c r="G385" t="s">
        <v>19</v>
      </c>
      <c r="H385" t="s">
        <v>83</v>
      </c>
      <c r="I385" t="s">
        <v>976</v>
      </c>
      <c r="J385">
        <v>0</v>
      </c>
      <c r="K385" t="s">
        <v>85</v>
      </c>
      <c r="L385" t="s">
        <v>86</v>
      </c>
      <c r="M385" t="s">
        <v>87</v>
      </c>
      <c r="N385">
        <v>2</v>
      </c>
      <c r="O385" s="1">
        <v>44630.437268518515</v>
      </c>
      <c r="P385" s="1">
        <v>44630.445416666669</v>
      </c>
      <c r="Q385">
        <v>213</v>
      </c>
      <c r="R385">
        <v>491</v>
      </c>
      <c r="S385" t="b">
        <v>0</v>
      </c>
      <c r="T385" t="s">
        <v>88</v>
      </c>
      <c r="U385" t="b">
        <v>1</v>
      </c>
      <c r="V385" t="s">
        <v>114</v>
      </c>
      <c r="W385" s="1">
        <v>44630.439976851849</v>
      </c>
      <c r="X385">
        <v>230</v>
      </c>
      <c r="Y385">
        <v>37</v>
      </c>
      <c r="Z385">
        <v>0</v>
      </c>
      <c r="AA385">
        <v>37</v>
      </c>
      <c r="AB385">
        <v>0</v>
      </c>
      <c r="AC385">
        <v>23</v>
      </c>
      <c r="AD385">
        <v>-37</v>
      </c>
      <c r="AE385">
        <v>0</v>
      </c>
      <c r="AF385">
        <v>0</v>
      </c>
      <c r="AG385">
        <v>0</v>
      </c>
      <c r="AH385" t="s">
        <v>107</v>
      </c>
      <c r="AI385" s="1">
        <v>44630.445416666669</v>
      </c>
      <c r="AJ385">
        <v>261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-37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35">
      <c r="A386" t="s">
        <v>982</v>
      </c>
      <c r="B386" t="s">
        <v>80</v>
      </c>
      <c r="C386" t="s">
        <v>873</v>
      </c>
      <c r="D386" t="s">
        <v>82</v>
      </c>
      <c r="E386" s="2" t="str">
        <f>HYPERLINK("capsilon://?command=openfolder&amp;siteaddress=FAM.docvelocity-na8.net&amp;folderid=FXFC20F7F6-9E7F-BFD2-4D78-54DE01F7FAD6","FX22026507")</f>
        <v>FX22026507</v>
      </c>
      <c r="F386" t="s">
        <v>19</v>
      </c>
      <c r="G386" t="s">
        <v>19</v>
      </c>
      <c r="H386" t="s">
        <v>83</v>
      </c>
      <c r="I386" t="s">
        <v>974</v>
      </c>
      <c r="J386">
        <v>0</v>
      </c>
      <c r="K386" t="s">
        <v>85</v>
      </c>
      <c r="L386" t="s">
        <v>86</v>
      </c>
      <c r="M386" t="s">
        <v>87</v>
      </c>
      <c r="N386">
        <v>2</v>
      </c>
      <c r="O386" s="1">
        <v>44630.438668981478</v>
      </c>
      <c r="P386" s="1">
        <v>44630.447627314818</v>
      </c>
      <c r="Q386">
        <v>385</v>
      </c>
      <c r="R386">
        <v>389</v>
      </c>
      <c r="S386" t="b">
        <v>0</v>
      </c>
      <c r="T386" t="s">
        <v>88</v>
      </c>
      <c r="U386" t="b">
        <v>1</v>
      </c>
      <c r="V386" t="s">
        <v>130</v>
      </c>
      <c r="W386" s="1">
        <v>44630.441018518519</v>
      </c>
      <c r="X386">
        <v>199</v>
      </c>
      <c r="Y386">
        <v>37</v>
      </c>
      <c r="Z386">
        <v>0</v>
      </c>
      <c r="AA386">
        <v>37</v>
      </c>
      <c r="AB386">
        <v>0</v>
      </c>
      <c r="AC386">
        <v>27</v>
      </c>
      <c r="AD386">
        <v>-37</v>
      </c>
      <c r="AE386">
        <v>0</v>
      </c>
      <c r="AF386">
        <v>0</v>
      </c>
      <c r="AG386">
        <v>0</v>
      </c>
      <c r="AH386" t="s">
        <v>107</v>
      </c>
      <c r="AI386" s="1">
        <v>44630.447627314818</v>
      </c>
      <c r="AJ386">
        <v>190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-37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35">
      <c r="A387" t="s">
        <v>983</v>
      </c>
      <c r="B387" t="s">
        <v>80</v>
      </c>
      <c r="C387" t="s">
        <v>984</v>
      </c>
      <c r="D387" t="s">
        <v>82</v>
      </c>
      <c r="E387" s="2" t="str">
        <f>HYPERLINK("capsilon://?command=openfolder&amp;siteaddress=FAM.docvelocity-na8.net&amp;folderid=FX6D636A68-473B-254C-157B-B7421CFBA9CB","FX220211262")</f>
        <v>FX220211262</v>
      </c>
      <c r="F387" t="s">
        <v>19</v>
      </c>
      <c r="G387" t="s">
        <v>19</v>
      </c>
      <c r="H387" t="s">
        <v>83</v>
      </c>
      <c r="I387" t="s">
        <v>985</v>
      </c>
      <c r="J387">
        <v>28</v>
      </c>
      <c r="K387" t="s">
        <v>85</v>
      </c>
      <c r="L387" t="s">
        <v>86</v>
      </c>
      <c r="M387" t="s">
        <v>87</v>
      </c>
      <c r="N387">
        <v>2</v>
      </c>
      <c r="O387" s="1">
        <v>44630.465891203705</v>
      </c>
      <c r="P387" s="1">
        <v>44630.487060185187</v>
      </c>
      <c r="Q387">
        <v>1239</v>
      </c>
      <c r="R387">
        <v>590</v>
      </c>
      <c r="S387" t="b">
        <v>0</v>
      </c>
      <c r="T387" t="s">
        <v>88</v>
      </c>
      <c r="U387" t="b">
        <v>0</v>
      </c>
      <c r="V387" t="s">
        <v>114</v>
      </c>
      <c r="W387" s="1">
        <v>44630.467210648145</v>
      </c>
      <c r="X387">
        <v>101</v>
      </c>
      <c r="Y387">
        <v>21</v>
      </c>
      <c r="Z387">
        <v>0</v>
      </c>
      <c r="AA387">
        <v>21</v>
      </c>
      <c r="AB387">
        <v>0</v>
      </c>
      <c r="AC387">
        <v>0</v>
      </c>
      <c r="AD387">
        <v>7</v>
      </c>
      <c r="AE387">
        <v>0</v>
      </c>
      <c r="AF387">
        <v>0</v>
      </c>
      <c r="AG387">
        <v>0</v>
      </c>
      <c r="AH387" t="s">
        <v>98</v>
      </c>
      <c r="AI387" s="1">
        <v>44630.487060185187</v>
      </c>
      <c r="AJ387">
        <v>484</v>
      </c>
      <c r="AK387">
        <v>6</v>
      </c>
      <c r="AL387">
        <v>0</v>
      </c>
      <c r="AM387">
        <v>6</v>
      </c>
      <c r="AN387">
        <v>0</v>
      </c>
      <c r="AO387">
        <v>8</v>
      </c>
      <c r="AP387">
        <v>1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35">
      <c r="A388" t="s">
        <v>986</v>
      </c>
      <c r="B388" t="s">
        <v>80</v>
      </c>
      <c r="C388" t="s">
        <v>125</v>
      </c>
      <c r="D388" t="s">
        <v>82</v>
      </c>
      <c r="E388" s="2" t="str">
        <f>HYPERLINK("capsilon://?command=openfolder&amp;siteaddress=FAM.docvelocity-na8.net&amp;folderid=FXE7F60FD7-119D-00B6-D2F9-E1CF4C2AC151","FX22021586")</f>
        <v>FX22021586</v>
      </c>
      <c r="F388" t="s">
        <v>19</v>
      </c>
      <c r="G388" t="s">
        <v>19</v>
      </c>
      <c r="H388" t="s">
        <v>83</v>
      </c>
      <c r="I388" t="s">
        <v>987</v>
      </c>
      <c r="J388">
        <v>28</v>
      </c>
      <c r="K388" t="s">
        <v>85</v>
      </c>
      <c r="L388" t="s">
        <v>86</v>
      </c>
      <c r="M388" t="s">
        <v>87</v>
      </c>
      <c r="N388">
        <v>2</v>
      </c>
      <c r="O388" s="1">
        <v>44630.52107638889</v>
      </c>
      <c r="P388" s="1">
        <v>44630.528506944444</v>
      </c>
      <c r="Q388">
        <v>430</v>
      </c>
      <c r="R388">
        <v>212</v>
      </c>
      <c r="S388" t="b">
        <v>0</v>
      </c>
      <c r="T388" t="s">
        <v>88</v>
      </c>
      <c r="U388" t="b">
        <v>0</v>
      </c>
      <c r="V388" t="s">
        <v>191</v>
      </c>
      <c r="W388" s="1">
        <v>44630.522743055553</v>
      </c>
      <c r="X388">
        <v>142</v>
      </c>
      <c r="Y388">
        <v>21</v>
      </c>
      <c r="Z388">
        <v>0</v>
      </c>
      <c r="AA388">
        <v>21</v>
      </c>
      <c r="AB388">
        <v>0</v>
      </c>
      <c r="AC388">
        <v>1</v>
      </c>
      <c r="AD388">
        <v>7</v>
      </c>
      <c r="AE388">
        <v>0</v>
      </c>
      <c r="AF388">
        <v>0</v>
      </c>
      <c r="AG388">
        <v>0</v>
      </c>
      <c r="AH388" t="s">
        <v>103</v>
      </c>
      <c r="AI388" s="1">
        <v>44630.528506944444</v>
      </c>
      <c r="AJ388">
        <v>70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35">
      <c r="A389" t="s">
        <v>988</v>
      </c>
      <c r="B389" t="s">
        <v>80</v>
      </c>
      <c r="C389" t="s">
        <v>504</v>
      </c>
      <c r="D389" t="s">
        <v>82</v>
      </c>
      <c r="E389" s="2" t="str">
        <f>HYPERLINK("capsilon://?command=openfolder&amp;siteaddress=FAM.docvelocity-na8.net&amp;folderid=FXE78AD825-32EA-DBD6-7CB2-74205192E38D","FX220113866")</f>
        <v>FX220113866</v>
      </c>
      <c r="F389" t="s">
        <v>19</v>
      </c>
      <c r="G389" t="s">
        <v>19</v>
      </c>
      <c r="H389" t="s">
        <v>83</v>
      </c>
      <c r="I389" t="s">
        <v>989</v>
      </c>
      <c r="J389">
        <v>41</v>
      </c>
      <c r="K389" t="s">
        <v>85</v>
      </c>
      <c r="L389" t="s">
        <v>86</v>
      </c>
      <c r="M389" t="s">
        <v>87</v>
      </c>
      <c r="N389">
        <v>2</v>
      </c>
      <c r="O389" s="1">
        <v>44630.537210648145</v>
      </c>
      <c r="P389" s="1">
        <v>44630.572418981479</v>
      </c>
      <c r="Q389">
        <v>2182</v>
      </c>
      <c r="R389">
        <v>860</v>
      </c>
      <c r="S389" t="b">
        <v>0</v>
      </c>
      <c r="T389" t="s">
        <v>88</v>
      </c>
      <c r="U389" t="b">
        <v>0</v>
      </c>
      <c r="V389" t="s">
        <v>114</v>
      </c>
      <c r="W389" s="1">
        <v>44630.560787037037</v>
      </c>
      <c r="X389">
        <v>693</v>
      </c>
      <c r="Y389">
        <v>41</v>
      </c>
      <c r="Z389">
        <v>0</v>
      </c>
      <c r="AA389">
        <v>41</v>
      </c>
      <c r="AB389">
        <v>0</v>
      </c>
      <c r="AC389">
        <v>33</v>
      </c>
      <c r="AD389">
        <v>0</v>
      </c>
      <c r="AE389">
        <v>0</v>
      </c>
      <c r="AF389">
        <v>0</v>
      </c>
      <c r="AG389">
        <v>0</v>
      </c>
      <c r="AH389" t="s">
        <v>103</v>
      </c>
      <c r="AI389" s="1">
        <v>44630.572418981479</v>
      </c>
      <c r="AJ389">
        <v>95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35">
      <c r="A390" t="s">
        <v>990</v>
      </c>
      <c r="B390" t="s">
        <v>80</v>
      </c>
      <c r="C390" t="s">
        <v>991</v>
      </c>
      <c r="D390" t="s">
        <v>82</v>
      </c>
      <c r="E390" s="2" t="str">
        <f>HYPERLINK("capsilon://?command=openfolder&amp;siteaddress=FAM.docvelocity-na8.net&amp;folderid=FXEEBEDC5F-EC86-CEC9-FCCD-B2C7908AE836","FX21114994")</f>
        <v>FX21114994</v>
      </c>
      <c r="F390" t="s">
        <v>19</v>
      </c>
      <c r="G390" t="s">
        <v>19</v>
      </c>
      <c r="H390" t="s">
        <v>83</v>
      </c>
      <c r="I390" t="s">
        <v>992</v>
      </c>
      <c r="J390">
        <v>64</v>
      </c>
      <c r="K390" t="s">
        <v>85</v>
      </c>
      <c r="L390" t="s">
        <v>86</v>
      </c>
      <c r="M390" t="s">
        <v>87</v>
      </c>
      <c r="N390">
        <v>2</v>
      </c>
      <c r="O390" s="1">
        <v>44630.559837962966</v>
      </c>
      <c r="P390" s="1">
        <v>44630.574143518519</v>
      </c>
      <c r="Q390">
        <v>883</v>
      </c>
      <c r="R390">
        <v>353</v>
      </c>
      <c r="S390" t="b">
        <v>0</v>
      </c>
      <c r="T390" t="s">
        <v>88</v>
      </c>
      <c r="U390" t="b">
        <v>0</v>
      </c>
      <c r="V390" t="s">
        <v>114</v>
      </c>
      <c r="W390" s="1">
        <v>44630.563171296293</v>
      </c>
      <c r="X390">
        <v>205</v>
      </c>
      <c r="Y390">
        <v>59</v>
      </c>
      <c r="Z390">
        <v>0</v>
      </c>
      <c r="AA390">
        <v>59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103</v>
      </c>
      <c r="AI390" s="1">
        <v>44630.574143518519</v>
      </c>
      <c r="AJ390">
        <v>148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35">
      <c r="A391" t="s">
        <v>993</v>
      </c>
      <c r="B391" t="s">
        <v>80</v>
      </c>
      <c r="C391" t="s">
        <v>994</v>
      </c>
      <c r="D391" t="s">
        <v>82</v>
      </c>
      <c r="E391" s="2" t="str">
        <f>HYPERLINK("capsilon://?command=openfolder&amp;siteaddress=FAM.docvelocity-na8.net&amp;folderid=FX4EB3A93C-8D87-96A7-1EF3-021290DA1584","FX22019808")</f>
        <v>FX22019808</v>
      </c>
      <c r="F391" t="s">
        <v>19</v>
      </c>
      <c r="G391" t="s">
        <v>19</v>
      </c>
      <c r="H391" t="s">
        <v>83</v>
      </c>
      <c r="I391" t="s">
        <v>995</v>
      </c>
      <c r="J391">
        <v>43</v>
      </c>
      <c r="K391" t="s">
        <v>85</v>
      </c>
      <c r="L391" t="s">
        <v>86</v>
      </c>
      <c r="M391" t="s">
        <v>87</v>
      </c>
      <c r="N391">
        <v>2</v>
      </c>
      <c r="O391" s="1">
        <v>44630.565208333333</v>
      </c>
      <c r="P391" s="1">
        <v>44630.575173611112</v>
      </c>
      <c r="Q391">
        <v>557</v>
      </c>
      <c r="R391">
        <v>304</v>
      </c>
      <c r="S391" t="b">
        <v>0</v>
      </c>
      <c r="T391" t="s">
        <v>88</v>
      </c>
      <c r="U391" t="b">
        <v>0</v>
      </c>
      <c r="V391" t="s">
        <v>130</v>
      </c>
      <c r="W391" s="1">
        <v>44630.568194444444</v>
      </c>
      <c r="X391">
        <v>216</v>
      </c>
      <c r="Y391">
        <v>38</v>
      </c>
      <c r="Z391">
        <v>0</v>
      </c>
      <c r="AA391">
        <v>38</v>
      </c>
      <c r="AB391">
        <v>0</v>
      </c>
      <c r="AC391">
        <v>6</v>
      </c>
      <c r="AD391">
        <v>5</v>
      </c>
      <c r="AE391">
        <v>0</v>
      </c>
      <c r="AF391">
        <v>0</v>
      </c>
      <c r="AG391">
        <v>0</v>
      </c>
      <c r="AH391" t="s">
        <v>103</v>
      </c>
      <c r="AI391" s="1">
        <v>44630.575173611112</v>
      </c>
      <c r="AJ391">
        <v>88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35">
      <c r="A392" t="s">
        <v>996</v>
      </c>
      <c r="B392" t="s">
        <v>80</v>
      </c>
      <c r="C392" t="s">
        <v>991</v>
      </c>
      <c r="D392" t="s">
        <v>82</v>
      </c>
      <c r="E392" s="2" t="str">
        <f>HYPERLINK("capsilon://?command=openfolder&amp;siteaddress=FAM.docvelocity-na8.net&amp;folderid=FXEEBEDC5F-EC86-CEC9-FCCD-B2C7908AE836","FX21114994")</f>
        <v>FX21114994</v>
      </c>
      <c r="F392" t="s">
        <v>19</v>
      </c>
      <c r="G392" t="s">
        <v>19</v>
      </c>
      <c r="H392" t="s">
        <v>83</v>
      </c>
      <c r="I392" t="s">
        <v>997</v>
      </c>
      <c r="J392">
        <v>79</v>
      </c>
      <c r="K392" t="s">
        <v>85</v>
      </c>
      <c r="L392" t="s">
        <v>86</v>
      </c>
      <c r="M392" t="s">
        <v>87</v>
      </c>
      <c r="N392">
        <v>2</v>
      </c>
      <c r="O392" s="1">
        <v>44630.56527777778</v>
      </c>
      <c r="P392" s="1">
        <v>44630.576145833336</v>
      </c>
      <c r="Q392">
        <v>664</v>
      </c>
      <c r="R392">
        <v>275</v>
      </c>
      <c r="S392" t="b">
        <v>0</v>
      </c>
      <c r="T392" t="s">
        <v>88</v>
      </c>
      <c r="U392" t="b">
        <v>0</v>
      </c>
      <c r="V392" t="s">
        <v>114</v>
      </c>
      <c r="W392" s="1">
        <v>44630.568958333337</v>
      </c>
      <c r="X392">
        <v>185</v>
      </c>
      <c r="Y392">
        <v>74</v>
      </c>
      <c r="Z392">
        <v>0</v>
      </c>
      <c r="AA392">
        <v>74</v>
      </c>
      <c r="AB392">
        <v>0</v>
      </c>
      <c r="AC392">
        <v>0</v>
      </c>
      <c r="AD392">
        <v>5</v>
      </c>
      <c r="AE392">
        <v>0</v>
      </c>
      <c r="AF392">
        <v>0</v>
      </c>
      <c r="AG392">
        <v>0</v>
      </c>
      <c r="AH392" t="s">
        <v>103</v>
      </c>
      <c r="AI392" s="1">
        <v>44630.576145833336</v>
      </c>
      <c r="AJ392">
        <v>83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35">
      <c r="A393" t="s">
        <v>998</v>
      </c>
      <c r="B393" t="s">
        <v>80</v>
      </c>
      <c r="C393" t="s">
        <v>991</v>
      </c>
      <c r="D393" t="s">
        <v>82</v>
      </c>
      <c r="E393" s="2" t="str">
        <f>HYPERLINK("capsilon://?command=openfolder&amp;siteaddress=FAM.docvelocity-na8.net&amp;folderid=FXEEBEDC5F-EC86-CEC9-FCCD-B2C7908AE836","FX21114994")</f>
        <v>FX21114994</v>
      </c>
      <c r="F393" t="s">
        <v>19</v>
      </c>
      <c r="G393" t="s">
        <v>19</v>
      </c>
      <c r="H393" t="s">
        <v>83</v>
      </c>
      <c r="I393" t="s">
        <v>999</v>
      </c>
      <c r="J393">
        <v>64</v>
      </c>
      <c r="K393" t="s">
        <v>85</v>
      </c>
      <c r="L393" t="s">
        <v>86</v>
      </c>
      <c r="M393" t="s">
        <v>87</v>
      </c>
      <c r="N393">
        <v>2</v>
      </c>
      <c r="O393" s="1">
        <v>44630.566284722219</v>
      </c>
      <c r="P393" s="1">
        <v>44630.577118055553</v>
      </c>
      <c r="Q393">
        <v>726</v>
      </c>
      <c r="R393">
        <v>210</v>
      </c>
      <c r="S393" t="b">
        <v>0</v>
      </c>
      <c r="T393" t="s">
        <v>88</v>
      </c>
      <c r="U393" t="b">
        <v>0</v>
      </c>
      <c r="V393" t="s">
        <v>154</v>
      </c>
      <c r="W393" s="1">
        <v>44630.56863425926</v>
      </c>
      <c r="X393">
        <v>118</v>
      </c>
      <c r="Y393">
        <v>59</v>
      </c>
      <c r="Z393">
        <v>0</v>
      </c>
      <c r="AA393">
        <v>59</v>
      </c>
      <c r="AB393">
        <v>0</v>
      </c>
      <c r="AC393">
        <v>1</v>
      </c>
      <c r="AD393">
        <v>5</v>
      </c>
      <c r="AE393">
        <v>0</v>
      </c>
      <c r="AF393">
        <v>0</v>
      </c>
      <c r="AG393">
        <v>0</v>
      </c>
      <c r="AH393" t="s">
        <v>103</v>
      </c>
      <c r="AI393" s="1">
        <v>44630.577118055553</v>
      </c>
      <c r="AJ393">
        <v>83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5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35">
      <c r="A394" t="s">
        <v>1000</v>
      </c>
      <c r="B394" t="s">
        <v>80</v>
      </c>
      <c r="C394" t="s">
        <v>824</v>
      </c>
      <c r="D394" t="s">
        <v>82</v>
      </c>
      <c r="E394" s="2" t="str">
        <f>HYPERLINK("capsilon://?command=openfolder&amp;siteaddress=FAM.docvelocity-na8.net&amp;folderid=FXE53C6AFD-6209-6379-420E-C641CFDA05F2","FX22023018")</f>
        <v>FX22023018</v>
      </c>
      <c r="F394" t="s">
        <v>19</v>
      </c>
      <c r="G394" t="s">
        <v>19</v>
      </c>
      <c r="H394" t="s">
        <v>83</v>
      </c>
      <c r="I394" t="s">
        <v>1001</v>
      </c>
      <c r="J394">
        <v>0</v>
      </c>
      <c r="K394" t="s">
        <v>85</v>
      </c>
      <c r="L394" t="s">
        <v>86</v>
      </c>
      <c r="M394" t="s">
        <v>87</v>
      </c>
      <c r="N394">
        <v>2</v>
      </c>
      <c r="O394" s="1">
        <v>44630.580034722225</v>
      </c>
      <c r="P394" s="1">
        <v>44630.58630787037</v>
      </c>
      <c r="Q394">
        <v>462</v>
      </c>
      <c r="R394">
        <v>80</v>
      </c>
      <c r="S394" t="b">
        <v>0</v>
      </c>
      <c r="T394" t="s">
        <v>88</v>
      </c>
      <c r="U394" t="b">
        <v>0</v>
      </c>
      <c r="V394" t="s">
        <v>114</v>
      </c>
      <c r="W394" s="1">
        <v>44630.58085648148</v>
      </c>
      <c r="X394">
        <v>67</v>
      </c>
      <c r="Y394">
        <v>0</v>
      </c>
      <c r="Z394">
        <v>0</v>
      </c>
      <c r="AA394">
        <v>0</v>
      </c>
      <c r="AB394">
        <v>9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90</v>
      </c>
      <c r="AI394" s="1">
        <v>44630.58630787037</v>
      </c>
      <c r="AJ394">
        <v>13</v>
      </c>
      <c r="AK394">
        <v>0</v>
      </c>
      <c r="AL394">
        <v>0</v>
      </c>
      <c r="AM394">
        <v>0</v>
      </c>
      <c r="AN394">
        <v>9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35">
      <c r="A395" t="s">
        <v>1002</v>
      </c>
      <c r="B395" t="s">
        <v>80</v>
      </c>
      <c r="C395" t="s">
        <v>824</v>
      </c>
      <c r="D395" t="s">
        <v>82</v>
      </c>
      <c r="E395" s="2" t="str">
        <f>HYPERLINK("capsilon://?command=openfolder&amp;siteaddress=FAM.docvelocity-na8.net&amp;folderid=FXE53C6AFD-6209-6379-420E-C641CFDA05F2","FX22023018")</f>
        <v>FX22023018</v>
      </c>
      <c r="F395" t="s">
        <v>19</v>
      </c>
      <c r="G395" t="s">
        <v>19</v>
      </c>
      <c r="H395" t="s">
        <v>83</v>
      </c>
      <c r="I395" t="s">
        <v>1003</v>
      </c>
      <c r="J395">
        <v>0</v>
      </c>
      <c r="K395" t="s">
        <v>85</v>
      </c>
      <c r="L395" t="s">
        <v>86</v>
      </c>
      <c r="M395" t="s">
        <v>87</v>
      </c>
      <c r="N395">
        <v>2</v>
      </c>
      <c r="O395" s="1">
        <v>44630.58016203704</v>
      </c>
      <c r="P395" s="1">
        <v>44630.587696759256</v>
      </c>
      <c r="Q395">
        <v>304</v>
      </c>
      <c r="R395">
        <v>347</v>
      </c>
      <c r="S395" t="b">
        <v>0</v>
      </c>
      <c r="T395" t="s">
        <v>88</v>
      </c>
      <c r="U395" t="b">
        <v>0</v>
      </c>
      <c r="V395" t="s">
        <v>252</v>
      </c>
      <c r="W395" s="1">
        <v>44630.583252314813</v>
      </c>
      <c r="X395">
        <v>228</v>
      </c>
      <c r="Y395">
        <v>9</v>
      </c>
      <c r="Z395">
        <v>0</v>
      </c>
      <c r="AA395">
        <v>9</v>
      </c>
      <c r="AB395">
        <v>0</v>
      </c>
      <c r="AC395">
        <v>5</v>
      </c>
      <c r="AD395">
        <v>-9</v>
      </c>
      <c r="AE395">
        <v>0</v>
      </c>
      <c r="AF395">
        <v>0</v>
      </c>
      <c r="AG395">
        <v>0</v>
      </c>
      <c r="AH395" t="s">
        <v>90</v>
      </c>
      <c r="AI395" s="1">
        <v>44630.587696759256</v>
      </c>
      <c r="AJ395">
        <v>119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35">
      <c r="A396" t="s">
        <v>1004</v>
      </c>
      <c r="B396" t="s">
        <v>80</v>
      </c>
      <c r="C396" t="s">
        <v>1005</v>
      </c>
      <c r="D396" t="s">
        <v>82</v>
      </c>
      <c r="E396" s="2" t="str">
        <f>HYPERLINK("capsilon://?command=openfolder&amp;siteaddress=FAM.docvelocity-na8.net&amp;folderid=FX6CFC8356-1BBA-BA89-9059-8AB68F71A12E","FX220111528")</f>
        <v>FX220111528</v>
      </c>
      <c r="F396" t="s">
        <v>19</v>
      </c>
      <c r="G396" t="s">
        <v>19</v>
      </c>
      <c r="H396" t="s">
        <v>83</v>
      </c>
      <c r="I396" t="s">
        <v>1006</v>
      </c>
      <c r="J396">
        <v>0</v>
      </c>
      <c r="K396" t="s">
        <v>85</v>
      </c>
      <c r="L396" t="s">
        <v>86</v>
      </c>
      <c r="M396" t="s">
        <v>87</v>
      </c>
      <c r="N396">
        <v>2</v>
      </c>
      <c r="O396" s="1">
        <v>44630.613263888888</v>
      </c>
      <c r="P396" s="1">
        <v>44630.62122685185</v>
      </c>
      <c r="Q396">
        <v>284</v>
      </c>
      <c r="R396">
        <v>404</v>
      </c>
      <c r="S396" t="b">
        <v>0</v>
      </c>
      <c r="T396" t="s">
        <v>88</v>
      </c>
      <c r="U396" t="b">
        <v>0</v>
      </c>
      <c r="V396" t="s">
        <v>154</v>
      </c>
      <c r="W396" s="1">
        <v>44630.618368055555</v>
      </c>
      <c r="X396">
        <v>257</v>
      </c>
      <c r="Y396">
        <v>9</v>
      </c>
      <c r="Z396">
        <v>0</v>
      </c>
      <c r="AA396">
        <v>9</v>
      </c>
      <c r="AB396">
        <v>0</v>
      </c>
      <c r="AC396">
        <v>4</v>
      </c>
      <c r="AD396">
        <v>-9</v>
      </c>
      <c r="AE396">
        <v>0</v>
      </c>
      <c r="AF396">
        <v>0</v>
      </c>
      <c r="AG396">
        <v>0</v>
      </c>
      <c r="AH396" t="s">
        <v>98</v>
      </c>
      <c r="AI396" s="1">
        <v>44630.62122685185</v>
      </c>
      <c r="AJ396">
        <v>139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35">
      <c r="A397" t="s">
        <v>1007</v>
      </c>
      <c r="B397" t="s">
        <v>80</v>
      </c>
      <c r="C397" t="s">
        <v>1008</v>
      </c>
      <c r="D397" t="s">
        <v>82</v>
      </c>
      <c r="E397" s="2" t="str">
        <f>HYPERLINK("capsilon://?command=openfolder&amp;siteaddress=FAM.docvelocity-na8.net&amp;folderid=FX729A4D6F-BA9D-5B26-476A-6B690C69B2A1","FX220113367")</f>
        <v>FX220113367</v>
      </c>
      <c r="F397" t="s">
        <v>19</v>
      </c>
      <c r="G397" t="s">
        <v>19</v>
      </c>
      <c r="H397" t="s">
        <v>83</v>
      </c>
      <c r="I397" t="s">
        <v>1009</v>
      </c>
      <c r="J397">
        <v>0</v>
      </c>
      <c r="K397" t="s">
        <v>85</v>
      </c>
      <c r="L397" t="s">
        <v>86</v>
      </c>
      <c r="M397" t="s">
        <v>87</v>
      </c>
      <c r="N397">
        <v>2</v>
      </c>
      <c r="O397" s="1">
        <v>44630.644016203703</v>
      </c>
      <c r="P397" s="1">
        <v>44630.644837962966</v>
      </c>
      <c r="Q397">
        <v>11</v>
      </c>
      <c r="R397">
        <v>60</v>
      </c>
      <c r="S397" t="b">
        <v>0</v>
      </c>
      <c r="T397" t="s">
        <v>88</v>
      </c>
      <c r="U397" t="b">
        <v>0</v>
      </c>
      <c r="V397" t="s">
        <v>114</v>
      </c>
      <c r="W397" s="1">
        <v>44630.644594907404</v>
      </c>
      <c r="X397">
        <v>46</v>
      </c>
      <c r="Y397">
        <v>0</v>
      </c>
      <c r="Z397">
        <v>0</v>
      </c>
      <c r="AA397">
        <v>0</v>
      </c>
      <c r="AB397">
        <v>9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90</v>
      </c>
      <c r="AI397" s="1">
        <v>44630.644837962966</v>
      </c>
      <c r="AJ397">
        <v>14</v>
      </c>
      <c r="AK397">
        <v>0</v>
      </c>
      <c r="AL397">
        <v>0</v>
      </c>
      <c r="AM397">
        <v>0</v>
      </c>
      <c r="AN397">
        <v>9</v>
      </c>
      <c r="AO397">
        <v>0</v>
      </c>
      <c r="AP397">
        <v>0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35">
      <c r="A398" t="s">
        <v>1010</v>
      </c>
      <c r="B398" t="s">
        <v>80</v>
      </c>
      <c r="C398" t="s">
        <v>1008</v>
      </c>
      <c r="D398" t="s">
        <v>82</v>
      </c>
      <c r="E398" s="2" t="str">
        <f>HYPERLINK("capsilon://?command=openfolder&amp;siteaddress=FAM.docvelocity-na8.net&amp;folderid=FX729A4D6F-BA9D-5B26-476A-6B690C69B2A1","FX220113367")</f>
        <v>FX220113367</v>
      </c>
      <c r="F398" t="s">
        <v>19</v>
      </c>
      <c r="G398" t="s">
        <v>19</v>
      </c>
      <c r="H398" t="s">
        <v>83</v>
      </c>
      <c r="I398" t="s">
        <v>1011</v>
      </c>
      <c r="J398">
        <v>0</v>
      </c>
      <c r="K398" t="s">
        <v>85</v>
      </c>
      <c r="L398" t="s">
        <v>86</v>
      </c>
      <c r="M398" t="s">
        <v>87</v>
      </c>
      <c r="N398">
        <v>2</v>
      </c>
      <c r="O398" s="1">
        <v>44630.648784722223</v>
      </c>
      <c r="P398" s="1">
        <v>44630.662905092591</v>
      </c>
      <c r="Q398">
        <v>1050</v>
      </c>
      <c r="R398">
        <v>170</v>
      </c>
      <c r="S398" t="b">
        <v>0</v>
      </c>
      <c r="T398" t="s">
        <v>88</v>
      </c>
      <c r="U398" t="b">
        <v>0</v>
      </c>
      <c r="V398" t="s">
        <v>114</v>
      </c>
      <c r="W398" s="1">
        <v>44630.650370370371</v>
      </c>
      <c r="X398">
        <v>129</v>
      </c>
      <c r="Y398">
        <v>9</v>
      </c>
      <c r="Z398">
        <v>0</v>
      </c>
      <c r="AA398">
        <v>9</v>
      </c>
      <c r="AB398">
        <v>0</v>
      </c>
      <c r="AC398">
        <v>4</v>
      </c>
      <c r="AD398">
        <v>-9</v>
      </c>
      <c r="AE398">
        <v>0</v>
      </c>
      <c r="AF398">
        <v>0</v>
      </c>
      <c r="AG398">
        <v>0</v>
      </c>
      <c r="AH398" t="s">
        <v>103</v>
      </c>
      <c r="AI398" s="1">
        <v>44630.662905092591</v>
      </c>
      <c r="AJ398">
        <v>41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35">
      <c r="A399" t="s">
        <v>1012</v>
      </c>
      <c r="B399" t="s">
        <v>80</v>
      </c>
      <c r="C399" t="s">
        <v>1008</v>
      </c>
      <c r="D399" t="s">
        <v>82</v>
      </c>
      <c r="E399" s="2" t="str">
        <f>HYPERLINK("capsilon://?command=openfolder&amp;siteaddress=FAM.docvelocity-na8.net&amp;folderid=FX729A4D6F-BA9D-5B26-476A-6B690C69B2A1","FX220113367")</f>
        <v>FX220113367</v>
      </c>
      <c r="F399" t="s">
        <v>19</v>
      </c>
      <c r="G399" t="s">
        <v>19</v>
      </c>
      <c r="H399" t="s">
        <v>83</v>
      </c>
      <c r="I399" t="s">
        <v>1013</v>
      </c>
      <c r="J399">
        <v>0</v>
      </c>
      <c r="K399" t="s">
        <v>85</v>
      </c>
      <c r="L399" t="s">
        <v>86</v>
      </c>
      <c r="M399" t="s">
        <v>87</v>
      </c>
      <c r="N399">
        <v>2</v>
      </c>
      <c r="O399" s="1">
        <v>44630.650069444448</v>
      </c>
      <c r="P399" s="1">
        <v>44630.663055555553</v>
      </c>
      <c r="Q399">
        <v>1065</v>
      </c>
      <c r="R399">
        <v>57</v>
      </c>
      <c r="S399" t="b">
        <v>0</v>
      </c>
      <c r="T399" t="s">
        <v>88</v>
      </c>
      <c r="U399" t="b">
        <v>0</v>
      </c>
      <c r="V399" t="s">
        <v>114</v>
      </c>
      <c r="W399" s="1">
        <v>44630.650902777779</v>
      </c>
      <c r="X399">
        <v>45</v>
      </c>
      <c r="Y399">
        <v>0</v>
      </c>
      <c r="Z399">
        <v>0</v>
      </c>
      <c r="AA399">
        <v>0</v>
      </c>
      <c r="AB399">
        <v>9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103</v>
      </c>
      <c r="AI399" s="1">
        <v>44630.663055555553</v>
      </c>
      <c r="AJ399">
        <v>12</v>
      </c>
      <c r="AK399">
        <v>0</v>
      </c>
      <c r="AL399">
        <v>0</v>
      </c>
      <c r="AM399">
        <v>0</v>
      </c>
      <c r="AN399">
        <v>9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35">
      <c r="A400" t="s">
        <v>1014</v>
      </c>
      <c r="B400" t="s">
        <v>80</v>
      </c>
      <c r="C400" t="s">
        <v>1008</v>
      </c>
      <c r="D400" t="s">
        <v>82</v>
      </c>
      <c r="E400" s="2" t="str">
        <f>HYPERLINK("capsilon://?command=openfolder&amp;siteaddress=FAM.docvelocity-na8.net&amp;folderid=FX729A4D6F-BA9D-5B26-476A-6B690C69B2A1","FX220113367")</f>
        <v>FX220113367</v>
      </c>
      <c r="F400" t="s">
        <v>19</v>
      </c>
      <c r="G400" t="s">
        <v>19</v>
      </c>
      <c r="H400" t="s">
        <v>83</v>
      </c>
      <c r="I400" t="s">
        <v>1015</v>
      </c>
      <c r="J400">
        <v>0</v>
      </c>
      <c r="K400" t="s">
        <v>85</v>
      </c>
      <c r="L400" t="s">
        <v>86</v>
      </c>
      <c r="M400" t="s">
        <v>87</v>
      </c>
      <c r="N400">
        <v>2</v>
      </c>
      <c r="O400" s="1">
        <v>44630.656099537038</v>
      </c>
      <c r="P400" s="1">
        <v>44630.663356481484</v>
      </c>
      <c r="Q400">
        <v>542</v>
      </c>
      <c r="R400">
        <v>85</v>
      </c>
      <c r="S400" t="b">
        <v>0</v>
      </c>
      <c r="T400" t="s">
        <v>88</v>
      </c>
      <c r="U400" t="b">
        <v>0</v>
      </c>
      <c r="V400" t="s">
        <v>154</v>
      </c>
      <c r="W400" s="1">
        <v>44630.657858796294</v>
      </c>
      <c r="X400">
        <v>60</v>
      </c>
      <c r="Y400">
        <v>0</v>
      </c>
      <c r="Z400">
        <v>0</v>
      </c>
      <c r="AA400">
        <v>0</v>
      </c>
      <c r="AB400">
        <v>9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103</v>
      </c>
      <c r="AI400" s="1">
        <v>44630.663356481484</v>
      </c>
      <c r="AJ400">
        <v>25</v>
      </c>
      <c r="AK400">
        <v>0</v>
      </c>
      <c r="AL400">
        <v>0</v>
      </c>
      <c r="AM400">
        <v>0</v>
      </c>
      <c r="AN400">
        <v>9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35">
      <c r="A401" t="s">
        <v>1016</v>
      </c>
      <c r="B401" t="s">
        <v>80</v>
      </c>
      <c r="C401" t="s">
        <v>1017</v>
      </c>
      <c r="D401" t="s">
        <v>82</v>
      </c>
      <c r="E401" s="2" t="str">
        <f>HYPERLINK("capsilon://?command=openfolder&amp;siteaddress=FAM.docvelocity-na8.net&amp;folderid=FX80484FA2-66CF-AB59-E032-D8A70E4A0A0E","FX22032988")</f>
        <v>FX22032988</v>
      </c>
      <c r="F401" t="s">
        <v>19</v>
      </c>
      <c r="G401" t="s">
        <v>19</v>
      </c>
      <c r="H401" t="s">
        <v>83</v>
      </c>
      <c r="I401" t="s">
        <v>1018</v>
      </c>
      <c r="J401">
        <v>28</v>
      </c>
      <c r="K401" t="s">
        <v>85</v>
      </c>
      <c r="L401" t="s">
        <v>86</v>
      </c>
      <c r="M401" t="s">
        <v>87</v>
      </c>
      <c r="N401">
        <v>2</v>
      </c>
      <c r="O401" s="1">
        <v>44630.659212962964</v>
      </c>
      <c r="P401" s="1">
        <v>44630.670034722221</v>
      </c>
      <c r="Q401">
        <v>335</v>
      </c>
      <c r="R401">
        <v>600</v>
      </c>
      <c r="S401" t="b">
        <v>0</v>
      </c>
      <c r="T401" t="s">
        <v>88</v>
      </c>
      <c r="U401" t="b">
        <v>0</v>
      </c>
      <c r="V401" t="s">
        <v>89</v>
      </c>
      <c r="W401" s="1">
        <v>44630.664236111108</v>
      </c>
      <c r="X401">
        <v>295</v>
      </c>
      <c r="Y401">
        <v>21</v>
      </c>
      <c r="Z401">
        <v>0</v>
      </c>
      <c r="AA401">
        <v>21</v>
      </c>
      <c r="AB401">
        <v>0</v>
      </c>
      <c r="AC401">
        <v>3</v>
      </c>
      <c r="AD401">
        <v>7</v>
      </c>
      <c r="AE401">
        <v>0</v>
      </c>
      <c r="AF401">
        <v>0</v>
      </c>
      <c r="AG401">
        <v>0</v>
      </c>
      <c r="AH401" t="s">
        <v>103</v>
      </c>
      <c r="AI401" s="1">
        <v>44630.670034722221</v>
      </c>
      <c r="AJ401">
        <v>305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35">
      <c r="A402" t="s">
        <v>1019</v>
      </c>
      <c r="B402" t="s">
        <v>80</v>
      </c>
      <c r="C402" t="s">
        <v>919</v>
      </c>
      <c r="D402" t="s">
        <v>82</v>
      </c>
      <c r="E402" s="2" t="str">
        <f>HYPERLINK("capsilon://?command=openfolder&amp;siteaddress=FAM.docvelocity-na8.net&amp;folderid=FX319B72E7-9935-228C-7B1B-2FD68A3D0369","FX2203941")</f>
        <v>FX2203941</v>
      </c>
      <c r="F402" t="s">
        <v>19</v>
      </c>
      <c r="G402" t="s">
        <v>19</v>
      </c>
      <c r="H402" t="s">
        <v>83</v>
      </c>
      <c r="I402" t="s">
        <v>1020</v>
      </c>
      <c r="J402">
        <v>0</v>
      </c>
      <c r="K402" t="s">
        <v>85</v>
      </c>
      <c r="L402" t="s">
        <v>86</v>
      </c>
      <c r="M402" t="s">
        <v>87</v>
      </c>
      <c r="N402">
        <v>2</v>
      </c>
      <c r="O402" s="1">
        <v>44630.673090277778</v>
      </c>
      <c r="P402" s="1">
        <v>44630.697210648148</v>
      </c>
      <c r="Q402">
        <v>1127</v>
      </c>
      <c r="R402">
        <v>957</v>
      </c>
      <c r="S402" t="b">
        <v>0</v>
      </c>
      <c r="T402" t="s">
        <v>88</v>
      </c>
      <c r="U402" t="b">
        <v>0</v>
      </c>
      <c r="V402" t="s">
        <v>130</v>
      </c>
      <c r="W402" s="1">
        <v>44630.683761574073</v>
      </c>
      <c r="X402">
        <v>799</v>
      </c>
      <c r="Y402">
        <v>52</v>
      </c>
      <c r="Z402">
        <v>0</v>
      </c>
      <c r="AA402">
        <v>52</v>
      </c>
      <c r="AB402">
        <v>0</v>
      </c>
      <c r="AC402">
        <v>33</v>
      </c>
      <c r="AD402">
        <v>-52</v>
      </c>
      <c r="AE402">
        <v>0</v>
      </c>
      <c r="AF402">
        <v>0</v>
      </c>
      <c r="AG402">
        <v>0</v>
      </c>
      <c r="AH402" t="s">
        <v>103</v>
      </c>
      <c r="AI402" s="1">
        <v>44630.697210648148</v>
      </c>
      <c r="AJ402">
        <v>86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-52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35">
      <c r="A403" t="s">
        <v>1021</v>
      </c>
      <c r="B403" t="s">
        <v>80</v>
      </c>
      <c r="C403" t="s">
        <v>919</v>
      </c>
      <c r="D403" t="s">
        <v>82</v>
      </c>
      <c r="E403" s="2" t="str">
        <f>HYPERLINK("capsilon://?command=openfolder&amp;siteaddress=FAM.docvelocity-na8.net&amp;folderid=FX319B72E7-9935-228C-7B1B-2FD68A3D0369","FX2203941")</f>
        <v>FX2203941</v>
      </c>
      <c r="F403" t="s">
        <v>19</v>
      </c>
      <c r="G403" t="s">
        <v>19</v>
      </c>
      <c r="H403" t="s">
        <v>83</v>
      </c>
      <c r="I403" t="s">
        <v>1022</v>
      </c>
      <c r="J403">
        <v>66</v>
      </c>
      <c r="K403" t="s">
        <v>85</v>
      </c>
      <c r="L403" t="s">
        <v>86</v>
      </c>
      <c r="M403" t="s">
        <v>87</v>
      </c>
      <c r="N403">
        <v>2</v>
      </c>
      <c r="O403" s="1">
        <v>44630.673125000001</v>
      </c>
      <c r="P403" s="1">
        <v>44630.698113425926</v>
      </c>
      <c r="Q403">
        <v>1791</v>
      </c>
      <c r="R403">
        <v>368</v>
      </c>
      <c r="S403" t="b">
        <v>0</v>
      </c>
      <c r="T403" t="s">
        <v>88</v>
      </c>
      <c r="U403" t="b">
        <v>0</v>
      </c>
      <c r="V403" t="s">
        <v>191</v>
      </c>
      <c r="W403" s="1">
        <v>44630.679340277777</v>
      </c>
      <c r="X403">
        <v>274</v>
      </c>
      <c r="Y403">
        <v>51</v>
      </c>
      <c r="Z403">
        <v>0</v>
      </c>
      <c r="AA403">
        <v>51</v>
      </c>
      <c r="AB403">
        <v>0</v>
      </c>
      <c r="AC403">
        <v>4</v>
      </c>
      <c r="AD403">
        <v>15</v>
      </c>
      <c r="AE403">
        <v>0</v>
      </c>
      <c r="AF403">
        <v>0</v>
      </c>
      <c r="AG403">
        <v>0</v>
      </c>
      <c r="AH403" t="s">
        <v>103</v>
      </c>
      <c r="AI403" s="1">
        <v>44630.698113425926</v>
      </c>
      <c r="AJ403">
        <v>78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35">
      <c r="A404" t="s">
        <v>1023</v>
      </c>
      <c r="B404" t="s">
        <v>80</v>
      </c>
      <c r="C404" t="s">
        <v>1024</v>
      </c>
      <c r="D404" t="s">
        <v>82</v>
      </c>
      <c r="E404" s="2" t="str">
        <f>HYPERLINK("capsilon://?command=openfolder&amp;siteaddress=FAM.docvelocity-na8.net&amp;folderid=FX31C8E895-2F4C-8BF1-0798-DAD85F7E2852","FX22011760")</f>
        <v>FX22011760</v>
      </c>
      <c r="F404" t="s">
        <v>19</v>
      </c>
      <c r="G404" t="s">
        <v>19</v>
      </c>
      <c r="H404" t="s">
        <v>83</v>
      </c>
      <c r="I404" t="s">
        <v>1025</v>
      </c>
      <c r="J404">
        <v>0</v>
      </c>
      <c r="K404" t="s">
        <v>85</v>
      </c>
      <c r="L404" t="s">
        <v>86</v>
      </c>
      <c r="M404" t="s">
        <v>87</v>
      </c>
      <c r="N404">
        <v>1</v>
      </c>
      <c r="O404" s="1">
        <v>44621.673935185187</v>
      </c>
      <c r="P404" s="1">
        <v>44621.714259259257</v>
      </c>
      <c r="Q404">
        <v>3211</v>
      </c>
      <c r="R404">
        <v>273</v>
      </c>
      <c r="S404" t="b">
        <v>0</v>
      </c>
      <c r="T404" t="s">
        <v>88</v>
      </c>
      <c r="U404" t="b">
        <v>0</v>
      </c>
      <c r="V404" t="s">
        <v>143</v>
      </c>
      <c r="W404" s="1">
        <v>44621.714259259257</v>
      </c>
      <c r="X404">
        <v>79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21</v>
      </c>
      <c r="AF404">
        <v>0</v>
      </c>
      <c r="AG404">
        <v>1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35">
      <c r="A405" t="s">
        <v>1026</v>
      </c>
      <c r="B405" t="s">
        <v>80</v>
      </c>
      <c r="C405" t="s">
        <v>344</v>
      </c>
      <c r="D405" t="s">
        <v>82</v>
      </c>
      <c r="E405" s="2" t="str">
        <f>HYPERLINK("capsilon://?command=openfolder&amp;siteaddress=FAM.docvelocity-na8.net&amp;folderid=FX7B51BEF1-1AD2-F92B-F4D4-D71D12CB3711","FX220212647")</f>
        <v>FX220212647</v>
      </c>
      <c r="F405" t="s">
        <v>19</v>
      </c>
      <c r="G405" t="s">
        <v>19</v>
      </c>
      <c r="H405" t="s">
        <v>83</v>
      </c>
      <c r="I405" t="s">
        <v>1027</v>
      </c>
      <c r="J405">
        <v>0</v>
      </c>
      <c r="K405" t="s">
        <v>85</v>
      </c>
      <c r="L405" t="s">
        <v>86</v>
      </c>
      <c r="M405" t="s">
        <v>87</v>
      </c>
      <c r="N405">
        <v>2</v>
      </c>
      <c r="O405" s="1">
        <v>44630.689293981479</v>
      </c>
      <c r="P405" s="1">
        <v>44630.698518518519</v>
      </c>
      <c r="Q405">
        <v>638</v>
      </c>
      <c r="R405">
        <v>159</v>
      </c>
      <c r="S405" t="b">
        <v>0</v>
      </c>
      <c r="T405" t="s">
        <v>88</v>
      </c>
      <c r="U405" t="b">
        <v>0</v>
      </c>
      <c r="V405" t="s">
        <v>191</v>
      </c>
      <c r="W405" s="1">
        <v>44630.690879629627</v>
      </c>
      <c r="X405">
        <v>125</v>
      </c>
      <c r="Y405">
        <v>9</v>
      </c>
      <c r="Z405">
        <v>0</v>
      </c>
      <c r="AA405">
        <v>9</v>
      </c>
      <c r="AB405">
        <v>0</v>
      </c>
      <c r="AC405">
        <v>4</v>
      </c>
      <c r="AD405">
        <v>-9</v>
      </c>
      <c r="AE405">
        <v>0</v>
      </c>
      <c r="AF405">
        <v>0</v>
      </c>
      <c r="AG405">
        <v>0</v>
      </c>
      <c r="AH405" t="s">
        <v>103</v>
      </c>
      <c r="AI405" s="1">
        <v>44630.698518518519</v>
      </c>
      <c r="AJ405">
        <v>34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-9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35">
      <c r="A406" t="s">
        <v>1028</v>
      </c>
      <c r="B406" t="s">
        <v>80</v>
      </c>
      <c r="C406" t="s">
        <v>636</v>
      </c>
      <c r="D406" t="s">
        <v>82</v>
      </c>
      <c r="E406" s="2" t="str">
        <f>HYPERLINK("capsilon://?command=openfolder&amp;siteaddress=FAM.docvelocity-na8.net&amp;folderid=FXB387BF75-A094-93D1-98ED-07E0645772C5","FX220211723")</f>
        <v>FX220211723</v>
      </c>
      <c r="F406" t="s">
        <v>19</v>
      </c>
      <c r="G406" t="s">
        <v>19</v>
      </c>
      <c r="H406" t="s">
        <v>83</v>
      </c>
      <c r="I406" t="s">
        <v>1029</v>
      </c>
      <c r="J406">
        <v>0</v>
      </c>
      <c r="K406" t="s">
        <v>85</v>
      </c>
      <c r="L406" t="s">
        <v>86</v>
      </c>
      <c r="M406" t="s">
        <v>87</v>
      </c>
      <c r="N406">
        <v>2</v>
      </c>
      <c r="O406" s="1">
        <v>44630.696145833332</v>
      </c>
      <c r="P406" s="1">
        <v>44630.710844907408</v>
      </c>
      <c r="Q406">
        <v>102</v>
      </c>
      <c r="R406">
        <v>1168</v>
      </c>
      <c r="S406" t="b">
        <v>0</v>
      </c>
      <c r="T406" t="s">
        <v>88</v>
      </c>
      <c r="U406" t="b">
        <v>0</v>
      </c>
      <c r="V406" t="s">
        <v>127</v>
      </c>
      <c r="W406" s="1">
        <v>44630.705706018518</v>
      </c>
      <c r="X406">
        <v>822</v>
      </c>
      <c r="Y406">
        <v>52</v>
      </c>
      <c r="Z406">
        <v>0</v>
      </c>
      <c r="AA406">
        <v>52</v>
      </c>
      <c r="AB406">
        <v>0</v>
      </c>
      <c r="AC406">
        <v>50</v>
      </c>
      <c r="AD406">
        <v>-52</v>
      </c>
      <c r="AE406">
        <v>0</v>
      </c>
      <c r="AF406">
        <v>0</v>
      </c>
      <c r="AG406">
        <v>0</v>
      </c>
      <c r="AH406" t="s">
        <v>98</v>
      </c>
      <c r="AI406" s="1">
        <v>44630.710844907408</v>
      </c>
      <c r="AJ406">
        <v>337</v>
      </c>
      <c r="AK406">
        <v>2</v>
      </c>
      <c r="AL406">
        <v>0</v>
      </c>
      <c r="AM406">
        <v>2</v>
      </c>
      <c r="AN406">
        <v>0</v>
      </c>
      <c r="AO406">
        <v>2</v>
      </c>
      <c r="AP406">
        <v>-54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35">
      <c r="A407" t="s">
        <v>1030</v>
      </c>
      <c r="B407" t="s">
        <v>80</v>
      </c>
      <c r="C407" t="s">
        <v>262</v>
      </c>
      <c r="D407" t="s">
        <v>82</v>
      </c>
      <c r="E407" s="2" t="str">
        <f>HYPERLINK("capsilon://?command=openfolder&amp;siteaddress=FAM.docvelocity-na8.net&amp;folderid=FX061F7B3F-E9D1-845E-A57E-651821C3C8B4","FX22017899")</f>
        <v>FX22017899</v>
      </c>
      <c r="F407" t="s">
        <v>19</v>
      </c>
      <c r="G407" t="s">
        <v>19</v>
      </c>
      <c r="H407" t="s">
        <v>83</v>
      </c>
      <c r="I407" t="s">
        <v>1031</v>
      </c>
      <c r="J407">
        <v>58</v>
      </c>
      <c r="K407" t="s">
        <v>85</v>
      </c>
      <c r="L407" t="s">
        <v>86</v>
      </c>
      <c r="M407" t="s">
        <v>87</v>
      </c>
      <c r="N407">
        <v>2</v>
      </c>
      <c r="O407" s="1">
        <v>44630.699837962966</v>
      </c>
      <c r="P407" s="1">
        <v>44630.721122685187</v>
      </c>
      <c r="Q407">
        <v>1300</v>
      </c>
      <c r="R407">
        <v>539</v>
      </c>
      <c r="S407" t="b">
        <v>0</v>
      </c>
      <c r="T407" t="s">
        <v>88</v>
      </c>
      <c r="U407" t="b">
        <v>0</v>
      </c>
      <c r="V407" t="s">
        <v>114</v>
      </c>
      <c r="W407" s="1">
        <v>44630.705451388887</v>
      </c>
      <c r="X407">
        <v>405</v>
      </c>
      <c r="Y407">
        <v>53</v>
      </c>
      <c r="Z407">
        <v>0</v>
      </c>
      <c r="AA407">
        <v>53</v>
      </c>
      <c r="AB407">
        <v>0</v>
      </c>
      <c r="AC407">
        <v>4</v>
      </c>
      <c r="AD407">
        <v>5</v>
      </c>
      <c r="AE407">
        <v>0</v>
      </c>
      <c r="AF407">
        <v>0</v>
      </c>
      <c r="AG407">
        <v>0</v>
      </c>
      <c r="AH407" t="s">
        <v>103</v>
      </c>
      <c r="AI407" s="1">
        <v>44630.721122685187</v>
      </c>
      <c r="AJ407">
        <v>106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5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35">
      <c r="A408" t="s">
        <v>1032</v>
      </c>
      <c r="B408" t="s">
        <v>80</v>
      </c>
      <c r="C408" t="s">
        <v>459</v>
      </c>
      <c r="D408" t="s">
        <v>82</v>
      </c>
      <c r="E408" s="2" t="str">
        <f>HYPERLINK("capsilon://?command=openfolder&amp;siteaddress=FAM.docvelocity-na8.net&amp;folderid=FX9691EE45-64F5-C2C3-EED3-E518ADE576F1","FX22028531")</f>
        <v>FX22028531</v>
      </c>
      <c r="F408" t="s">
        <v>19</v>
      </c>
      <c r="G408" t="s">
        <v>19</v>
      </c>
      <c r="H408" t="s">
        <v>83</v>
      </c>
      <c r="I408" t="s">
        <v>1033</v>
      </c>
      <c r="J408">
        <v>0</v>
      </c>
      <c r="K408" t="s">
        <v>85</v>
      </c>
      <c r="L408" t="s">
        <v>86</v>
      </c>
      <c r="M408" t="s">
        <v>87</v>
      </c>
      <c r="N408">
        <v>2</v>
      </c>
      <c r="O408" s="1">
        <v>44630.72284722222</v>
      </c>
      <c r="P408" s="1">
        <v>44630.768090277779</v>
      </c>
      <c r="Q408">
        <v>3159</v>
      </c>
      <c r="R408">
        <v>750</v>
      </c>
      <c r="S408" t="b">
        <v>0</v>
      </c>
      <c r="T408" t="s">
        <v>88</v>
      </c>
      <c r="U408" t="b">
        <v>0</v>
      </c>
      <c r="V408" t="s">
        <v>127</v>
      </c>
      <c r="W408" s="1">
        <v>44630.728449074071</v>
      </c>
      <c r="X408">
        <v>477</v>
      </c>
      <c r="Y408">
        <v>52</v>
      </c>
      <c r="Z408">
        <v>0</v>
      </c>
      <c r="AA408">
        <v>52</v>
      </c>
      <c r="AB408">
        <v>0</v>
      </c>
      <c r="AC408">
        <v>39</v>
      </c>
      <c r="AD408">
        <v>-52</v>
      </c>
      <c r="AE408">
        <v>0</v>
      </c>
      <c r="AF408">
        <v>0</v>
      </c>
      <c r="AG408">
        <v>0</v>
      </c>
      <c r="AH408" t="s">
        <v>98</v>
      </c>
      <c r="AI408" s="1">
        <v>44630.768090277779</v>
      </c>
      <c r="AJ408">
        <v>226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-54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35">
      <c r="A409" t="s">
        <v>1034</v>
      </c>
      <c r="B409" t="s">
        <v>80</v>
      </c>
      <c r="C409" t="s">
        <v>459</v>
      </c>
      <c r="D409" t="s">
        <v>82</v>
      </c>
      <c r="E409" s="2" t="str">
        <f>HYPERLINK("capsilon://?command=openfolder&amp;siteaddress=FAM.docvelocity-na8.net&amp;folderid=FX9691EE45-64F5-C2C3-EED3-E518ADE576F1","FX22028531")</f>
        <v>FX22028531</v>
      </c>
      <c r="F409" t="s">
        <v>19</v>
      </c>
      <c r="G409" t="s">
        <v>19</v>
      </c>
      <c r="H409" t="s">
        <v>83</v>
      </c>
      <c r="I409" t="s">
        <v>1035</v>
      </c>
      <c r="J409">
        <v>0</v>
      </c>
      <c r="K409" t="s">
        <v>85</v>
      </c>
      <c r="L409" t="s">
        <v>86</v>
      </c>
      <c r="M409" t="s">
        <v>87</v>
      </c>
      <c r="N409">
        <v>2</v>
      </c>
      <c r="O409" s="1">
        <v>44630.722974537035</v>
      </c>
      <c r="P409" s="1">
        <v>44630.76835648148</v>
      </c>
      <c r="Q409">
        <v>3866</v>
      </c>
      <c r="R409">
        <v>55</v>
      </c>
      <c r="S409" t="b">
        <v>0</v>
      </c>
      <c r="T409" t="s">
        <v>88</v>
      </c>
      <c r="U409" t="b">
        <v>0</v>
      </c>
      <c r="V409" t="s">
        <v>94</v>
      </c>
      <c r="W409" s="1">
        <v>44630.724537037036</v>
      </c>
      <c r="X409">
        <v>33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98</v>
      </c>
      <c r="AI409" s="1">
        <v>44630.76835648148</v>
      </c>
      <c r="AJ409">
        <v>22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35">
      <c r="A410" t="s">
        <v>1036</v>
      </c>
      <c r="B410" t="s">
        <v>80</v>
      </c>
      <c r="C410" t="s">
        <v>1024</v>
      </c>
      <c r="D410" t="s">
        <v>82</v>
      </c>
      <c r="E410" s="2" t="str">
        <f>HYPERLINK("capsilon://?command=openfolder&amp;siteaddress=FAM.docvelocity-na8.net&amp;folderid=FX31C8E895-2F4C-8BF1-0798-DAD85F7E2852","FX22011760")</f>
        <v>FX22011760</v>
      </c>
      <c r="F410" t="s">
        <v>19</v>
      </c>
      <c r="G410" t="s">
        <v>19</v>
      </c>
      <c r="H410" t="s">
        <v>83</v>
      </c>
      <c r="I410" t="s">
        <v>1037</v>
      </c>
      <c r="J410">
        <v>0</v>
      </c>
      <c r="K410" t="s">
        <v>85</v>
      </c>
      <c r="L410" t="s">
        <v>86</v>
      </c>
      <c r="M410" t="s">
        <v>87</v>
      </c>
      <c r="N410">
        <v>2</v>
      </c>
      <c r="O410" s="1">
        <v>44621.679965277777</v>
      </c>
      <c r="P410" s="1">
        <v>44621.733206018522</v>
      </c>
      <c r="Q410">
        <v>4099</v>
      </c>
      <c r="R410">
        <v>501</v>
      </c>
      <c r="S410" t="b">
        <v>0</v>
      </c>
      <c r="T410" t="s">
        <v>88</v>
      </c>
      <c r="U410" t="b">
        <v>0</v>
      </c>
      <c r="V410" t="s">
        <v>102</v>
      </c>
      <c r="W410" s="1">
        <v>44621.684733796297</v>
      </c>
      <c r="X410">
        <v>390</v>
      </c>
      <c r="Y410">
        <v>21</v>
      </c>
      <c r="Z410">
        <v>0</v>
      </c>
      <c r="AA410">
        <v>21</v>
      </c>
      <c r="AB410">
        <v>0</v>
      </c>
      <c r="AC410">
        <v>15</v>
      </c>
      <c r="AD410">
        <v>-21</v>
      </c>
      <c r="AE410">
        <v>0</v>
      </c>
      <c r="AF410">
        <v>0</v>
      </c>
      <c r="AG410">
        <v>0</v>
      </c>
      <c r="AH410" t="s">
        <v>103</v>
      </c>
      <c r="AI410" s="1">
        <v>44621.733206018522</v>
      </c>
      <c r="AJ410">
        <v>50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-21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35">
      <c r="A411" t="s">
        <v>1038</v>
      </c>
      <c r="B411" t="s">
        <v>80</v>
      </c>
      <c r="C411" t="s">
        <v>1039</v>
      </c>
      <c r="D411" t="s">
        <v>82</v>
      </c>
      <c r="E411" s="2" t="str">
        <f>HYPERLINK("capsilon://?command=openfolder&amp;siteaddress=FAM.docvelocity-na8.net&amp;folderid=FX4482D5F6-D34C-145A-106C-7757614799FE","FX22023060")</f>
        <v>FX22023060</v>
      </c>
      <c r="F411" t="s">
        <v>19</v>
      </c>
      <c r="G411" t="s">
        <v>19</v>
      </c>
      <c r="H411" t="s">
        <v>83</v>
      </c>
      <c r="I411" t="s">
        <v>1040</v>
      </c>
      <c r="J411">
        <v>0</v>
      </c>
      <c r="K411" t="s">
        <v>85</v>
      </c>
      <c r="L411" t="s">
        <v>86</v>
      </c>
      <c r="M411" t="s">
        <v>87</v>
      </c>
      <c r="N411">
        <v>2</v>
      </c>
      <c r="O411" s="1">
        <v>44630.752129629633</v>
      </c>
      <c r="P411" s="1">
        <v>44630.773113425923</v>
      </c>
      <c r="Q411">
        <v>381</v>
      </c>
      <c r="R411">
        <v>1432</v>
      </c>
      <c r="S411" t="b">
        <v>0</v>
      </c>
      <c r="T411" t="s">
        <v>88</v>
      </c>
      <c r="U411" t="b">
        <v>0</v>
      </c>
      <c r="V411" t="s">
        <v>89</v>
      </c>
      <c r="W411" s="1">
        <v>44630.764027777775</v>
      </c>
      <c r="X411">
        <v>1022</v>
      </c>
      <c r="Y411">
        <v>52</v>
      </c>
      <c r="Z411">
        <v>0</v>
      </c>
      <c r="AA411">
        <v>52</v>
      </c>
      <c r="AB411">
        <v>0</v>
      </c>
      <c r="AC411">
        <v>40</v>
      </c>
      <c r="AD411">
        <v>-52</v>
      </c>
      <c r="AE411">
        <v>0</v>
      </c>
      <c r="AF411">
        <v>0</v>
      </c>
      <c r="AG411">
        <v>0</v>
      </c>
      <c r="AH411" t="s">
        <v>98</v>
      </c>
      <c r="AI411" s="1">
        <v>44630.773113425923</v>
      </c>
      <c r="AJ411">
        <v>410</v>
      </c>
      <c r="AK411">
        <v>2</v>
      </c>
      <c r="AL411">
        <v>0</v>
      </c>
      <c r="AM411">
        <v>2</v>
      </c>
      <c r="AN411">
        <v>0</v>
      </c>
      <c r="AO411">
        <v>2</v>
      </c>
      <c r="AP411">
        <v>-54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35">
      <c r="A412" t="s">
        <v>1041</v>
      </c>
      <c r="B412" t="s">
        <v>80</v>
      </c>
      <c r="C412" t="s">
        <v>1042</v>
      </c>
      <c r="D412" t="s">
        <v>82</v>
      </c>
      <c r="E412" s="2" t="str">
        <f>HYPERLINK("capsilon://?command=openfolder&amp;siteaddress=FAM.docvelocity-na8.net&amp;folderid=FX79E4CD38-60C8-C250-84AE-21D6B7E31032","FX220211027")</f>
        <v>FX220211027</v>
      </c>
      <c r="F412" t="s">
        <v>19</v>
      </c>
      <c r="G412" t="s">
        <v>19</v>
      </c>
      <c r="H412" t="s">
        <v>83</v>
      </c>
      <c r="I412" t="s">
        <v>1043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44630.934756944444</v>
      </c>
      <c r="P412" s="1">
        <v>44631.162916666668</v>
      </c>
      <c r="Q412">
        <v>19269</v>
      </c>
      <c r="R412">
        <v>444</v>
      </c>
      <c r="S412" t="b">
        <v>0</v>
      </c>
      <c r="T412" t="s">
        <v>88</v>
      </c>
      <c r="U412" t="b">
        <v>0</v>
      </c>
      <c r="V412" t="s">
        <v>149</v>
      </c>
      <c r="W412" s="1">
        <v>44630.984016203707</v>
      </c>
      <c r="X412">
        <v>291</v>
      </c>
      <c r="Y412">
        <v>21</v>
      </c>
      <c r="Z412">
        <v>0</v>
      </c>
      <c r="AA412">
        <v>21</v>
      </c>
      <c r="AB412">
        <v>0</v>
      </c>
      <c r="AC412">
        <v>2</v>
      </c>
      <c r="AD412">
        <v>7</v>
      </c>
      <c r="AE412">
        <v>0</v>
      </c>
      <c r="AF412">
        <v>0</v>
      </c>
      <c r="AG412">
        <v>0</v>
      </c>
      <c r="AH412" t="s">
        <v>566</v>
      </c>
      <c r="AI412" s="1">
        <v>44631.162916666668</v>
      </c>
      <c r="AJ412">
        <v>146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35">
      <c r="A413" t="s">
        <v>1044</v>
      </c>
      <c r="B413" t="s">
        <v>80</v>
      </c>
      <c r="C413" t="s">
        <v>1039</v>
      </c>
      <c r="D413" t="s">
        <v>82</v>
      </c>
      <c r="E413" s="2" t="str">
        <f>HYPERLINK("capsilon://?command=openfolder&amp;siteaddress=FAM.docvelocity-na8.net&amp;folderid=FX4482D5F6-D34C-145A-106C-7757614799FE","FX22023060")</f>
        <v>FX22023060</v>
      </c>
      <c r="F413" t="s">
        <v>19</v>
      </c>
      <c r="G413" t="s">
        <v>19</v>
      </c>
      <c r="H413" t="s">
        <v>83</v>
      </c>
      <c r="I413" t="s">
        <v>1045</v>
      </c>
      <c r="J413">
        <v>28</v>
      </c>
      <c r="K413" t="s">
        <v>85</v>
      </c>
      <c r="L413" t="s">
        <v>86</v>
      </c>
      <c r="M413" t="s">
        <v>87</v>
      </c>
      <c r="N413">
        <v>2</v>
      </c>
      <c r="O413" s="1">
        <v>44631.120150462964</v>
      </c>
      <c r="P413" s="1">
        <v>44631.170011574075</v>
      </c>
      <c r="Q413">
        <v>3749</v>
      </c>
      <c r="R413">
        <v>559</v>
      </c>
      <c r="S413" t="b">
        <v>0</v>
      </c>
      <c r="T413" t="s">
        <v>88</v>
      </c>
      <c r="U413" t="b">
        <v>0</v>
      </c>
      <c r="V413" t="s">
        <v>237</v>
      </c>
      <c r="W413" s="1">
        <v>44631.131898148145</v>
      </c>
      <c r="X413">
        <v>230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255</v>
      </c>
      <c r="AI413" s="1">
        <v>44631.170011574075</v>
      </c>
      <c r="AJ413">
        <v>213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6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35">
      <c r="A414" t="s">
        <v>1046</v>
      </c>
      <c r="B414" t="s">
        <v>80</v>
      </c>
      <c r="C414" t="s">
        <v>1047</v>
      </c>
      <c r="D414" t="s">
        <v>82</v>
      </c>
      <c r="E414" s="2" t="str">
        <f>HYPERLINK("capsilon://?command=openfolder&amp;siteaddress=FAM.docvelocity-na8.net&amp;folderid=FX22EAAB8C-4730-A608-8818-107B67372C1F","FX220210418")</f>
        <v>FX220210418</v>
      </c>
      <c r="F414" t="s">
        <v>19</v>
      </c>
      <c r="G414" t="s">
        <v>19</v>
      </c>
      <c r="H414" t="s">
        <v>83</v>
      </c>
      <c r="I414" t="s">
        <v>1048</v>
      </c>
      <c r="J414">
        <v>0</v>
      </c>
      <c r="K414" t="s">
        <v>85</v>
      </c>
      <c r="L414" t="s">
        <v>86</v>
      </c>
      <c r="M414" t="s">
        <v>87</v>
      </c>
      <c r="N414">
        <v>2</v>
      </c>
      <c r="O414" s="1">
        <v>44631.456689814811</v>
      </c>
      <c r="P414" s="1">
        <v>44631.508055555554</v>
      </c>
      <c r="Q414">
        <v>3696</v>
      </c>
      <c r="R414">
        <v>742</v>
      </c>
      <c r="S414" t="b">
        <v>0</v>
      </c>
      <c r="T414" t="s">
        <v>88</v>
      </c>
      <c r="U414" t="b">
        <v>0</v>
      </c>
      <c r="V414" t="s">
        <v>114</v>
      </c>
      <c r="W414" s="1">
        <v>44631.49013888889</v>
      </c>
      <c r="X414">
        <v>499</v>
      </c>
      <c r="Y414">
        <v>43</v>
      </c>
      <c r="Z414">
        <v>0</v>
      </c>
      <c r="AA414">
        <v>43</v>
      </c>
      <c r="AB414">
        <v>0</v>
      </c>
      <c r="AC414">
        <v>21</v>
      </c>
      <c r="AD414">
        <v>-43</v>
      </c>
      <c r="AE414">
        <v>0</v>
      </c>
      <c r="AF414">
        <v>0</v>
      </c>
      <c r="AG414">
        <v>0</v>
      </c>
      <c r="AH414" t="s">
        <v>255</v>
      </c>
      <c r="AI414" s="1">
        <v>44631.508055555554</v>
      </c>
      <c r="AJ414">
        <v>203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-43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35">
      <c r="A415" t="s">
        <v>1049</v>
      </c>
      <c r="B415" t="s">
        <v>80</v>
      </c>
      <c r="C415" t="s">
        <v>1050</v>
      </c>
      <c r="D415" t="s">
        <v>82</v>
      </c>
      <c r="E415" s="2" t="str">
        <f>HYPERLINK("capsilon://?command=openfolder&amp;siteaddress=FAM.docvelocity-na8.net&amp;folderid=FX55C7439A-C861-645B-DBC9-B1785291A46E","FX220112015")</f>
        <v>FX220112015</v>
      </c>
      <c r="F415" t="s">
        <v>19</v>
      </c>
      <c r="G415" t="s">
        <v>19</v>
      </c>
      <c r="H415" t="s">
        <v>83</v>
      </c>
      <c r="I415" t="s">
        <v>1051</v>
      </c>
      <c r="J415">
        <v>28</v>
      </c>
      <c r="K415" t="s">
        <v>85</v>
      </c>
      <c r="L415" t="s">
        <v>86</v>
      </c>
      <c r="M415" t="s">
        <v>87</v>
      </c>
      <c r="N415">
        <v>2</v>
      </c>
      <c r="O415" s="1">
        <v>44631.477777777778</v>
      </c>
      <c r="P415" s="1">
        <v>44631.509085648147</v>
      </c>
      <c r="Q415">
        <v>2398</v>
      </c>
      <c r="R415">
        <v>307</v>
      </c>
      <c r="S415" t="b">
        <v>0</v>
      </c>
      <c r="T415" t="s">
        <v>88</v>
      </c>
      <c r="U415" t="b">
        <v>0</v>
      </c>
      <c r="V415" t="s">
        <v>114</v>
      </c>
      <c r="W415" s="1">
        <v>44631.487395833334</v>
      </c>
      <c r="X415">
        <v>122</v>
      </c>
      <c r="Y415">
        <v>21</v>
      </c>
      <c r="Z415">
        <v>0</v>
      </c>
      <c r="AA415">
        <v>21</v>
      </c>
      <c r="AB415">
        <v>0</v>
      </c>
      <c r="AC415">
        <v>0</v>
      </c>
      <c r="AD415">
        <v>7</v>
      </c>
      <c r="AE415">
        <v>0</v>
      </c>
      <c r="AF415">
        <v>0</v>
      </c>
      <c r="AG415">
        <v>0</v>
      </c>
      <c r="AH415" t="s">
        <v>98</v>
      </c>
      <c r="AI415" s="1">
        <v>44631.509085648147</v>
      </c>
      <c r="AJ415">
        <v>185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35">
      <c r="A416" t="s">
        <v>1052</v>
      </c>
      <c r="B416" t="s">
        <v>80</v>
      </c>
      <c r="C416" t="s">
        <v>1053</v>
      </c>
      <c r="D416" t="s">
        <v>82</v>
      </c>
      <c r="E416" s="2" t="str">
        <f>HYPERLINK("capsilon://?command=openfolder&amp;siteaddress=FAM.docvelocity-na8.net&amp;folderid=FX6131116F-4121-58E9-9B6D-FF0C67914A77","FX2203381")</f>
        <v>FX2203381</v>
      </c>
      <c r="F416" t="s">
        <v>19</v>
      </c>
      <c r="G416" t="s">
        <v>19</v>
      </c>
      <c r="H416" t="s">
        <v>83</v>
      </c>
      <c r="I416" t="s">
        <v>1054</v>
      </c>
      <c r="J416">
        <v>71</v>
      </c>
      <c r="K416" t="s">
        <v>85</v>
      </c>
      <c r="L416" t="s">
        <v>86</v>
      </c>
      <c r="M416" t="s">
        <v>87</v>
      </c>
      <c r="N416">
        <v>2</v>
      </c>
      <c r="O416" s="1">
        <v>44631.503564814811</v>
      </c>
      <c r="P416" s="1">
        <v>44631.511631944442</v>
      </c>
      <c r="Q416">
        <v>201</v>
      </c>
      <c r="R416">
        <v>496</v>
      </c>
      <c r="S416" t="b">
        <v>0</v>
      </c>
      <c r="T416" t="s">
        <v>88</v>
      </c>
      <c r="U416" t="b">
        <v>0</v>
      </c>
      <c r="V416" t="s">
        <v>102</v>
      </c>
      <c r="W416" s="1">
        <v>44631.505868055552</v>
      </c>
      <c r="X416">
        <v>194</v>
      </c>
      <c r="Y416">
        <v>66</v>
      </c>
      <c r="Z416">
        <v>0</v>
      </c>
      <c r="AA416">
        <v>66</v>
      </c>
      <c r="AB416">
        <v>0</v>
      </c>
      <c r="AC416">
        <v>1</v>
      </c>
      <c r="AD416">
        <v>5</v>
      </c>
      <c r="AE416">
        <v>0</v>
      </c>
      <c r="AF416">
        <v>0</v>
      </c>
      <c r="AG416">
        <v>0</v>
      </c>
      <c r="AH416" t="s">
        <v>255</v>
      </c>
      <c r="AI416" s="1">
        <v>44631.511631944442</v>
      </c>
      <c r="AJ416">
        <v>292</v>
      </c>
      <c r="AK416">
        <v>2</v>
      </c>
      <c r="AL416">
        <v>0</v>
      </c>
      <c r="AM416">
        <v>2</v>
      </c>
      <c r="AN416">
        <v>0</v>
      </c>
      <c r="AO416">
        <v>1</v>
      </c>
      <c r="AP416">
        <v>3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35">
      <c r="A417" t="s">
        <v>1055</v>
      </c>
      <c r="B417" t="s">
        <v>80</v>
      </c>
      <c r="C417" t="s">
        <v>273</v>
      </c>
      <c r="D417" t="s">
        <v>82</v>
      </c>
      <c r="E417" s="2" t="str">
        <f>HYPERLINK("capsilon://?command=openfolder&amp;siteaddress=FAM.docvelocity-na8.net&amp;folderid=FX605A9FC1-840D-A08D-56C2-F5605041CFAB","FX22028306")</f>
        <v>FX22028306</v>
      </c>
      <c r="F417" t="s">
        <v>19</v>
      </c>
      <c r="G417" t="s">
        <v>19</v>
      </c>
      <c r="H417" t="s">
        <v>83</v>
      </c>
      <c r="I417" t="s">
        <v>1056</v>
      </c>
      <c r="J417">
        <v>0</v>
      </c>
      <c r="K417" t="s">
        <v>85</v>
      </c>
      <c r="L417" t="s">
        <v>86</v>
      </c>
      <c r="M417" t="s">
        <v>87</v>
      </c>
      <c r="N417">
        <v>2</v>
      </c>
      <c r="O417" s="1">
        <v>44631.510995370372</v>
      </c>
      <c r="P417" s="1">
        <v>44631.513692129629</v>
      </c>
      <c r="Q417">
        <v>98</v>
      </c>
      <c r="R417">
        <v>135</v>
      </c>
      <c r="S417" t="b">
        <v>0</v>
      </c>
      <c r="T417" t="s">
        <v>88</v>
      </c>
      <c r="U417" t="b">
        <v>0</v>
      </c>
      <c r="V417" t="s">
        <v>127</v>
      </c>
      <c r="W417" s="1">
        <v>44631.512303240743</v>
      </c>
      <c r="X417">
        <v>105</v>
      </c>
      <c r="Y417">
        <v>0</v>
      </c>
      <c r="Z417">
        <v>0</v>
      </c>
      <c r="AA417">
        <v>0</v>
      </c>
      <c r="AB417">
        <v>9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98</v>
      </c>
      <c r="AI417" s="1">
        <v>44631.513692129629</v>
      </c>
      <c r="AJ417">
        <v>30</v>
      </c>
      <c r="AK417">
        <v>0</v>
      </c>
      <c r="AL417">
        <v>0</v>
      </c>
      <c r="AM417">
        <v>0</v>
      </c>
      <c r="AN417">
        <v>9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35">
      <c r="A418" t="s">
        <v>1057</v>
      </c>
      <c r="B418" t="s">
        <v>80</v>
      </c>
      <c r="C418" t="s">
        <v>1058</v>
      </c>
      <c r="D418" t="s">
        <v>82</v>
      </c>
      <c r="E418" s="2" t="str">
        <f>HYPERLINK("capsilon://?command=openfolder&amp;siteaddress=FAM.docvelocity-na8.net&amp;folderid=FX510E410C-C720-D416-199F-EF41E2EE57E0","FX22014701")</f>
        <v>FX22014701</v>
      </c>
      <c r="F418" t="s">
        <v>19</v>
      </c>
      <c r="G418" t="s">
        <v>19</v>
      </c>
      <c r="H418" t="s">
        <v>83</v>
      </c>
      <c r="I418" t="s">
        <v>1059</v>
      </c>
      <c r="J418">
        <v>0</v>
      </c>
      <c r="K418" t="s">
        <v>85</v>
      </c>
      <c r="L418" t="s">
        <v>86</v>
      </c>
      <c r="M418" t="s">
        <v>87</v>
      </c>
      <c r="N418">
        <v>2</v>
      </c>
      <c r="O418" s="1">
        <v>44631.52884259259</v>
      </c>
      <c r="P418" s="1">
        <v>44631.702696759261</v>
      </c>
      <c r="Q418">
        <v>12047</v>
      </c>
      <c r="R418">
        <v>2974</v>
      </c>
      <c r="S418" t="b">
        <v>0</v>
      </c>
      <c r="T418" t="s">
        <v>88</v>
      </c>
      <c r="U418" t="b">
        <v>0</v>
      </c>
      <c r="V418" t="s">
        <v>127</v>
      </c>
      <c r="W418" s="1">
        <v>44631.547175925924</v>
      </c>
      <c r="X418">
        <v>1508</v>
      </c>
      <c r="Y418">
        <v>52</v>
      </c>
      <c r="Z418">
        <v>0</v>
      </c>
      <c r="AA418">
        <v>52</v>
      </c>
      <c r="AB418">
        <v>0</v>
      </c>
      <c r="AC418">
        <v>30</v>
      </c>
      <c r="AD418">
        <v>-52</v>
      </c>
      <c r="AE418">
        <v>0</v>
      </c>
      <c r="AF418">
        <v>0</v>
      </c>
      <c r="AG418">
        <v>0</v>
      </c>
      <c r="AH418" t="s">
        <v>103</v>
      </c>
      <c r="AI418" s="1">
        <v>44631.702696759261</v>
      </c>
      <c r="AJ418">
        <v>445</v>
      </c>
      <c r="AK418">
        <v>2</v>
      </c>
      <c r="AL418">
        <v>0</v>
      </c>
      <c r="AM418">
        <v>2</v>
      </c>
      <c r="AN418">
        <v>0</v>
      </c>
      <c r="AO418">
        <v>1</v>
      </c>
      <c r="AP418">
        <v>-54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35">
      <c r="A419" t="s">
        <v>1060</v>
      </c>
      <c r="B419" t="s">
        <v>80</v>
      </c>
      <c r="C419" t="s">
        <v>1061</v>
      </c>
      <c r="D419" t="s">
        <v>82</v>
      </c>
      <c r="E419" s="2" t="str">
        <f>HYPERLINK("capsilon://?command=openfolder&amp;siteaddress=FAM.docvelocity-na8.net&amp;folderid=FX43EC3AAC-91AA-CDB2-42E8-7FB1AA6CB65A","FX22017046")</f>
        <v>FX22017046</v>
      </c>
      <c r="F419" t="s">
        <v>19</v>
      </c>
      <c r="G419" t="s">
        <v>19</v>
      </c>
      <c r="H419" t="s">
        <v>83</v>
      </c>
      <c r="I419" t="s">
        <v>1062</v>
      </c>
      <c r="J419">
        <v>168</v>
      </c>
      <c r="K419" t="s">
        <v>85</v>
      </c>
      <c r="L419" t="s">
        <v>86</v>
      </c>
      <c r="M419" t="s">
        <v>87</v>
      </c>
      <c r="N419">
        <v>2</v>
      </c>
      <c r="O419" s="1">
        <v>44631.529074074075</v>
      </c>
      <c r="P419" s="1">
        <v>44631.697534722225</v>
      </c>
      <c r="Q419">
        <v>13826</v>
      </c>
      <c r="R419">
        <v>729</v>
      </c>
      <c r="S419" t="b">
        <v>0</v>
      </c>
      <c r="T419" t="s">
        <v>88</v>
      </c>
      <c r="U419" t="b">
        <v>0</v>
      </c>
      <c r="V419" t="s">
        <v>154</v>
      </c>
      <c r="W419" s="1">
        <v>44631.536493055559</v>
      </c>
      <c r="X419">
        <v>445</v>
      </c>
      <c r="Y419">
        <v>126</v>
      </c>
      <c r="Z419">
        <v>0</v>
      </c>
      <c r="AA419">
        <v>126</v>
      </c>
      <c r="AB419">
        <v>0</v>
      </c>
      <c r="AC419">
        <v>4</v>
      </c>
      <c r="AD419">
        <v>42</v>
      </c>
      <c r="AE419">
        <v>0</v>
      </c>
      <c r="AF419">
        <v>0</v>
      </c>
      <c r="AG419">
        <v>0</v>
      </c>
      <c r="AH419" t="s">
        <v>103</v>
      </c>
      <c r="AI419" s="1">
        <v>44631.697534722225</v>
      </c>
      <c r="AJ419">
        <v>237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42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35">
      <c r="A420" t="s">
        <v>1063</v>
      </c>
      <c r="B420" t="s">
        <v>80</v>
      </c>
      <c r="C420" t="s">
        <v>1058</v>
      </c>
      <c r="D420" t="s">
        <v>82</v>
      </c>
      <c r="E420" s="2" t="str">
        <f>HYPERLINK("capsilon://?command=openfolder&amp;siteaddress=FAM.docvelocity-na8.net&amp;folderid=FX510E410C-C720-D416-199F-EF41E2EE57E0","FX22014701")</f>
        <v>FX22014701</v>
      </c>
      <c r="F420" t="s">
        <v>19</v>
      </c>
      <c r="G420" t="s">
        <v>19</v>
      </c>
      <c r="H420" t="s">
        <v>83</v>
      </c>
      <c r="I420" t="s">
        <v>1064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44631.529108796298</v>
      </c>
      <c r="P420" s="1">
        <v>44631.708541666667</v>
      </c>
      <c r="Q420">
        <v>14274</v>
      </c>
      <c r="R420">
        <v>1229</v>
      </c>
      <c r="S420" t="b">
        <v>0</v>
      </c>
      <c r="T420" t="s">
        <v>88</v>
      </c>
      <c r="U420" t="b">
        <v>0</v>
      </c>
      <c r="V420" t="s">
        <v>94</v>
      </c>
      <c r="W420" s="1">
        <v>44631.539583333331</v>
      </c>
      <c r="X420">
        <v>865</v>
      </c>
      <c r="Y420">
        <v>52</v>
      </c>
      <c r="Z420">
        <v>0</v>
      </c>
      <c r="AA420">
        <v>52</v>
      </c>
      <c r="AB420">
        <v>0</v>
      </c>
      <c r="AC420">
        <v>30</v>
      </c>
      <c r="AD420">
        <v>-52</v>
      </c>
      <c r="AE420">
        <v>0</v>
      </c>
      <c r="AF420">
        <v>0</v>
      </c>
      <c r="AG420">
        <v>0</v>
      </c>
      <c r="AH420" t="s">
        <v>103</v>
      </c>
      <c r="AI420" s="1">
        <v>44631.708541666667</v>
      </c>
      <c r="AJ420">
        <v>364</v>
      </c>
      <c r="AK420">
        <v>8</v>
      </c>
      <c r="AL420">
        <v>0</v>
      </c>
      <c r="AM420">
        <v>8</v>
      </c>
      <c r="AN420">
        <v>0</v>
      </c>
      <c r="AO420">
        <v>7</v>
      </c>
      <c r="AP420">
        <v>-60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35">
      <c r="A421" t="s">
        <v>1065</v>
      </c>
      <c r="B421" t="s">
        <v>80</v>
      </c>
      <c r="C421" t="s">
        <v>1066</v>
      </c>
      <c r="D421" t="s">
        <v>82</v>
      </c>
      <c r="E421" s="2" t="str">
        <f>HYPERLINK("capsilon://?command=openfolder&amp;siteaddress=FAM.docvelocity-na8.net&amp;folderid=FX5BE0266D-640C-F33F-D20C-D01D8DACC7A0","FX22029055")</f>
        <v>FX22029055</v>
      </c>
      <c r="F421" t="s">
        <v>19</v>
      </c>
      <c r="G421" t="s">
        <v>19</v>
      </c>
      <c r="H421" t="s">
        <v>83</v>
      </c>
      <c r="I421" t="s">
        <v>1067</v>
      </c>
      <c r="J421">
        <v>0</v>
      </c>
      <c r="K421" t="s">
        <v>85</v>
      </c>
      <c r="L421" t="s">
        <v>86</v>
      </c>
      <c r="M421" t="s">
        <v>87</v>
      </c>
      <c r="N421">
        <v>2</v>
      </c>
      <c r="O421" s="1">
        <v>44631.54179398148</v>
      </c>
      <c r="P421" s="1">
        <v>44631.706388888888</v>
      </c>
      <c r="Q421">
        <v>13916</v>
      </c>
      <c r="R421">
        <v>305</v>
      </c>
      <c r="S421" t="b">
        <v>0</v>
      </c>
      <c r="T421" t="s">
        <v>88</v>
      </c>
      <c r="U421" t="b">
        <v>0</v>
      </c>
      <c r="V421" t="s">
        <v>102</v>
      </c>
      <c r="W421" s="1">
        <v>44631.544374999998</v>
      </c>
      <c r="X421">
        <v>217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98</v>
      </c>
      <c r="AI421" s="1">
        <v>44631.706388888888</v>
      </c>
      <c r="AJ421">
        <v>88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35">
      <c r="A422" t="s">
        <v>1068</v>
      </c>
      <c r="B422" t="s">
        <v>80</v>
      </c>
      <c r="C422" t="s">
        <v>1069</v>
      </c>
      <c r="D422" t="s">
        <v>82</v>
      </c>
      <c r="E422" s="2" t="str">
        <f>HYPERLINK("capsilon://?command=openfolder&amp;siteaddress=FAM.docvelocity-na8.net&amp;folderid=FX55B251D4-C728-9ADC-2658-B5875400754E","FX22021091")</f>
        <v>FX22021091</v>
      </c>
      <c r="F422" t="s">
        <v>19</v>
      </c>
      <c r="G422" t="s">
        <v>19</v>
      </c>
      <c r="H422" t="s">
        <v>83</v>
      </c>
      <c r="I422" t="s">
        <v>1070</v>
      </c>
      <c r="J422">
        <v>0</v>
      </c>
      <c r="K422" t="s">
        <v>85</v>
      </c>
      <c r="L422" t="s">
        <v>86</v>
      </c>
      <c r="M422" t="s">
        <v>87</v>
      </c>
      <c r="N422">
        <v>2</v>
      </c>
      <c r="O422" s="1">
        <v>44631.544363425928</v>
      </c>
      <c r="P422" s="1">
        <v>44631.710509259261</v>
      </c>
      <c r="Q422">
        <v>13558</v>
      </c>
      <c r="R422">
        <v>797</v>
      </c>
      <c r="S422" t="b">
        <v>0</v>
      </c>
      <c r="T422" t="s">
        <v>88</v>
      </c>
      <c r="U422" t="b">
        <v>0</v>
      </c>
      <c r="V422" t="s">
        <v>102</v>
      </c>
      <c r="W422" s="1">
        <v>44631.549479166664</v>
      </c>
      <c r="X422">
        <v>441</v>
      </c>
      <c r="Y422">
        <v>52</v>
      </c>
      <c r="Z422">
        <v>0</v>
      </c>
      <c r="AA422">
        <v>52</v>
      </c>
      <c r="AB422">
        <v>0</v>
      </c>
      <c r="AC422">
        <v>33</v>
      </c>
      <c r="AD422">
        <v>-52</v>
      </c>
      <c r="AE422">
        <v>0</v>
      </c>
      <c r="AF422">
        <v>0</v>
      </c>
      <c r="AG422">
        <v>0</v>
      </c>
      <c r="AH422" t="s">
        <v>98</v>
      </c>
      <c r="AI422" s="1">
        <v>44631.710509259261</v>
      </c>
      <c r="AJ422">
        <v>356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-53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35">
      <c r="A423" t="s">
        <v>1071</v>
      </c>
      <c r="B423" t="s">
        <v>80</v>
      </c>
      <c r="C423" t="s">
        <v>1072</v>
      </c>
      <c r="D423" t="s">
        <v>82</v>
      </c>
      <c r="E423" s="2" t="str">
        <f>HYPERLINK("capsilon://?command=openfolder&amp;siteaddress=FAM.docvelocity-na8.net&amp;folderid=FX2BA9A1B7-5084-CC80-E1FE-D7BAC09D8270","FX22033195")</f>
        <v>FX22033195</v>
      </c>
      <c r="F423" t="s">
        <v>19</v>
      </c>
      <c r="G423" t="s">
        <v>19</v>
      </c>
      <c r="H423" t="s">
        <v>83</v>
      </c>
      <c r="I423" t="s">
        <v>1073</v>
      </c>
      <c r="J423">
        <v>85</v>
      </c>
      <c r="K423" t="s">
        <v>85</v>
      </c>
      <c r="L423" t="s">
        <v>86</v>
      </c>
      <c r="M423" t="s">
        <v>87</v>
      </c>
      <c r="N423">
        <v>2</v>
      </c>
      <c r="O423" s="1">
        <v>44631.548402777778</v>
      </c>
      <c r="P423" s="1">
        <v>44631.709675925929</v>
      </c>
      <c r="Q423">
        <v>13601</v>
      </c>
      <c r="R423">
        <v>333</v>
      </c>
      <c r="S423" t="b">
        <v>0</v>
      </c>
      <c r="T423" t="s">
        <v>88</v>
      </c>
      <c r="U423" t="b">
        <v>0</v>
      </c>
      <c r="V423" t="s">
        <v>127</v>
      </c>
      <c r="W423" s="1">
        <v>44631.551249999997</v>
      </c>
      <c r="X423">
        <v>235</v>
      </c>
      <c r="Y423">
        <v>80</v>
      </c>
      <c r="Z423">
        <v>0</v>
      </c>
      <c r="AA423">
        <v>80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103</v>
      </c>
      <c r="AI423" s="1">
        <v>44631.709675925929</v>
      </c>
      <c r="AJ423">
        <v>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35">
      <c r="A424" t="s">
        <v>1074</v>
      </c>
      <c r="B424" t="s">
        <v>80</v>
      </c>
      <c r="C424" t="s">
        <v>1072</v>
      </c>
      <c r="D424" t="s">
        <v>82</v>
      </c>
      <c r="E424" s="2" t="str">
        <f>HYPERLINK("capsilon://?command=openfolder&amp;siteaddress=FAM.docvelocity-na8.net&amp;folderid=FX2BA9A1B7-5084-CC80-E1FE-D7BAC09D8270","FX22033195")</f>
        <v>FX22033195</v>
      </c>
      <c r="F424" t="s">
        <v>19</v>
      </c>
      <c r="G424" t="s">
        <v>19</v>
      </c>
      <c r="H424" t="s">
        <v>83</v>
      </c>
      <c r="I424" t="s">
        <v>1075</v>
      </c>
      <c r="J424">
        <v>85</v>
      </c>
      <c r="K424" t="s">
        <v>85</v>
      </c>
      <c r="L424" t="s">
        <v>86</v>
      </c>
      <c r="M424" t="s">
        <v>87</v>
      </c>
      <c r="N424">
        <v>2</v>
      </c>
      <c r="O424" s="1">
        <v>44631.548773148148</v>
      </c>
      <c r="P424" s="1">
        <v>44631.711076388892</v>
      </c>
      <c r="Q424">
        <v>13496</v>
      </c>
      <c r="R424">
        <v>527</v>
      </c>
      <c r="S424" t="b">
        <v>0</v>
      </c>
      <c r="T424" t="s">
        <v>88</v>
      </c>
      <c r="U424" t="b">
        <v>0</v>
      </c>
      <c r="V424" t="s">
        <v>252</v>
      </c>
      <c r="W424" s="1">
        <v>44631.553611111114</v>
      </c>
      <c r="X424">
        <v>406</v>
      </c>
      <c r="Y424">
        <v>80</v>
      </c>
      <c r="Z424">
        <v>0</v>
      </c>
      <c r="AA424">
        <v>80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103</v>
      </c>
      <c r="AI424" s="1">
        <v>44631.711076388892</v>
      </c>
      <c r="AJ424">
        <v>121</v>
      </c>
      <c r="AK424">
        <v>2</v>
      </c>
      <c r="AL424">
        <v>0</v>
      </c>
      <c r="AM424">
        <v>2</v>
      </c>
      <c r="AN424">
        <v>0</v>
      </c>
      <c r="AO424">
        <v>1</v>
      </c>
      <c r="AP424">
        <v>3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35">
      <c r="A425" t="s">
        <v>1076</v>
      </c>
      <c r="B425" t="s">
        <v>80</v>
      </c>
      <c r="C425" t="s">
        <v>1069</v>
      </c>
      <c r="D425" t="s">
        <v>82</v>
      </c>
      <c r="E425" s="2" t="str">
        <f>HYPERLINK("capsilon://?command=openfolder&amp;siteaddress=FAM.docvelocity-na8.net&amp;folderid=FX55B251D4-C728-9ADC-2658-B5875400754E","FX22021091")</f>
        <v>FX22021091</v>
      </c>
      <c r="F425" t="s">
        <v>19</v>
      </c>
      <c r="G425" t="s">
        <v>19</v>
      </c>
      <c r="H425" t="s">
        <v>83</v>
      </c>
      <c r="I425" t="s">
        <v>1077</v>
      </c>
      <c r="J425">
        <v>44</v>
      </c>
      <c r="K425" t="s">
        <v>85</v>
      </c>
      <c r="L425" t="s">
        <v>86</v>
      </c>
      <c r="M425" t="s">
        <v>87</v>
      </c>
      <c r="N425">
        <v>2</v>
      </c>
      <c r="O425" s="1">
        <v>44631.548888888887</v>
      </c>
      <c r="P425" s="1">
        <v>44631.714849537035</v>
      </c>
      <c r="Q425">
        <v>14051</v>
      </c>
      <c r="R425">
        <v>288</v>
      </c>
      <c r="S425" t="b">
        <v>0</v>
      </c>
      <c r="T425" t="s">
        <v>88</v>
      </c>
      <c r="U425" t="b">
        <v>0</v>
      </c>
      <c r="V425" t="s">
        <v>154</v>
      </c>
      <c r="W425" s="1">
        <v>44631.55133101852</v>
      </c>
      <c r="X425">
        <v>161</v>
      </c>
      <c r="Y425">
        <v>39</v>
      </c>
      <c r="Z425">
        <v>0</v>
      </c>
      <c r="AA425">
        <v>39</v>
      </c>
      <c r="AB425">
        <v>0</v>
      </c>
      <c r="AC425">
        <v>1</v>
      </c>
      <c r="AD425">
        <v>5</v>
      </c>
      <c r="AE425">
        <v>0</v>
      </c>
      <c r="AF425">
        <v>0</v>
      </c>
      <c r="AG425">
        <v>0</v>
      </c>
      <c r="AH425" t="s">
        <v>103</v>
      </c>
      <c r="AI425" s="1">
        <v>44631.714849537035</v>
      </c>
      <c r="AJ425">
        <v>127</v>
      </c>
      <c r="AK425">
        <v>2</v>
      </c>
      <c r="AL425">
        <v>0</v>
      </c>
      <c r="AM425">
        <v>2</v>
      </c>
      <c r="AN425">
        <v>0</v>
      </c>
      <c r="AO425">
        <v>1</v>
      </c>
      <c r="AP425">
        <v>3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35">
      <c r="A426" t="s">
        <v>1078</v>
      </c>
      <c r="B426" t="s">
        <v>80</v>
      </c>
      <c r="C426" t="s">
        <v>1079</v>
      </c>
      <c r="D426" t="s">
        <v>82</v>
      </c>
      <c r="E426" s="2" t="str">
        <f>HYPERLINK("capsilon://?command=openfolder&amp;siteaddress=FAM.docvelocity-na8.net&amp;folderid=FX6F05F254-4BC2-7795-4B5C-9B03111C1F44","FX21128585")</f>
        <v>FX21128585</v>
      </c>
      <c r="F426" t="s">
        <v>19</v>
      </c>
      <c r="G426" t="s">
        <v>19</v>
      </c>
      <c r="H426" t="s">
        <v>83</v>
      </c>
      <c r="I426" t="s">
        <v>1080</v>
      </c>
      <c r="J426">
        <v>168</v>
      </c>
      <c r="K426" t="s">
        <v>85</v>
      </c>
      <c r="L426" t="s">
        <v>86</v>
      </c>
      <c r="M426" t="s">
        <v>87</v>
      </c>
      <c r="N426">
        <v>1</v>
      </c>
      <c r="O426" s="1">
        <v>44631.593009259261</v>
      </c>
      <c r="P426" s="1">
        <v>44631.652222222219</v>
      </c>
      <c r="Q426">
        <v>4824</v>
      </c>
      <c r="R426">
        <v>292</v>
      </c>
      <c r="S426" t="b">
        <v>0</v>
      </c>
      <c r="T426" t="s">
        <v>88</v>
      </c>
      <c r="U426" t="b">
        <v>0</v>
      </c>
      <c r="V426" t="s">
        <v>143</v>
      </c>
      <c r="W426" s="1">
        <v>44631.652222222219</v>
      </c>
      <c r="X426">
        <v>101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168</v>
      </c>
      <c r="AE426">
        <v>163</v>
      </c>
      <c r="AF426">
        <v>0</v>
      </c>
      <c r="AG426">
        <v>3</v>
      </c>
      <c r="AH426" t="s">
        <v>88</v>
      </c>
      <c r="AI426" t="s">
        <v>88</v>
      </c>
      <c r="AJ426" t="s">
        <v>88</v>
      </c>
      <c r="AK426" t="s">
        <v>88</v>
      </c>
      <c r="AL426" t="s">
        <v>88</v>
      </c>
      <c r="AM426" t="s">
        <v>88</v>
      </c>
      <c r="AN426" t="s">
        <v>88</v>
      </c>
      <c r="AO426" t="s">
        <v>88</v>
      </c>
      <c r="AP426" t="s">
        <v>88</v>
      </c>
      <c r="AQ426" t="s">
        <v>88</v>
      </c>
      <c r="AR426" t="s">
        <v>88</v>
      </c>
      <c r="AS426" t="s">
        <v>88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35">
      <c r="A427" t="s">
        <v>1081</v>
      </c>
      <c r="B427" t="s">
        <v>80</v>
      </c>
      <c r="C427" t="s">
        <v>1079</v>
      </c>
      <c r="D427" t="s">
        <v>82</v>
      </c>
      <c r="E427" s="2" t="str">
        <f>HYPERLINK("capsilon://?command=openfolder&amp;siteaddress=FAM.docvelocity-na8.net&amp;folderid=FX6F05F254-4BC2-7795-4B5C-9B03111C1F44","FX21128585")</f>
        <v>FX21128585</v>
      </c>
      <c r="F427" t="s">
        <v>19</v>
      </c>
      <c r="G427" t="s">
        <v>19</v>
      </c>
      <c r="H427" t="s">
        <v>83</v>
      </c>
      <c r="I427" t="s">
        <v>1082</v>
      </c>
      <c r="J427">
        <v>28</v>
      </c>
      <c r="K427" t="s">
        <v>85</v>
      </c>
      <c r="L427" t="s">
        <v>86</v>
      </c>
      <c r="M427" t="s">
        <v>87</v>
      </c>
      <c r="N427">
        <v>2</v>
      </c>
      <c r="O427" s="1">
        <v>44631.593217592592</v>
      </c>
      <c r="P427" s="1">
        <v>44631.715428240743</v>
      </c>
      <c r="Q427">
        <v>10278</v>
      </c>
      <c r="R427">
        <v>281</v>
      </c>
      <c r="S427" t="b">
        <v>0</v>
      </c>
      <c r="T427" t="s">
        <v>88</v>
      </c>
      <c r="U427" t="b">
        <v>0</v>
      </c>
      <c r="V427" t="s">
        <v>154</v>
      </c>
      <c r="W427" s="1">
        <v>44631.596365740741</v>
      </c>
      <c r="X427">
        <v>232</v>
      </c>
      <c r="Y427">
        <v>21</v>
      </c>
      <c r="Z427">
        <v>0</v>
      </c>
      <c r="AA427">
        <v>21</v>
      </c>
      <c r="AB427">
        <v>0</v>
      </c>
      <c r="AC427">
        <v>3</v>
      </c>
      <c r="AD427">
        <v>7</v>
      </c>
      <c r="AE427">
        <v>0</v>
      </c>
      <c r="AF427">
        <v>0</v>
      </c>
      <c r="AG427">
        <v>0</v>
      </c>
      <c r="AH427" t="s">
        <v>103</v>
      </c>
      <c r="AI427" s="1">
        <v>44631.715428240743</v>
      </c>
      <c r="AJ427">
        <v>49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35">
      <c r="A428" t="s">
        <v>1083</v>
      </c>
      <c r="B428" t="s">
        <v>80</v>
      </c>
      <c r="C428" t="s">
        <v>1084</v>
      </c>
      <c r="D428" t="s">
        <v>82</v>
      </c>
      <c r="E428" s="2" t="str">
        <f>HYPERLINK("capsilon://?command=openfolder&amp;siteaddress=FAM.docvelocity-na8.net&amp;folderid=FXE587934A-E9D4-53A2-A0C8-995C6DAC624D","FX21123486")</f>
        <v>FX21123486</v>
      </c>
      <c r="F428" t="s">
        <v>19</v>
      </c>
      <c r="G428" t="s">
        <v>19</v>
      </c>
      <c r="H428" t="s">
        <v>83</v>
      </c>
      <c r="I428" t="s">
        <v>1085</v>
      </c>
      <c r="J428">
        <v>28</v>
      </c>
      <c r="K428" t="s">
        <v>85</v>
      </c>
      <c r="L428" t="s">
        <v>86</v>
      </c>
      <c r="M428" t="s">
        <v>87</v>
      </c>
      <c r="N428">
        <v>2</v>
      </c>
      <c r="O428" s="1">
        <v>44631.604884259257</v>
      </c>
      <c r="P428" s="1">
        <v>44631.716099537036</v>
      </c>
      <c r="Q428">
        <v>9317</v>
      </c>
      <c r="R428">
        <v>292</v>
      </c>
      <c r="S428" t="b">
        <v>0</v>
      </c>
      <c r="T428" t="s">
        <v>88</v>
      </c>
      <c r="U428" t="b">
        <v>0</v>
      </c>
      <c r="V428" t="s">
        <v>89</v>
      </c>
      <c r="W428" s="1">
        <v>44631.609074074076</v>
      </c>
      <c r="X428">
        <v>235</v>
      </c>
      <c r="Y428">
        <v>21</v>
      </c>
      <c r="Z428">
        <v>0</v>
      </c>
      <c r="AA428">
        <v>21</v>
      </c>
      <c r="AB428">
        <v>0</v>
      </c>
      <c r="AC428">
        <v>1</v>
      </c>
      <c r="AD428">
        <v>7</v>
      </c>
      <c r="AE428">
        <v>0</v>
      </c>
      <c r="AF428">
        <v>0</v>
      </c>
      <c r="AG428">
        <v>0</v>
      </c>
      <c r="AH428" t="s">
        <v>103</v>
      </c>
      <c r="AI428" s="1">
        <v>44631.716099537036</v>
      </c>
      <c r="AJ428">
        <v>57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35">
      <c r="A429" t="s">
        <v>1086</v>
      </c>
      <c r="B429" t="s">
        <v>80</v>
      </c>
      <c r="C429" t="s">
        <v>1087</v>
      </c>
      <c r="D429" t="s">
        <v>82</v>
      </c>
      <c r="E429" s="2" t="str">
        <f>HYPERLINK("capsilon://?command=openfolder&amp;siteaddress=FAM.docvelocity-na8.net&amp;folderid=FX95C3486F-79A6-4DB7-C7D3-2E05EF0188BA","FX22032272")</f>
        <v>FX22032272</v>
      </c>
      <c r="F429" t="s">
        <v>19</v>
      </c>
      <c r="G429" t="s">
        <v>19</v>
      </c>
      <c r="H429" t="s">
        <v>83</v>
      </c>
      <c r="I429" t="s">
        <v>1088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44631.617430555554</v>
      </c>
      <c r="P429" s="1">
        <v>44631.719270833331</v>
      </c>
      <c r="Q429">
        <v>7270</v>
      </c>
      <c r="R429">
        <v>1529</v>
      </c>
      <c r="S429" t="b">
        <v>0</v>
      </c>
      <c r="T429" t="s">
        <v>88</v>
      </c>
      <c r="U429" t="b">
        <v>0</v>
      </c>
      <c r="V429" t="s">
        <v>191</v>
      </c>
      <c r="W429" s="1">
        <v>44631.648229166669</v>
      </c>
      <c r="X429">
        <v>987</v>
      </c>
      <c r="Y429">
        <v>21</v>
      </c>
      <c r="Z429">
        <v>0</v>
      </c>
      <c r="AA429">
        <v>21</v>
      </c>
      <c r="AB429">
        <v>0</v>
      </c>
      <c r="AC429">
        <v>21</v>
      </c>
      <c r="AD429">
        <v>7</v>
      </c>
      <c r="AE429">
        <v>0</v>
      </c>
      <c r="AF429">
        <v>0</v>
      </c>
      <c r="AG429">
        <v>0</v>
      </c>
      <c r="AH429" t="s">
        <v>103</v>
      </c>
      <c r="AI429" s="1">
        <v>44631.719270833331</v>
      </c>
      <c r="AJ429">
        <v>11</v>
      </c>
      <c r="AK429">
        <v>0</v>
      </c>
      <c r="AL429">
        <v>0</v>
      </c>
      <c r="AM429">
        <v>0</v>
      </c>
      <c r="AN429">
        <v>21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35">
      <c r="A430" t="s">
        <v>1089</v>
      </c>
      <c r="B430" t="s">
        <v>80</v>
      </c>
      <c r="C430" t="s">
        <v>1087</v>
      </c>
      <c r="D430" t="s">
        <v>82</v>
      </c>
      <c r="E430" s="2" t="str">
        <f>HYPERLINK("capsilon://?command=openfolder&amp;siteaddress=FAM.docvelocity-na8.net&amp;folderid=FX95C3486F-79A6-4DB7-C7D3-2E05EF0188BA","FX22032272")</f>
        <v>FX22032272</v>
      </c>
      <c r="F430" t="s">
        <v>19</v>
      </c>
      <c r="G430" t="s">
        <v>19</v>
      </c>
      <c r="H430" t="s">
        <v>83</v>
      </c>
      <c r="I430" t="s">
        <v>1090</v>
      </c>
      <c r="J430">
        <v>28</v>
      </c>
      <c r="K430" t="s">
        <v>85</v>
      </c>
      <c r="L430" t="s">
        <v>86</v>
      </c>
      <c r="M430" t="s">
        <v>87</v>
      </c>
      <c r="N430">
        <v>1</v>
      </c>
      <c r="O430" s="1">
        <v>44631.617858796293</v>
      </c>
      <c r="P430" s="1">
        <v>44631.654293981483</v>
      </c>
      <c r="Q430">
        <v>2715</v>
      </c>
      <c r="R430">
        <v>433</v>
      </c>
      <c r="S430" t="b">
        <v>0</v>
      </c>
      <c r="T430" t="s">
        <v>88</v>
      </c>
      <c r="U430" t="b">
        <v>0</v>
      </c>
      <c r="V430" t="s">
        <v>143</v>
      </c>
      <c r="W430" s="1">
        <v>44631.654293981483</v>
      </c>
      <c r="X430">
        <v>178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2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35">
      <c r="A431" t="s">
        <v>1091</v>
      </c>
      <c r="B431" t="s">
        <v>80</v>
      </c>
      <c r="C431" t="s">
        <v>1087</v>
      </c>
      <c r="D431" t="s">
        <v>82</v>
      </c>
      <c r="E431" s="2" t="str">
        <f>HYPERLINK("capsilon://?command=openfolder&amp;siteaddress=FAM.docvelocity-na8.net&amp;folderid=FX95C3486F-79A6-4DB7-C7D3-2E05EF0188BA","FX22032272")</f>
        <v>FX22032272</v>
      </c>
      <c r="F431" t="s">
        <v>19</v>
      </c>
      <c r="G431" t="s">
        <v>19</v>
      </c>
      <c r="H431" t="s">
        <v>83</v>
      </c>
      <c r="I431" t="s">
        <v>1092</v>
      </c>
      <c r="J431">
        <v>161</v>
      </c>
      <c r="K431" t="s">
        <v>85</v>
      </c>
      <c r="L431" t="s">
        <v>86</v>
      </c>
      <c r="M431" t="s">
        <v>87</v>
      </c>
      <c r="N431">
        <v>1</v>
      </c>
      <c r="O431" s="1">
        <v>44631.618414351855</v>
      </c>
      <c r="P431" s="1">
        <v>44631.655335648145</v>
      </c>
      <c r="Q431">
        <v>2913</v>
      </c>
      <c r="R431">
        <v>277</v>
      </c>
      <c r="S431" t="b">
        <v>0</v>
      </c>
      <c r="T431" t="s">
        <v>88</v>
      </c>
      <c r="U431" t="b">
        <v>0</v>
      </c>
      <c r="V431" t="s">
        <v>143</v>
      </c>
      <c r="W431" s="1">
        <v>44631.655335648145</v>
      </c>
      <c r="X431">
        <v>77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161</v>
      </c>
      <c r="AE431">
        <v>151</v>
      </c>
      <c r="AF431">
        <v>0</v>
      </c>
      <c r="AG431">
        <v>3</v>
      </c>
      <c r="AH431" t="s">
        <v>88</v>
      </c>
      <c r="AI431" t="s">
        <v>88</v>
      </c>
      <c r="AJ431" t="s">
        <v>88</v>
      </c>
      <c r="AK431" t="s">
        <v>88</v>
      </c>
      <c r="AL431" t="s">
        <v>88</v>
      </c>
      <c r="AM431" t="s">
        <v>88</v>
      </c>
      <c r="AN431" t="s">
        <v>88</v>
      </c>
      <c r="AO431" t="s">
        <v>88</v>
      </c>
      <c r="AP431" t="s">
        <v>88</v>
      </c>
      <c r="AQ431" t="s">
        <v>88</v>
      </c>
      <c r="AR431" t="s">
        <v>88</v>
      </c>
      <c r="AS431" t="s">
        <v>88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35">
      <c r="A432" t="s">
        <v>1093</v>
      </c>
      <c r="B432" t="s">
        <v>80</v>
      </c>
      <c r="C432" t="s">
        <v>907</v>
      </c>
      <c r="D432" t="s">
        <v>82</v>
      </c>
      <c r="E432" s="2" t="str">
        <f>HYPERLINK("capsilon://?command=openfolder&amp;siteaddress=FAM.docvelocity-na8.net&amp;folderid=FX514B4125-F1AD-A44F-5610-5F18A6058788","FX220212712")</f>
        <v>FX220212712</v>
      </c>
      <c r="F432" t="s">
        <v>19</v>
      </c>
      <c r="G432" t="s">
        <v>19</v>
      </c>
      <c r="H432" t="s">
        <v>83</v>
      </c>
      <c r="I432" t="s">
        <v>1094</v>
      </c>
      <c r="J432">
        <v>0</v>
      </c>
      <c r="K432" t="s">
        <v>85</v>
      </c>
      <c r="L432" t="s">
        <v>86</v>
      </c>
      <c r="M432" t="s">
        <v>87</v>
      </c>
      <c r="N432">
        <v>2</v>
      </c>
      <c r="O432" s="1">
        <v>44631.624097222222</v>
      </c>
      <c r="P432" s="1">
        <v>44631.719444444447</v>
      </c>
      <c r="Q432">
        <v>8085</v>
      </c>
      <c r="R432">
        <v>153</v>
      </c>
      <c r="S432" t="b">
        <v>0</v>
      </c>
      <c r="T432" t="s">
        <v>88</v>
      </c>
      <c r="U432" t="b">
        <v>0</v>
      </c>
      <c r="V432" t="s">
        <v>130</v>
      </c>
      <c r="W432" s="1">
        <v>44631.641724537039</v>
      </c>
      <c r="X432">
        <v>58</v>
      </c>
      <c r="Y432">
        <v>0</v>
      </c>
      <c r="Z432">
        <v>0</v>
      </c>
      <c r="AA432">
        <v>0</v>
      </c>
      <c r="AB432">
        <v>9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103</v>
      </c>
      <c r="AI432" s="1">
        <v>44631.719444444447</v>
      </c>
      <c r="AJ432">
        <v>15</v>
      </c>
      <c r="AK432">
        <v>0</v>
      </c>
      <c r="AL432">
        <v>0</v>
      </c>
      <c r="AM432">
        <v>0</v>
      </c>
      <c r="AN432">
        <v>9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35">
      <c r="A433" t="s">
        <v>1095</v>
      </c>
      <c r="B433" t="s">
        <v>80</v>
      </c>
      <c r="C433" t="s">
        <v>273</v>
      </c>
      <c r="D433" t="s">
        <v>82</v>
      </c>
      <c r="E433" s="2" t="str">
        <f>HYPERLINK("capsilon://?command=openfolder&amp;siteaddress=FAM.docvelocity-na8.net&amp;folderid=FX605A9FC1-840D-A08D-56C2-F5605041CFAB","FX22028306")</f>
        <v>FX22028306</v>
      </c>
      <c r="F433" t="s">
        <v>19</v>
      </c>
      <c r="G433" t="s">
        <v>19</v>
      </c>
      <c r="H433" t="s">
        <v>83</v>
      </c>
      <c r="I433" t="s">
        <v>1096</v>
      </c>
      <c r="J433">
        <v>0</v>
      </c>
      <c r="K433" t="s">
        <v>85</v>
      </c>
      <c r="L433" t="s">
        <v>86</v>
      </c>
      <c r="M433" t="s">
        <v>87</v>
      </c>
      <c r="N433">
        <v>2</v>
      </c>
      <c r="O433" s="1">
        <v>44631.633159722223</v>
      </c>
      <c r="P433" s="1">
        <v>44631.719594907408</v>
      </c>
      <c r="Q433">
        <v>6944</v>
      </c>
      <c r="R433">
        <v>524</v>
      </c>
      <c r="S433" t="b">
        <v>0</v>
      </c>
      <c r="T433" t="s">
        <v>88</v>
      </c>
      <c r="U433" t="b">
        <v>0</v>
      </c>
      <c r="V433" t="s">
        <v>89</v>
      </c>
      <c r="W433" s="1">
        <v>44631.639374999999</v>
      </c>
      <c r="X433">
        <v>512</v>
      </c>
      <c r="Y433">
        <v>8</v>
      </c>
      <c r="Z433">
        <v>0</v>
      </c>
      <c r="AA433">
        <v>8</v>
      </c>
      <c r="AB433">
        <v>9</v>
      </c>
      <c r="AC433">
        <v>3</v>
      </c>
      <c r="AD433">
        <v>-8</v>
      </c>
      <c r="AE433">
        <v>0</v>
      </c>
      <c r="AF433">
        <v>0</v>
      </c>
      <c r="AG433">
        <v>0</v>
      </c>
      <c r="AH433" t="s">
        <v>103</v>
      </c>
      <c r="AI433" s="1">
        <v>44631.719594907408</v>
      </c>
      <c r="AJ433">
        <v>12</v>
      </c>
      <c r="AK433">
        <v>0</v>
      </c>
      <c r="AL433">
        <v>0</v>
      </c>
      <c r="AM433">
        <v>0</v>
      </c>
      <c r="AN433">
        <v>9</v>
      </c>
      <c r="AO433">
        <v>0</v>
      </c>
      <c r="AP433">
        <v>-8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35">
      <c r="A434" t="s">
        <v>1097</v>
      </c>
      <c r="B434" t="s">
        <v>80</v>
      </c>
      <c r="C434" t="s">
        <v>1098</v>
      </c>
      <c r="D434" t="s">
        <v>82</v>
      </c>
      <c r="E434" s="2" t="str">
        <f>HYPERLINK("capsilon://?command=openfolder&amp;siteaddress=FAM.docvelocity-na8.net&amp;folderid=FXC96D64A3-B47E-30D4-BB68-4BAC8E1E69C2","FX220212356")</f>
        <v>FX220212356</v>
      </c>
      <c r="F434" t="s">
        <v>19</v>
      </c>
      <c r="G434" t="s">
        <v>19</v>
      </c>
      <c r="H434" t="s">
        <v>83</v>
      </c>
      <c r="I434" t="s">
        <v>1099</v>
      </c>
      <c r="J434">
        <v>0</v>
      </c>
      <c r="K434" t="s">
        <v>85</v>
      </c>
      <c r="L434" t="s">
        <v>86</v>
      </c>
      <c r="M434" t="s">
        <v>87</v>
      </c>
      <c r="N434">
        <v>2</v>
      </c>
      <c r="O434" s="1">
        <v>44631.634675925925</v>
      </c>
      <c r="P434" s="1">
        <v>44631.720185185186</v>
      </c>
      <c r="Q434">
        <v>7140</v>
      </c>
      <c r="R434">
        <v>248</v>
      </c>
      <c r="S434" t="b">
        <v>0</v>
      </c>
      <c r="T434" t="s">
        <v>88</v>
      </c>
      <c r="U434" t="b">
        <v>0</v>
      </c>
      <c r="V434" t="s">
        <v>89</v>
      </c>
      <c r="W434" s="1">
        <v>44631.64167824074</v>
      </c>
      <c r="X434">
        <v>198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103</v>
      </c>
      <c r="AI434" s="1">
        <v>44631.720185185186</v>
      </c>
      <c r="AJ434">
        <v>50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35">
      <c r="A435" t="s">
        <v>1100</v>
      </c>
      <c r="B435" t="s">
        <v>80</v>
      </c>
      <c r="C435" t="s">
        <v>1101</v>
      </c>
      <c r="D435" t="s">
        <v>82</v>
      </c>
      <c r="E435" s="2" t="str">
        <f>HYPERLINK("capsilon://?command=openfolder&amp;siteaddress=FAM.docvelocity-na8.net&amp;folderid=FX9DC1403D-5AA9-DDEA-9869-EECC02204E5B","FX22029616")</f>
        <v>FX22029616</v>
      </c>
      <c r="F435" t="s">
        <v>19</v>
      </c>
      <c r="G435" t="s">
        <v>19</v>
      </c>
      <c r="H435" t="s">
        <v>83</v>
      </c>
      <c r="I435" t="s">
        <v>1102</v>
      </c>
      <c r="J435">
        <v>88</v>
      </c>
      <c r="K435" t="s">
        <v>85</v>
      </c>
      <c r="L435" t="s">
        <v>86</v>
      </c>
      <c r="M435" t="s">
        <v>87</v>
      </c>
      <c r="N435">
        <v>2</v>
      </c>
      <c r="O435" s="1">
        <v>44631.63921296296</v>
      </c>
      <c r="P435" s="1">
        <v>44631.722824074073</v>
      </c>
      <c r="Q435">
        <v>6675</v>
      </c>
      <c r="R435">
        <v>549</v>
      </c>
      <c r="S435" t="b">
        <v>0</v>
      </c>
      <c r="T435" t="s">
        <v>88</v>
      </c>
      <c r="U435" t="b">
        <v>0</v>
      </c>
      <c r="V435" t="s">
        <v>89</v>
      </c>
      <c r="W435" s="1">
        <v>44631.645358796297</v>
      </c>
      <c r="X435">
        <v>317</v>
      </c>
      <c r="Y435">
        <v>83</v>
      </c>
      <c r="Z435">
        <v>0</v>
      </c>
      <c r="AA435">
        <v>83</v>
      </c>
      <c r="AB435">
        <v>0</v>
      </c>
      <c r="AC435">
        <v>2</v>
      </c>
      <c r="AD435">
        <v>5</v>
      </c>
      <c r="AE435">
        <v>0</v>
      </c>
      <c r="AF435">
        <v>0</v>
      </c>
      <c r="AG435">
        <v>0</v>
      </c>
      <c r="AH435" t="s">
        <v>103</v>
      </c>
      <c r="AI435" s="1">
        <v>44631.722824074073</v>
      </c>
      <c r="AJ435">
        <v>227</v>
      </c>
      <c r="AK435">
        <v>3</v>
      </c>
      <c r="AL435">
        <v>0</v>
      </c>
      <c r="AM435">
        <v>3</v>
      </c>
      <c r="AN435">
        <v>0</v>
      </c>
      <c r="AO435">
        <v>4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35">
      <c r="A436" t="s">
        <v>1103</v>
      </c>
      <c r="B436" t="s">
        <v>80</v>
      </c>
      <c r="C436" t="s">
        <v>1101</v>
      </c>
      <c r="D436" t="s">
        <v>82</v>
      </c>
      <c r="E436" s="2" t="str">
        <f>HYPERLINK("capsilon://?command=openfolder&amp;siteaddress=FAM.docvelocity-na8.net&amp;folderid=FX9DC1403D-5AA9-DDEA-9869-EECC02204E5B","FX22029616")</f>
        <v>FX22029616</v>
      </c>
      <c r="F436" t="s">
        <v>19</v>
      </c>
      <c r="G436" t="s">
        <v>19</v>
      </c>
      <c r="H436" t="s">
        <v>83</v>
      </c>
      <c r="I436" t="s">
        <v>1104</v>
      </c>
      <c r="J436">
        <v>88</v>
      </c>
      <c r="K436" t="s">
        <v>85</v>
      </c>
      <c r="L436" t="s">
        <v>86</v>
      </c>
      <c r="M436" t="s">
        <v>87</v>
      </c>
      <c r="N436">
        <v>2</v>
      </c>
      <c r="O436" s="1">
        <v>44631.639328703706</v>
      </c>
      <c r="P436" s="1">
        <v>44631.730231481481</v>
      </c>
      <c r="Q436">
        <v>7112</v>
      </c>
      <c r="R436">
        <v>742</v>
      </c>
      <c r="S436" t="b">
        <v>0</v>
      </c>
      <c r="T436" t="s">
        <v>88</v>
      </c>
      <c r="U436" t="b">
        <v>0</v>
      </c>
      <c r="V436" t="s">
        <v>130</v>
      </c>
      <c r="W436" s="1">
        <v>44631.645381944443</v>
      </c>
      <c r="X436">
        <v>315</v>
      </c>
      <c r="Y436">
        <v>78</v>
      </c>
      <c r="Z436">
        <v>0</v>
      </c>
      <c r="AA436">
        <v>78</v>
      </c>
      <c r="AB436">
        <v>0</v>
      </c>
      <c r="AC436">
        <v>5</v>
      </c>
      <c r="AD436">
        <v>10</v>
      </c>
      <c r="AE436">
        <v>0</v>
      </c>
      <c r="AF436">
        <v>0</v>
      </c>
      <c r="AG436">
        <v>0</v>
      </c>
      <c r="AH436" t="s">
        <v>98</v>
      </c>
      <c r="AI436" s="1">
        <v>44631.730231481481</v>
      </c>
      <c r="AJ436">
        <v>415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10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35">
      <c r="A437" t="s">
        <v>1105</v>
      </c>
      <c r="B437" t="s">
        <v>80</v>
      </c>
      <c r="C437" t="s">
        <v>262</v>
      </c>
      <c r="D437" t="s">
        <v>82</v>
      </c>
      <c r="E437" s="2" t="str">
        <f>HYPERLINK("capsilon://?command=openfolder&amp;siteaddress=FAM.docvelocity-na8.net&amp;folderid=FX061F7B3F-E9D1-845E-A57E-651821C3C8B4","FX22017899")</f>
        <v>FX22017899</v>
      </c>
      <c r="F437" t="s">
        <v>19</v>
      </c>
      <c r="G437" t="s">
        <v>19</v>
      </c>
      <c r="H437" t="s">
        <v>83</v>
      </c>
      <c r="I437" t="s">
        <v>1106</v>
      </c>
      <c r="J437">
        <v>28</v>
      </c>
      <c r="K437" t="s">
        <v>85</v>
      </c>
      <c r="L437" t="s">
        <v>86</v>
      </c>
      <c r="M437" t="s">
        <v>87</v>
      </c>
      <c r="N437">
        <v>2</v>
      </c>
      <c r="O437" s="1">
        <v>44631.64607638889</v>
      </c>
      <c r="P437" s="1">
        <v>44631.731608796297</v>
      </c>
      <c r="Q437">
        <v>7170</v>
      </c>
      <c r="R437">
        <v>220</v>
      </c>
      <c r="S437" t="b">
        <v>0</v>
      </c>
      <c r="T437" t="s">
        <v>88</v>
      </c>
      <c r="U437" t="b">
        <v>0</v>
      </c>
      <c r="V437" t="s">
        <v>89</v>
      </c>
      <c r="W437" s="1">
        <v>44631.647476851853</v>
      </c>
      <c r="X437">
        <v>91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90</v>
      </c>
      <c r="AI437" s="1">
        <v>44631.731608796297</v>
      </c>
      <c r="AJ437">
        <v>129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35">
      <c r="A438" t="s">
        <v>1107</v>
      </c>
      <c r="B438" t="s">
        <v>80</v>
      </c>
      <c r="C438" t="s">
        <v>1108</v>
      </c>
      <c r="D438" t="s">
        <v>82</v>
      </c>
      <c r="E438" s="2" t="str">
        <f>HYPERLINK("capsilon://?command=openfolder&amp;siteaddress=FAM.docvelocity-na8.net&amp;folderid=FX16F8D380-8148-13BE-4A4B-E422295FA9B0","FX22024395")</f>
        <v>FX22024395</v>
      </c>
      <c r="F438" t="s">
        <v>19</v>
      </c>
      <c r="G438" t="s">
        <v>19</v>
      </c>
      <c r="H438" t="s">
        <v>83</v>
      </c>
      <c r="I438" t="s">
        <v>1109</v>
      </c>
      <c r="J438">
        <v>0</v>
      </c>
      <c r="K438" t="s">
        <v>85</v>
      </c>
      <c r="L438" t="s">
        <v>86</v>
      </c>
      <c r="M438" t="s">
        <v>87</v>
      </c>
      <c r="N438">
        <v>2</v>
      </c>
      <c r="O438" s="1">
        <v>44631.652685185189</v>
      </c>
      <c r="P438" s="1">
        <v>44631.731388888889</v>
      </c>
      <c r="Q438">
        <v>6556</v>
      </c>
      <c r="R438">
        <v>244</v>
      </c>
      <c r="S438" t="b">
        <v>0</v>
      </c>
      <c r="T438" t="s">
        <v>88</v>
      </c>
      <c r="U438" t="b">
        <v>0</v>
      </c>
      <c r="V438" t="s">
        <v>252</v>
      </c>
      <c r="W438" s="1">
        <v>44631.654502314814</v>
      </c>
      <c r="X438">
        <v>145</v>
      </c>
      <c r="Y438">
        <v>9</v>
      </c>
      <c r="Z438">
        <v>0</v>
      </c>
      <c r="AA438">
        <v>9</v>
      </c>
      <c r="AB438">
        <v>0</v>
      </c>
      <c r="AC438">
        <v>5</v>
      </c>
      <c r="AD438">
        <v>-9</v>
      </c>
      <c r="AE438">
        <v>0</v>
      </c>
      <c r="AF438">
        <v>0</v>
      </c>
      <c r="AG438">
        <v>0</v>
      </c>
      <c r="AH438" t="s">
        <v>98</v>
      </c>
      <c r="AI438" s="1">
        <v>44631.731388888889</v>
      </c>
      <c r="AJ438">
        <v>99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-9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35">
      <c r="A439" t="s">
        <v>1110</v>
      </c>
      <c r="B439" t="s">
        <v>80</v>
      </c>
      <c r="C439" t="s">
        <v>1079</v>
      </c>
      <c r="D439" t="s">
        <v>82</v>
      </c>
      <c r="E439" s="2" t="str">
        <f>HYPERLINK("capsilon://?command=openfolder&amp;siteaddress=FAM.docvelocity-na8.net&amp;folderid=FX6F05F254-4BC2-7795-4B5C-9B03111C1F44","FX21128585")</f>
        <v>FX21128585</v>
      </c>
      <c r="F439" t="s">
        <v>19</v>
      </c>
      <c r="G439" t="s">
        <v>19</v>
      </c>
      <c r="H439" t="s">
        <v>83</v>
      </c>
      <c r="I439" t="s">
        <v>1080</v>
      </c>
      <c r="J439">
        <v>216</v>
      </c>
      <c r="K439" t="s">
        <v>85</v>
      </c>
      <c r="L439" t="s">
        <v>86</v>
      </c>
      <c r="M439" t="s">
        <v>87</v>
      </c>
      <c r="N439">
        <v>2</v>
      </c>
      <c r="O439" s="1">
        <v>44631.652939814812</v>
      </c>
      <c r="P439" s="1">
        <v>44631.704317129632</v>
      </c>
      <c r="Q439">
        <v>3021</v>
      </c>
      <c r="R439">
        <v>1418</v>
      </c>
      <c r="S439" t="b">
        <v>0</v>
      </c>
      <c r="T439" t="s">
        <v>88</v>
      </c>
      <c r="U439" t="b">
        <v>1</v>
      </c>
      <c r="V439" t="s">
        <v>127</v>
      </c>
      <c r="W439" s="1">
        <v>44631.701898148145</v>
      </c>
      <c r="X439">
        <v>1119</v>
      </c>
      <c r="Y439">
        <v>105</v>
      </c>
      <c r="Z439">
        <v>0</v>
      </c>
      <c r="AA439">
        <v>105</v>
      </c>
      <c r="AB439">
        <v>0</v>
      </c>
      <c r="AC439">
        <v>29</v>
      </c>
      <c r="AD439">
        <v>111</v>
      </c>
      <c r="AE439">
        <v>0</v>
      </c>
      <c r="AF439">
        <v>0</v>
      </c>
      <c r="AG439">
        <v>0</v>
      </c>
      <c r="AH439" t="s">
        <v>103</v>
      </c>
      <c r="AI439" s="1">
        <v>44631.704317129632</v>
      </c>
      <c r="AJ439">
        <v>139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111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35">
      <c r="A440" t="s">
        <v>1111</v>
      </c>
      <c r="B440" t="s">
        <v>80</v>
      </c>
      <c r="C440" t="s">
        <v>1112</v>
      </c>
      <c r="D440" t="s">
        <v>82</v>
      </c>
      <c r="E440" s="2" t="str">
        <f>HYPERLINK("capsilon://?command=openfolder&amp;siteaddress=FAM.docvelocity-na8.net&amp;folderid=FXAA1A6614-C535-934B-75BE-412293638A18","FX22023835")</f>
        <v>FX22023835</v>
      </c>
      <c r="F440" t="s">
        <v>19</v>
      </c>
      <c r="G440" t="s">
        <v>19</v>
      </c>
      <c r="H440" t="s">
        <v>83</v>
      </c>
      <c r="I440" t="s">
        <v>1113</v>
      </c>
      <c r="J440">
        <v>0</v>
      </c>
      <c r="K440" t="s">
        <v>85</v>
      </c>
      <c r="L440" t="s">
        <v>86</v>
      </c>
      <c r="M440" t="s">
        <v>87</v>
      </c>
      <c r="N440">
        <v>2</v>
      </c>
      <c r="O440" s="1">
        <v>44631.654733796298</v>
      </c>
      <c r="P440" s="1">
        <v>44631.737013888887</v>
      </c>
      <c r="Q440">
        <v>6487</v>
      </c>
      <c r="R440">
        <v>622</v>
      </c>
      <c r="S440" t="b">
        <v>0</v>
      </c>
      <c r="T440" t="s">
        <v>88</v>
      </c>
      <c r="U440" t="b">
        <v>0</v>
      </c>
      <c r="V440" t="s">
        <v>114</v>
      </c>
      <c r="W440" s="1">
        <v>44631.702881944446</v>
      </c>
      <c r="X440">
        <v>232</v>
      </c>
      <c r="Y440">
        <v>52</v>
      </c>
      <c r="Z440">
        <v>0</v>
      </c>
      <c r="AA440">
        <v>52</v>
      </c>
      <c r="AB440">
        <v>0</v>
      </c>
      <c r="AC440">
        <v>15</v>
      </c>
      <c r="AD440">
        <v>-52</v>
      </c>
      <c r="AE440">
        <v>0</v>
      </c>
      <c r="AF440">
        <v>0</v>
      </c>
      <c r="AG440">
        <v>0</v>
      </c>
      <c r="AH440" t="s">
        <v>90</v>
      </c>
      <c r="AI440" s="1">
        <v>44631.737013888887</v>
      </c>
      <c r="AJ440">
        <v>199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-53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35">
      <c r="A441" t="s">
        <v>1114</v>
      </c>
      <c r="B441" t="s">
        <v>80</v>
      </c>
      <c r="C441" t="s">
        <v>1112</v>
      </c>
      <c r="D441" t="s">
        <v>82</v>
      </c>
      <c r="E441" s="2" t="str">
        <f>HYPERLINK("capsilon://?command=openfolder&amp;siteaddress=FAM.docvelocity-na8.net&amp;folderid=FXAA1A6614-C535-934B-75BE-412293638A18","FX22023835")</f>
        <v>FX22023835</v>
      </c>
      <c r="F441" t="s">
        <v>19</v>
      </c>
      <c r="G441" t="s">
        <v>19</v>
      </c>
      <c r="H441" t="s">
        <v>83</v>
      </c>
      <c r="I441" t="s">
        <v>1115</v>
      </c>
      <c r="J441">
        <v>0</v>
      </c>
      <c r="K441" t="s">
        <v>85</v>
      </c>
      <c r="L441" t="s">
        <v>86</v>
      </c>
      <c r="M441" t="s">
        <v>87</v>
      </c>
      <c r="N441">
        <v>2</v>
      </c>
      <c r="O441" s="1">
        <v>44631.654895833337</v>
      </c>
      <c r="P441" s="1">
        <v>44631.734699074077</v>
      </c>
      <c r="Q441">
        <v>6238</v>
      </c>
      <c r="R441">
        <v>657</v>
      </c>
      <c r="S441" t="b">
        <v>0</v>
      </c>
      <c r="T441" t="s">
        <v>88</v>
      </c>
      <c r="U441" t="b">
        <v>0</v>
      </c>
      <c r="V441" t="s">
        <v>114</v>
      </c>
      <c r="W441" s="1">
        <v>44631.707280092596</v>
      </c>
      <c r="X441">
        <v>379</v>
      </c>
      <c r="Y441">
        <v>52</v>
      </c>
      <c r="Z441">
        <v>0</v>
      </c>
      <c r="AA441">
        <v>52</v>
      </c>
      <c r="AB441">
        <v>0</v>
      </c>
      <c r="AC441">
        <v>34</v>
      </c>
      <c r="AD441">
        <v>-52</v>
      </c>
      <c r="AE441">
        <v>0</v>
      </c>
      <c r="AF441">
        <v>0</v>
      </c>
      <c r="AG441">
        <v>0</v>
      </c>
      <c r="AH441" t="s">
        <v>90</v>
      </c>
      <c r="AI441" s="1">
        <v>44631.734699074077</v>
      </c>
      <c r="AJ441">
        <v>266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-53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35">
      <c r="A442" t="s">
        <v>1116</v>
      </c>
      <c r="B442" t="s">
        <v>80</v>
      </c>
      <c r="C442" t="s">
        <v>1112</v>
      </c>
      <c r="D442" t="s">
        <v>82</v>
      </c>
      <c r="E442" s="2" t="str">
        <f>HYPERLINK("capsilon://?command=openfolder&amp;siteaddress=FAM.docvelocity-na8.net&amp;folderid=FXAA1A6614-C535-934B-75BE-412293638A18","FX22023835")</f>
        <v>FX22023835</v>
      </c>
      <c r="F442" t="s">
        <v>19</v>
      </c>
      <c r="G442" t="s">
        <v>19</v>
      </c>
      <c r="H442" t="s">
        <v>83</v>
      </c>
      <c r="I442" t="s">
        <v>1117</v>
      </c>
      <c r="J442">
        <v>0</v>
      </c>
      <c r="K442" t="s">
        <v>85</v>
      </c>
      <c r="L442" t="s">
        <v>86</v>
      </c>
      <c r="M442" t="s">
        <v>87</v>
      </c>
      <c r="N442">
        <v>1</v>
      </c>
      <c r="O442" s="1">
        <v>44631.655069444445</v>
      </c>
      <c r="P442" s="1">
        <v>44631.658472222225</v>
      </c>
      <c r="Q442">
        <v>60</v>
      </c>
      <c r="R442">
        <v>234</v>
      </c>
      <c r="S442" t="b">
        <v>0</v>
      </c>
      <c r="T442" t="s">
        <v>88</v>
      </c>
      <c r="U442" t="b">
        <v>0</v>
      </c>
      <c r="V442" t="s">
        <v>143</v>
      </c>
      <c r="W442" s="1">
        <v>44631.658472222225</v>
      </c>
      <c r="X442">
        <v>234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37</v>
      </c>
      <c r="AF442">
        <v>0</v>
      </c>
      <c r="AG442">
        <v>3</v>
      </c>
      <c r="AH442" t="s">
        <v>88</v>
      </c>
      <c r="AI442" t="s">
        <v>88</v>
      </c>
      <c r="AJ442" t="s">
        <v>88</v>
      </c>
      <c r="AK442" t="s">
        <v>88</v>
      </c>
      <c r="AL442" t="s">
        <v>88</v>
      </c>
      <c r="AM442" t="s">
        <v>88</v>
      </c>
      <c r="AN442" t="s">
        <v>88</v>
      </c>
      <c r="AO442" t="s">
        <v>88</v>
      </c>
      <c r="AP442" t="s">
        <v>88</v>
      </c>
      <c r="AQ442" t="s">
        <v>88</v>
      </c>
      <c r="AR442" t="s">
        <v>88</v>
      </c>
      <c r="AS442" t="s">
        <v>88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35">
      <c r="A443" t="s">
        <v>1118</v>
      </c>
      <c r="B443" t="s">
        <v>80</v>
      </c>
      <c r="C443" t="s">
        <v>1112</v>
      </c>
      <c r="D443" t="s">
        <v>82</v>
      </c>
      <c r="E443" s="2" t="str">
        <f>HYPERLINK("capsilon://?command=openfolder&amp;siteaddress=FAM.docvelocity-na8.net&amp;folderid=FXAA1A6614-C535-934B-75BE-412293638A18","FX22023835")</f>
        <v>FX22023835</v>
      </c>
      <c r="F443" t="s">
        <v>19</v>
      </c>
      <c r="G443" t="s">
        <v>19</v>
      </c>
      <c r="H443" t="s">
        <v>83</v>
      </c>
      <c r="I443" t="s">
        <v>1119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44631.655219907407</v>
      </c>
      <c r="P443" s="1">
        <v>44631.739965277775</v>
      </c>
      <c r="Q443">
        <v>6321</v>
      </c>
      <c r="R443">
        <v>1001</v>
      </c>
      <c r="S443" t="b">
        <v>0</v>
      </c>
      <c r="T443" t="s">
        <v>88</v>
      </c>
      <c r="U443" t="b">
        <v>0</v>
      </c>
      <c r="V443" t="s">
        <v>114</v>
      </c>
      <c r="W443" s="1">
        <v>44631.715821759259</v>
      </c>
      <c r="X443">
        <v>737</v>
      </c>
      <c r="Y443">
        <v>52</v>
      </c>
      <c r="Z443">
        <v>0</v>
      </c>
      <c r="AA443">
        <v>52</v>
      </c>
      <c r="AB443">
        <v>0</v>
      </c>
      <c r="AC443">
        <v>16</v>
      </c>
      <c r="AD443">
        <v>-52</v>
      </c>
      <c r="AE443">
        <v>0</v>
      </c>
      <c r="AF443">
        <v>0</v>
      </c>
      <c r="AG443">
        <v>0</v>
      </c>
      <c r="AH443" t="s">
        <v>90</v>
      </c>
      <c r="AI443" s="1">
        <v>44631.739965277775</v>
      </c>
      <c r="AJ443">
        <v>254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35">
      <c r="A444" t="s">
        <v>1120</v>
      </c>
      <c r="B444" t="s">
        <v>80</v>
      </c>
      <c r="C444" t="s">
        <v>1087</v>
      </c>
      <c r="D444" t="s">
        <v>82</v>
      </c>
      <c r="E444" s="2" t="str">
        <f>HYPERLINK("capsilon://?command=openfolder&amp;siteaddress=FAM.docvelocity-na8.net&amp;folderid=FX95C3486F-79A6-4DB7-C7D3-2E05EF0188BA","FX22032272")</f>
        <v>FX22032272</v>
      </c>
      <c r="F444" t="s">
        <v>19</v>
      </c>
      <c r="G444" t="s">
        <v>19</v>
      </c>
      <c r="H444" t="s">
        <v>83</v>
      </c>
      <c r="I444" t="s">
        <v>1090</v>
      </c>
      <c r="J444">
        <v>56</v>
      </c>
      <c r="K444" t="s">
        <v>85</v>
      </c>
      <c r="L444" t="s">
        <v>86</v>
      </c>
      <c r="M444" t="s">
        <v>87</v>
      </c>
      <c r="N444">
        <v>2</v>
      </c>
      <c r="O444" s="1">
        <v>44631.655312499999</v>
      </c>
      <c r="P444" s="1">
        <v>44631.699467592596</v>
      </c>
      <c r="Q444">
        <v>3361</v>
      </c>
      <c r="R444">
        <v>454</v>
      </c>
      <c r="S444" t="b">
        <v>0</v>
      </c>
      <c r="T444" t="s">
        <v>88</v>
      </c>
      <c r="U444" t="b">
        <v>1</v>
      </c>
      <c r="V444" t="s">
        <v>94</v>
      </c>
      <c r="W444" s="1">
        <v>44631.694988425923</v>
      </c>
      <c r="X444">
        <v>150</v>
      </c>
      <c r="Y444">
        <v>42</v>
      </c>
      <c r="Z444">
        <v>0</v>
      </c>
      <c r="AA444">
        <v>42</v>
      </c>
      <c r="AB444">
        <v>0</v>
      </c>
      <c r="AC444">
        <v>2</v>
      </c>
      <c r="AD444">
        <v>14</v>
      </c>
      <c r="AE444">
        <v>0</v>
      </c>
      <c r="AF444">
        <v>0</v>
      </c>
      <c r="AG444">
        <v>0</v>
      </c>
      <c r="AH444" t="s">
        <v>98</v>
      </c>
      <c r="AI444" s="1">
        <v>44631.699467592596</v>
      </c>
      <c r="AJ444">
        <v>291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14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35">
      <c r="A445" t="s">
        <v>1121</v>
      </c>
      <c r="B445" t="s">
        <v>80</v>
      </c>
      <c r="C445" t="s">
        <v>1112</v>
      </c>
      <c r="D445" t="s">
        <v>82</v>
      </c>
      <c r="E445" s="2" t="str">
        <f>HYPERLINK("capsilon://?command=openfolder&amp;siteaddress=FAM.docvelocity-na8.net&amp;folderid=FXAA1A6614-C535-934B-75BE-412293638A18","FX22023835")</f>
        <v>FX22023835</v>
      </c>
      <c r="F445" t="s">
        <v>19</v>
      </c>
      <c r="G445" t="s">
        <v>19</v>
      </c>
      <c r="H445" t="s">
        <v>83</v>
      </c>
      <c r="I445" t="s">
        <v>1122</v>
      </c>
      <c r="J445">
        <v>28</v>
      </c>
      <c r="K445" t="s">
        <v>85</v>
      </c>
      <c r="L445" t="s">
        <v>86</v>
      </c>
      <c r="M445" t="s">
        <v>87</v>
      </c>
      <c r="N445">
        <v>2</v>
      </c>
      <c r="O445" s="1">
        <v>44631.6565625</v>
      </c>
      <c r="P445" s="1">
        <v>44631.741875</v>
      </c>
      <c r="Q445">
        <v>7023</v>
      </c>
      <c r="R445">
        <v>348</v>
      </c>
      <c r="S445" t="b">
        <v>0</v>
      </c>
      <c r="T445" t="s">
        <v>88</v>
      </c>
      <c r="U445" t="b">
        <v>0</v>
      </c>
      <c r="V445" t="s">
        <v>127</v>
      </c>
      <c r="W445" s="1">
        <v>44631.711678240739</v>
      </c>
      <c r="X445">
        <v>163</v>
      </c>
      <c r="Y445">
        <v>21</v>
      </c>
      <c r="Z445">
        <v>0</v>
      </c>
      <c r="AA445">
        <v>21</v>
      </c>
      <c r="AB445">
        <v>0</v>
      </c>
      <c r="AC445">
        <v>3</v>
      </c>
      <c r="AD445">
        <v>7</v>
      </c>
      <c r="AE445">
        <v>0</v>
      </c>
      <c r="AF445">
        <v>0</v>
      </c>
      <c r="AG445">
        <v>0</v>
      </c>
      <c r="AH445" t="s">
        <v>90</v>
      </c>
      <c r="AI445" s="1">
        <v>44631.741875</v>
      </c>
      <c r="AJ445">
        <v>164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35">
      <c r="A446" t="s">
        <v>1123</v>
      </c>
      <c r="B446" t="s">
        <v>80</v>
      </c>
      <c r="C446" t="s">
        <v>1087</v>
      </c>
      <c r="D446" t="s">
        <v>82</v>
      </c>
      <c r="E446" s="2" t="str">
        <f>HYPERLINK("capsilon://?command=openfolder&amp;siteaddress=FAM.docvelocity-na8.net&amp;folderid=FX95C3486F-79A6-4DB7-C7D3-2E05EF0188BA","FX22032272")</f>
        <v>FX22032272</v>
      </c>
      <c r="F446" t="s">
        <v>19</v>
      </c>
      <c r="G446" t="s">
        <v>19</v>
      </c>
      <c r="H446" t="s">
        <v>83</v>
      </c>
      <c r="I446" t="s">
        <v>1092</v>
      </c>
      <c r="J446">
        <v>185</v>
      </c>
      <c r="K446" t="s">
        <v>85</v>
      </c>
      <c r="L446" t="s">
        <v>86</v>
      </c>
      <c r="M446" t="s">
        <v>87</v>
      </c>
      <c r="N446">
        <v>2</v>
      </c>
      <c r="O446" s="1">
        <v>44631.656747685185</v>
      </c>
      <c r="P446" s="1">
        <v>44631.705358796295</v>
      </c>
      <c r="Q446">
        <v>3321</v>
      </c>
      <c r="R446">
        <v>879</v>
      </c>
      <c r="S446" t="b">
        <v>0</v>
      </c>
      <c r="T446" t="s">
        <v>88</v>
      </c>
      <c r="U446" t="b">
        <v>1</v>
      </c>
      <c r="V446" t="s">
        <v>94</v>
      </c>
      <c r="W446" s="1">
        <v>44631.699224537035</v>
      </c>
      <c r="X446">
        <v>365</v>
      </c>
      <c r="Y446">
        <v>164</v>
      </c>
      <c r="Z446">
        <v>0</v>
      </c>
      <c r="AA446">
        <v>164</v>
      </c>
      <c r="AB446">
        <v>0</v>
      </c>
      <c r="AC446">
        <v>6</v>
      </c>
      <c r="AD446">
        <v>21</v>
      </c>
      <c r="AE446">
        <v>0</v>
      </c>
      <c r="AF446">
        <v>0</v>
      </c>
      <c r="AG446">
        <v>0</v>
      </c>
      <c r="AH446" t="s">
        <v>98</v>
      </c>
      <c r="AI446" s="1">
        <v>44631.705358796295</v>
      </c>
      <c r="AJ446">
        <v>508</v>
      </c>
      <c r="AK446">
        <v>3</v>
      </c>
      <c r="AL446">
        <v>0</v>
      </c>
      <c r="AM446">
        <v>3</v>
      </c>
      <c r="AN446">
        <v>0</v>
      </c>
      <c r="AO446">
        <v>3</v>
      </c>
      <c r="AP446">
        <v>18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35">
      <c r="A447" t="s">
        <v>1124</v>
      </c>
      <c r="B447" t="s">
        <v>80</v>
      </c>
      <c r="C447" t="s">
        <v>1112</v>
      </c>
      <c r="D447" t="s">
        <v>82</v>
      </c>
      <c r="E447" s="2" t="str">
        <f>HYPERLINK("capsilon://?command=openfolder&amp;siteaddress=FAM.docvelocity-na8.net&amp;folderid=FXAA1A6614-C535-934B-75BE-412293638A18","FX22023835")</f>
        <v>FX22023835</v>
      </c>
      <c r="F447" t="s">
        <v>19</v>
      </c>
      <c r="G447" t="s">
        <v>19</v>
      </c>
      <c r="H447" t="s">
        <v>83</v>
      </c>
      <c r="I447" t="s">
        <v>1117</v>
      </c>
      <c r="J447">
        <v>0</v>
      </c>
      <c r="K447" t="s">
        <v>85</v>
      </c>
      <c r="L447" t="s">
        <v>86</v>
      </c>
      <c r="M447" t="s">
        <v>87</v>
      </c>
      <c r="N447">
        <v>2</v>
      </c>
      <c r="O447" s="1">
        <v>44631.658946759257</v>
      </c>
      <c r="P447" s="1">
        <v>44631.713368055556</v>
      </c>
      <c r="Q447">
        <v>3780</v>
      </c>
      <c r="R447">
        <v>922</v>
      </c>
      <c r="S447" t="b">
        <v>0</v>
      </c>
      <c r="T447" t="s">
        <v>88</v>
      </c>
      <c r="U447" t="b">
        <v>1</v>
      </c>
      <c r="V447" t="s">
        <v>127</v>
      </c>
      <c r="W447" s="1">
        <v>44631.709791666668</v>
      </c>
      <c r="X447">
        <v>681</v>
      </c>
      <c r="Y447">
        <v>74</v>
      </c>
      <c r="Z447">
        <v>0</v>
      </c>
      <c r="AA447">
        <v>74</v>
      </c>
      <c r="AB447">
        <v>37</v>
      </c>
      <c r="AC447">
        <v>50</v>
      </c>
      <c r="AD447">
        <v>-74</v>
      </c>
      <c r="AE447">
        <v>0</v>
      </c>
      <c r="AF447">
        <v>0</v>
      </c>
      <c r="AG447">
        <v>0</v>
      </c>
      <c r="AH447" t="s">
        <v>103</v>
      </c>
      <c r="AI447" s="1">
        <v>44631.713368055556</v>
      </c>
      <c r="AJ447">
        <v>197</v>
      </c>
      <c r="AK447">
        <v>2</v>
      </c>
      <c r="AL447">
        <v>0</v>
      </c>
      <c r="AM447">
        <v>2</v>
      </c>
      <c r="AN447">
        <v>37</v>
      </c>
      <c r="AO447">
        <v>1</v>
      </c>
      <c r="AP447">
        <v>-76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35">
      <c r="A448" t="s">
        <v>1125</v>
      </c>
      <c r="B448" t="s">
        <v>80</v>
      </c>
      <c r="C448" t="s">
        <v>1108</v>
      </c>
      <c r="D448" t="s">
        <v>82</v>
      </c>
      <c r="E448" s="2" t="str">
        <f>HYPERLINK("capsilon://?command=openfolder&amp;siteaddress=FAM.docvelocity-na8.net&amp;folderid=FX16F8D380-8148-13BE-4A4B-E422295FA9B0","FX22024395")</f>
        <v>FX22024395</v>
      </c>
      <c r="F448" t="s">
        <v>19</v>
      </c>
      <c r="G448" t="s">
        <v>19</v>
      </c>
      <c r="H448" t="s">
        <v>83</v>
      </c>
      <c r="I448" t="s">
        <v>1126</v>
      </c>
      <c r="J448">
        <v>0</v>
      </c>
      <c r="K448" t="s">
        <v>85</v>
      </c>
      <c r="L448" t="s">
        <v>86</v>
      </c>
      <c r="M448" t="s">
        <v>87</v>
      </c>
      <c r="N448">
        <v>2</v>
      </c>
      <c r="O448" s="1">
        <v>44631.66511574074</v>
      </c>
      <c r="P448" s="1">
        <v>44631.748020833336</v>
      </c>
      <c r="Q448">
        <v>5877</v>
      </c>
      <c r="R448">
        <v>1286</v>
      </c>
      <c r="S448" t="b">
        <v>0</v>
      </c>
      <c r="T448" t="s">
        <v>88</v>
      </c>
      <c r="U448" t="b">
        <v>0</v>
      </c>
      <c r="V448" t="s">
        <v>127</v>
      </c>
      <c r="W448" s="1">
        <v>44631.722488425927</v>
      </c>
      <c r="X448">
        <v>934</v>
      </c>
      <c r="Y448">
        <v>52</v>
      </c>
      <c r="Z448">
        <v>0</v>
      </c>
      <c r="AA448">
        <v>52</v>
      </c>
      <c r="AB448">
        <v>0</v>
      </c>
      <c r="AC448">
        <v>39</v>
      </c>
      <c r="AD448">
        <v>-52</v>
      </c>
      <c r="AE448">
        <v>0</v>
      </c>
      <c r="AF448">
        <v>0</v>
      </c>
      <c r="AG448">
        <v>0</v>
      </c>
      <c r="AH448" t="s">
        <v>90</v>
      </c>
      <c r="AI448" s="1">
        <v>44631.748020833336</v>
      </c>
      <c r="AJ448">
        <v>270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-53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35">
      <c r="A449" t="s">
        <v>1127</v>
      </c>
      <c r="B449" t="s">
        <v>80</v>
      </c>
      <c r="C449" t="s">
        <v>1128</v>
      </c>
      <c r="D449" t="s">
        <v>82</v>
      </c>
      <c r="E449" s="2" t="str">
        <f>HYPERLINK("capsilon://?command=openfolder&amp;siteaddress=FAM.docvelocity-na8.net&amp;folderid=FX73B568AB-05F2-F25E-AD3B-CEE8F4CDFBF6","FX22028602")</f>
        <v>FX22028602</v>
      </c>
      <c r="F449" t="s">
        <v>19</v>
      </c>
      <c r="G449" t="s">
        <v>19</v>
      </c>
      <c r="H449" t="s">
        <v>83</v>
      </c>
      <c r="I449" t="s">
        <v>1129</v>
      </c>
      <c r="J449">
        <v>0</v>
      </c>
      <c r="K449" t="s">
        <v>85</v>
      </c>
      <c r="L449" t="s">
        <v>86</v>
      </c>
      <c r="M449" t="s">
        <v>87</v>
      </c>
      <c r="N449">
        <v>2</v>
      </c>
      <c r="O449" s="1">
        <v>44631.68109953704</v>
      </c>
      <c r="P449" s="1">
        <v>44631.750208333331</v>
      </c>
      <c r="Q449">
        <v>5111</v>
      </c>
      <c r="R449">
        <v>860</v>
      </c>
      <c r="S449" t="b">
        <v>0</v>
      </c>
      <c r="T449" t="s">
        <v>88</v>
      </c>
      <c r="U449" t="b">
        <v>0</v>
      </c>
      <c r="V449" t="s">
        <v>94</v>
      </c>
      <c r="W449" s="1">
        <v>44631.720150462963</v>
      </c>
      <c r="X449">
        <v>654</v>
      </c>
      <c r="Y449">
        <v>52</v>
      </c>
      <c r="Z449">
        <v>0</v>
      </c>
      <c r="AA449">
        <v>52</v>
      </c>
      <c r="AB449">
        <v>0</v>
      </c>
      <c r="AC449">
        <v>48</v>
      </c>
      <c r="AD449">
        <v>-52</v>
      </c>
      <c r="AE449">
        <v>0</v>
      </c>
      <c r="AF449">
        <v>0</v>
      </c>
      <c r="AG449">
        <v>0</v>
      </c>
      <c r="AH449" t="s">
        <v>90</v>
      </c>
      <c r="AI449" s="1">
        <v>44631.750208333331</v>
      </c>
      <c r="AJ449">
        <v>188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-53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35">
      <c r="A450" t="s">
        <v>1130</v>
      </c>
      <c r="B450" t="s">
        <v>80</v>
      </c>
      <c r="C450" t="s">
        <v>1131</v>
      </c>
      <c r="D450" t="s">
        <v>82</v>
      </c>
      <c r="E450" s="2" t="str">
        <f>HYPERLINK("capsilon://?command=openfolder&amp;siteaddress=FAM.docvelocity-na8.net&amp;folderid=FXBE4C709B-2EB7-0A49-09AA-7C9184B4601B","FX2202508")</f>
        <v>FX2202508</v>
      </c>
      <c r="F450" t="s">
        <v>19</v>
      </c>
      <c r="G450" t="s">
        <v>19</v>
      </c>
      <c r="H450" t="s">
        <v>83</v>
      </c>
      <c r="I450" t="s">
        <v>1132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44631.687905092593</v>
      </c>
      <c r="P450" s="1">
        <v>44631.751770833333</v>
      </c>
      <c r="Q450">
        <v>5115</v>
      </c>
      <c r="R450">
        <v>403</v>
      </c>
      <c r="S450" t="b">
        <v>0</v>
      </c>
      <c r="T450" t="s">
        <v>88</v>
      </c>
      <c r="U450" t="b">
        <v>0</v>
      </c>
      <c r="V450" t="s">
        <v>114</v>
      </c>
      <c r="W450" s="1">
        <v>44631.718657407408</v>
      </c>
      <c r="X450">
        <v>244</v>
      </c>
      <c r="Y450">
        <v>21</v>
      </c>
      <c r="Z450">
        <v>0</v>
      </c>
      <c r="AA450">
        <v>21</v>
      </c>
      <c r="AB450">
        <v>0</v>
      </c>
      <c r="AC450">
        <v>2</v>
      </c>
      <c r="AD450">
        <v>7</v>
      </c>
      <c r="AE450">
        <v>0</v>
      </c>
      <c r="AF450">
        <v>0</v>
      </c>
      <c r="AG450">
        <v>0</v>
      </c>
      <c r="AH450" t="s">
        <v>90</v>
      </c>
      <c r="AI450" s="1">
        <v>44631.751770833333</v>
      </c>
      <c r="AJ450">
        <v>134</v>
      </c>
      <c r="AK450">
        <v>1</v>
      </c>
      <c r="AL450">
        <v>0</v>
      </c>
      <c r="AM450">
        <v>1</v>
      </c>
      <c r="AN450">
        <v>0</v>
      </c>
      <c r="AO450">
        <v>1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35">
      <c r="A451" t="s">
        <v>1133</v>
      </c>
      <c r="B451" t="s">
        <v>80</v>
      </c>
      <c r="C451" t="s">
        <v>370</v>
      </c>
      <c r="D451" t="s">
        <v>82</v>
      </c>
      <c r="E451" s="2" t="str">
        <f>HYPERLINK("capsilon://?command=openfolder&amp;siteaddress=FAM.docvelocity-na8.net&amp;folderid=FX2A54C81B-8A6C-3FCC-1810-A2E062DAE6EF","FX21127958")</f>
        <v>FX21127958</v>
      </c>
      <c r="F451" t="s">
        <v>19</v>
      </c>
      <c r="G451" t="s">
        <v>19</v>
      </c>
      <c r="H451" t="s">
        <v>83</v>
      </c>
      <c r="I451" t="s">
        <v>1134</v>
      </c>
      <c r="J451">
        <v>0</v>
      </c>
      <c r="K451" t="s">
        <v>85</v>
      </c>
      <c r="L451" t="s">
        <v>86</v>
      </c>
      <c r="M451" t="s">
        <v>87</v>
      </c>
      <c r="N451">
        <v>2</v>
      </c>
      <c r="O451" s="1">
        <v>44631.703506944446</v>
      </c>
      <c r="P451" s="1">
        <v>44631.75708333333</v>
      </c>
      <c r="Q451">
        <v>3561</v>
      </c>
      <c r="R451">
        <v>1068</v>
      </c>
      <c r="S451" t="b">
        <v>0</v>
      </c>
      <c r="T451" t="s">
        <v>88</v>
      </c>
      <c r="U451" t="b">
        <v>0</v>
      </c>
      <c r="V451" t="s">
        <v>114</v>
      </c>
      <c r="W451" s="1">
        <v>44631.724872685183</v>
      </c>
      <c r="X451">
        <v>452</v>
      </c>
      <c r="Y451">
        <v>52</v>
      </c>
      <c r="Z451">
        <v>0</v>
      </c>
      <c r="AA451">
        <v>52</v>
      </c>
      <c r="AB451">
        <v>0</v>
      </c>
      <c r="AC451">
        <v>17</v>
      </c>
      <c r="AD451">
        <v>-52</v>
      </c>
      <c r="AE451">
        <v>0</v>
      </c>
      <c r="AF451">
        <v>0</v>
      </c>
      <c r="AG451">
        <v>0</v>
      </c>
      <c r="AH451" t="s">
        <v>98</v>
      </c>
      <c r="AI451" s="1">
        <v>44631.75708333333</v>
      </c>
      <c r="AJ451">
        <v>537</v>
      </c>
      <c r="AK451">
        <v>2</v>
      </c>
      <c r="AL451">
        <v>0</v>
      </c>
      <c r="AM451">
        <v>2</v>
      </c>
      <c r="AN451">
        <v>0</v>
      </c>
      <c r="AO451">
        <v>2</v>
      </c>
      <c r="AP451">
        <v>-54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35">
      <c r="A452" t="s">
        <v>1135</v>
      </c>
      <c r="B452" t="s">
        <v>80</v>
      </c>
      <c r="C452" t="s">
        <v>1136</v>
      </c>
      <c r="D452" t="s">
        <v>82</v>
      </c>
      <c r="E452" s="2" t="str">
        <f>HYPERLINK("capsilon://?command=openfolder&amp;siteaddress=FAM.docvelocity-na8.net&amp;folderid=FX81F46706-7F0D-E9BC-8AD6-1512D4E83E0C","FX22022268")</f>
        <v>FX22022268</v>
      </c>
      <c r="F452" t="s">
        <v>19</v>
      </c>
      <c r="G452" t="s">
        <v>19</v>
      </c>
      <c r="H452" t="s">
        <v>83</v>
      </c>
      <c r="I452" t="s">
        <v>1137</v>
      </c>
      <c r="J452">
        <v>0</v>
      </c>
      <c r="K452" t="s">
        <v>85</v>
      </c>
      <c r="L452" t="s">
        <v>86</v>
      </c>
      <c r="M452" t="s">
        <v>87</v>
      </c>
      <c r="N452">
        <v>2</v>
      </c>
      <c r="O452" s="1">
        <v>44631.706932870373</v>
      </c>
      <c r="P452" s="1">
        <v>44631.75273148148</v>
      </c>
      <c r="Q452">
        <v>3657</v>
      </c>
      <c r="R452">
        <v>300</v>
      </c>
      <c r="S452" t="b">
        <v>0</v>
      </c>
      <c r="T452" t="s">
        <v>88</v>
      </c>
      <c r="U452" t="b">
        <v>0</v>
      </c>
      <c r="V452" t="s">
        <v>143</v>
      </c>
      <c r="W452" s="1">
        <v>44631.717395833337</v>
      </c>
      <c r="X452">
        <v>204</v>
      </c>
      <c r="Y452">
        <v>9</v>
      </c>
      <c r="Z452">
        <v>0</v>
      </c>
      <c r="AA452">
        <v>9</v>
      </c>
      <c r="AB452">
        <v>0</v>
      </c>
      <c r="AC452">
        <v>3</v>
      </c>
      <c r="AD452">
        <v>-9</v>
      </c>
      <c r="AE452">
        <v>0</v>
      </c>
      <c r="AF452">
        <v>0</v>
      </c>
      <c r="AG452">
        <v>0</v>
      </c>
      <c r="AH452" t="s">
        <v>90</v>
      </c>
      <c r="AI452" s="1">
        <v>44631.75273148148</v>
      </c>
      <c r="AJ452">
        <v>82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-9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35">
      <c r="A453" t="s">
        <v>1138</v>
      </c>
      <c r="B453" t="s">
        <v>80</v>
      </c>
      <c r="C453" t="s">
        <v>1139</v>
      </c>
      <c r="D453" t="s">
        <v>82</v>
      </c>
      <c r="E453" s="2" t="str">
        <f>HYPERLINK("capsilon://?command=openfolder&amp;siteaddress=FAM.docvelocity-na8.net&amp;folderid=FXEE0B90C6-FD17-41A2-DC1C-85654A743550","FX22021773")</f>
        <v>FX22021773</v>
      </c>
      <c r="F453" t="s">
        <v>19</v>
      </c>
      <c r="G453" t="s">
        <v>19</v>
      </c>
      <c r="H453" t="s">
        <v>83</v>
      </c>
      <c r="I453" t="s">
        <v>1140</v>
      </c>
      <c r="J453">
        <v>0</v>
      </c>
      <c r="K453" t="s">
        <v>85</v>
      </c>
      <c r="L453" t="s">
        <v>86</v>
      </c>
      <c r="M453" t="s">
        <v>87</v>
      </c>
      <c r="N453">
        <v>1</v>
      </c>
      <c r="O453" s="1">
        <v>44631.72693287037</v>
      </c>
      <c r="P453" s="1">
        <v>44631.732291666667</v>
      </c>
      <c r="Q453">
        <v>183</v>
      </c>
      <c r="R453">
        <v>280</v>
      </c>
      <c r="S453" t="b">
        <v>0</v>
      </c>
      <c r="T453" t="s">
        <v>88</v>
      </c>
      <c r="U453" t="b">
        <v>0</v>
      </c>
      <c r="V453" t="s">
        <v>143</v>
      </c>
      <c r="W453" s="1">
        <v>44631.732291666667</v>
      </c>
      <c r="X453">
        <v>213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52</v>
      </c>
      <c r="AF453">
        <v>0</v>
      </c>
      <c r="AG453">
        <v>2</v>
      </c>
      <c r="AH453" t="s">
        <v>88</v>
      </c>
      <c r="AI453" t="s">
        <v>88</v>
      </c>
      <c r="AJ453" t="s">
        <v>88</v>
      </c>
      <c r="AK453" t="s">
        <v>88</v>
      </c>
      <c r="AL453" t="s">
        <v>88</v>
      </c>
      <c r="AM453" t="s">
        <v>88</v>
      </c>
      <c r="AN453" t="s">
        <v>88</v>
      </c>
      <c r="AO453" t="s">
        <v>88</v>
      </c>
      <c r="AP453" t="s">
        <v>88</v>
      </c>
      <c r="AQ453" t="s">
        <v>88</v>
      </c>
      <c r="AR453" t="s">
        <v>88</v>
      </c>
      <c r="AS453" t="s">
        <v>88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35">
      <c r="A454" t="s">
        <v>1141</v>
      </c>
      <c r="B454" t="s">
        <v>80</v>
      </c>
      <c r="C454" t="s">
        <v>1142</v>
      </c>
      <c r="D454" t="s">
        <v>82</v>
      </c>
      <c r="E454" s="2" t="str">
        <f>HYPERLINK("capsilon://?command=openfolder&amp;siteaddress=FAM.docvelocity-na8.net&amp;folderid=FXE2CD6C6E-3444-1F95-DA56-EE17E310BFB5","FX22034374")</f>
        <v>FX22034374</v>
      </c>
      <c r="F454" t="s">
        <v>19</v>
      </c>
      <c r="G454" t="s">
        <v>19</v>
      </c>
      <c r="H454" t="s">
        <v>83</v>
      </c>
      <c r="I454" t="s">
        <v>1143</v>
      </c>
      <c r="J454">
        <v>49</v>
      </c>
      <c r="K454" t="s">
        <v>85</v>
      </c>
      <c r="L454" t="s">
        <v>86</v>
      </c>
      <c r="M454" t="s">
        <v>87</v>
      </c>
      <c r="N454">
        <v>2</v>
      </c>
      <c r="O454" s="1">
        <v>44631.727488425924</v>
      </c>
      <c r="P454" s="1">
        <v>44631.754884259259</v>
      </c>
      <c r="Q454">
        <v>1903</v>
      </c>
      <c r="R454">
        <v>464</v>
      </c>
      <c r="S454" t="b">
        <v>0</v>
      </c>
      <c r="T454" t="s">
        <v>88</v>
      </c>
      <c r="U454" t="b">
        <v>0</v>
      </c>
      <c r="V454" t="s">
        <v>127</v>
      </c>
      <c r="W454" s="1">
        <v>44631.732731481483</v>
      </c>
      <c r="X454">
        <v>278</v>
      </c>
      <c r="Y454">
        <v>38</v>
      </c>
      <c r="Z454">
        <v>0</v>
      </c>
      <c r="AA454">
        <v>38</v>
      </c>
      <c r="AB454">
        <v>0</v>
      </c>
      <c r="AC454">
        <v>3</v>
      </c>
      <c r="AD454">
        <v>11</v>
      </c>
      <c r="AE454">
        <v>0</v>
      </c>
      <c r="AF454">
        <v>0</v>
      </c>
      <c r="AG454">
        <v>0</v>
      </c>
      <c r="AH454" t="s">
        <v>90</v>
      </c>
      <c r="AI454" s="1">
        <v>44631.754884259259</v>
      </c>
      <c r="AJ454">
        <v>186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11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35">
      <c r="A455" t="s">
        <v>1144</v>
      </c>
      <c r="B455" t="s">
        <v>80</v>
      </c>
      <c r="C455" t="s">
        <v>1145</v>
      </c>
      <c r="D455" t="s">
        <v>82</v>
      </c>
      <c r="E455" s="2" t="str">
        <f>HYPERLINK("capsilon://?command=openfolder&amp;siteaddress=FAM.docvelocity-na8.net&amp;folderid=FX8179623D-825A-C78B-A3CD-AEAF4DBA6AFD","FX22031038")</f>
        <v>FX22031038</v>
      </c>
      <c r="F455" t="s">
        <v>19</v>
      </c>
      <c r="G455" t="s">
        <v>19</v>
      </c>
      <c r="H455" t="s">
        <v>83</v>
      </c>
      <c r="I455" t="s">
        <v>1146</v>
      </c>
      <c r="J455">
        <v>0</v>
      </c>
      <c r="K455" t="s">
        <v>85</v>
      </c>
      <c r="L455" t="s">
        <v>86</v>
      </c>
      <c r="M455" t="s">
        <v>87</v>
      </c>
      <c r="N455">
        <v>2</v>
      </c>
      <c r="O455" s="1">
        <v>44631.729120370372</v>
      </c>
      <c r="P455" s="1">
        <v>44631.759027777778</v>
      </c>
      <c r="Q455">
        <v>1968</v>
      </c>
      <c r="R455">
        <v>616</v>
      </c>
      <c r="S455" t="b">
        <v>0</v>
      </c>
      <c r="T455" t="s">
        <v>88</v>
      </c>
      <c r="U455" t="b">
        <v>0</v>
      </c>
      <c r="V455" t="s">
        <v>191</v>
      </c>
      <c r="W455" s="1">
        <v>44631.736203703702</v>
      </c>
      <c r="X455">
        <v>449</v>
      </c>
      <c r="Y455">
        <v>52</v>
      </c>
      <c r="Z455">
        <v>0</v>
      </c>
      <c r="AA455">
        <v>52</v>
      </c>
      <c r="AB455">
        <v>0</v>
      </c>
      <c r="AC455">
        <v>50</v>
      </c>
      <c r="AD455">
        <v>-52</v>
      </c>
      <c r="AE455">
        <v>0</v>
      </c>
      <c r="AF455">
        <v>0</v>
      </c>
      <c r="AG455">
        <v>0</v>
      </c>
      <c r="AH455" t="s">
        <v>98</v>
      </c>
      <c r="AI455" s="1">
        <v>44631.759027777778</v>
      </c>
      <c r="AJ455">
        <v>167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-52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35">
      <c r="A456" t="s">
        <v>1147</v>
      </c>
      <c r="B456" t="s">
        <v>80</v>
      </c>
      <c r="C456" t="s">
        <v>1139</v>
      </c>
      <c r="D456" t="s">
        <v>82</v>
      </c>
      <c r="E456" s="2" t="str">
        <f>HYPERLINK("capsilon://?command=openfolder&amp;siteaddress=FAM.docvelocity-na8.net&amp;folderid=FXEE0B90C6-FD17-41A2-DC1C-85654A743550","FX22021773")</f>
        <v>FX22021773</v>
      </c>
      <c r="F456" t="s">
        <v>19</v>
      </c>
      <c r="G456" t="s">
        <v>19</v>
      </c>
      <c r="H456" t="s">
        <v>83</v>
      </c>
      <c r="I456" t="s">
        <v>1140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44631.732835648145</v>
      </c>
      <c r="P456" s="1">
        <v>44631.760057870371</v>
      </c>
      <c r="Q456">
        <v>283</v>
      </c>
      <c r="R456">
        <v>2069</v>
      </c>
      <c r="S456" t="b">
        <v>0</v>
      </c>
      <c r="T456" t="s">
        <v>88</v>
      </c>
      <c r="U456" t="b">
        <v>1</v>
      </c>
      <c r="V456" t="s">
        <v>191</v>
      </c>
      <c r="W456" s="1">
        <v>44631.754652777781</v>
      </c>
      <c r="X456">
        <v>1440</v>
      </c>
      <c r="Y456">
        <v>104</v>
      </c>
      <c r="Z456">
        <v>0</v>
      </c>
      <c r="AA456">
        <v>104</v>
      </c>
      <c r="AB456">
        <v>0</v>
      </c>
      <c r="AC456">
        <v>82</v>
      </c>
      <c r="AD456">
        <v>-104</v>
      </c>
      <c r="AE456">
        <v>0</v>
      </c>
      <c r="AF456">
        <v>0</v>
      </c>
      <c r="AG456">
        <v>0</v>
      </c>
      <c r="AH456" t="s">
        <v>90</v>
      </c>
      <c r="AI456" s="1">
        <v>44631.760057870371</v>
      </c>
      <c r="AJ456">
        <v>446</v>
      </c>
      <c r="AK456">
        <v>5</v>
      </c>
      <c r="AL456">
        <v>0</v>
      </c>
      <c r="AM456">
        <v>5</v>
      </c>
      <c r="AN456">
        <v>0</v>
      </c>
      <c r="AO456">
        <v>4</v>
      </c>
      <c r="AP456">
        <v>-109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35">
      <c r="A457" t="s">
        <v>1148</v>
      </c>
      <c r="B457" t="s">
        <v>80</v>
      </c>
      <c r="C457" t="s">
        <v>1024</v>
      </c>
      <c r="D457" t="s">
        <v>82</v>
      </c>
      <c r="E457" s="2" t="str">
        <f>HYPERLINK("capsilon://?command=openfolder&amp;siteaddress=FAM.docvelocity-na8.net&amp;folderid=FX31C8E895-2F4C-8BF1-0798-DAD85F7E2852","FX22011760")</f>
        <v>FX22011760</v>
      </c>
      <c r="F457" t="s">
        <v>19</v>
      </c>
      <c r="G457" t="s">
        <v>19</v>
      </c>
      <c r="H457" t="s">
        <v>83</v>
      </c>
      <c r="I457" t="s">
        <v>1025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44621.714722222219</v>
      </c>
      <c r="P457" s="1">
        <v>44621.732476851852</v>
      </c>
      <c r="Q457">
        <v>1001</v>
      </c>
      <c r="R457">
        <v>533</v>
      </c>
      <c r="S457" t="b">
        <v>0</v>
      </c>
      <c r="T457" t="s">
        <v>88</v>
      </c>
      <c r="U457" t="b">
        <v>1</v>
      </c>
      <c r="V457" t="s">
        <v>94</v>
      </c>
      <c r="W457" s="1">
        <v>44621.718113425923</v>
      </c>
      <c r="X457">
        <v>287</v>
      </c>
      <c r="Y457">
        <v>21</v>
      </c>
      <c r="Z457">
        <v>0</v>
      </c>
      <c r="AA457">
        <v>21</v>
      </c>
      <c r="AB457">
        <v>0</v>
      </c>
      <c r="AC457">
        <v>16</v>
      </c>
      <c r="AD457">
        <v>-21</v>
      </c>
      <c r="AE457">
        <v>0</v>
      </c>
      <c r="AF457">
        <v>0</v>
      </c>
      <c r="AG457">
        <v>0</v>
      </c>
      <c r="AH457" t="s">
        <v>103</v>
      </c>
      <c r="AI457" s="1">
        <v>44621.732476851852</v>
      </c>
      <c r="AJ457">
        <v>246</v>
      </c>
      <c r="AK457">
        <v>4</v>
      </c>
      <c r="AL457">
        <v>0</v>
      </c>
      <c r="AM457">
        <v>4</v>
      </c>
      <c r="AN457">
        <v>0</v>
      </c>
      <c r="AO457">
        <v>3</v>
      </c>
      <c r="AP457">
        <v>-25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35">
      <c r="A458" t="s">
        <v>1149</v>
      </c>
      <c r="B458" t="s">
        <v>80</v>
      </c>
      <c r="C458" t="s">
        <v>1150</v>
      </c>
      <c r="D458" t="s">
        <v>82</v>
      </c>
      <c r="E458" s="2" t="str">
        <f>HYPERLINK("capsilon://?command=openfolder&amp;siteaddress=FAM.docvelocity-na8.net&amp;folderid=FXC8D2C5A0-AD6B-6139-F6E2-0C7E7A722E9D","FX22031001")</f>
        <v>FX22031001</v>
      </c>
      <c r="F458" t="s">
        <v>19</v>
      </c>
      <c r="G458" t="s">
        <v>19</v>
      </c>
      <c r="H458" t="s">
        <v>83</v>
      </c>
      <c r="I458" t="s">
        <v>1151</v>
      </c>
      <c r="J458">
        <v>28</v>
      </c>
      <c r="K458" t="s">
        <v>85</v>
      </c>
      <c r="L458" t="s">
        <v>86</v>
      </c>
      <c r="M458" t="s">
        <v>87</v>
      </c>
      <c r="N458">
        <v>2</v>
      </c>
      <c r="O458" s="1">
        <v>44631.74559027778</v>
      </c>
      <c r="P458" s="1">
        <v>44631.761331018519</v>
      </c>
      <c r="Q458">
        <v>993</v>
      </c>
      <c r="R458">
        <v>367</v>
      </c>
      <c r="S458" t="b">
        <v>0</v>
      </c>
      <c r="T458" t="s">
        <v>88</v>
      </c>
      <c r="U458" t="b">
        <v>0</v>
      </c>
      <c r="V458" t="s">
        <v>94</v>
      </c>
      <c r="W458" s="1">
        <v>44631.747858796298</v>
      </c>
      <c r="X458">
        <v>188</v>
      </c>
      <c r="Y458">
        <v>21</v>
      </c>
      <c r="Z458">
        <v>0</v>
      </c>
      <c r="AA458">
        <v>21</v>
      </c>
      <c r="AB458">
        <v>0</v>
      </c>
      <c r="AC458">
        <v>1</v>
      </c>
      <c r="AD458">
        <v>7</v>
      </c>
      <c r="AE458">
        <v>0</v>
      </c>
      <c r="AF458">
        <v>0</v>
      </c>
      <c r="AG458">
        <v>0</v>
      </c>
      <c r="AH458" t="s">
        <v>98</v>
      </c>
      <c r="AI458" s="1">
        <v>44631.761331018519</v>
      </c>
      <c r="AJ458">
        <v>172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35">
      <c r="A459" t="s">
        <v>1152</v>
      </c>
      <c r="B459" t="s">
        <v>80</v>
      </c>
      <c r="C459" t="s">
        <v>1150</v>
      </c>
      <c r="D459" t="s">
        <v>82</v>
      </c>
      <c r="E459" s="2" t="str">
        <f>HYPERLINK("capsilon://?command=openfolder&amp;siteaddress=FAM.docvelocity-na8.net&amp;folderid=FXC8D2C5A0-AD6B-6139-F6E2-0C7E7A722E9D","FX22031001")</f>
        <v>FX22031001</v>
      </c>
      <c r="F459" t="s">
        <v>19</v>
      </c>
      <c r="G459" t="s">
        <v>19</v>
      </c>
      <c r="H459" t="s">
        <v>83</v>
      </c>
      <c r="I459" t="s">
        <v>1153</v>
      </c>
      <c r="J459">
        <v>28</v>
      </c>
      <c r="K459" t="s">
        <v>85</v>
      </c>
      <c r="L459" t="s">
        <v>86</v>
      </c>
      <c r="M459" t="s">
        <v>87</v>
      </c>
      <c r="N459">
        <v>2</v>
      </c>
      <c r="O459" s="1">
        <v>44631.746030092596</v>
      </c>
      <c r="P459" s="1">
        <v>44631.761666666665</v>
      </c>
      <c r="Q459">
        <v>1061</v>
      </c>
      <c r="R459">
        <v>290</v>
      </c>
      <c r="S459" t="b">
        <v>0</v>
      </c>
      <c r="T459" t="s">
        <v>88</v>
      </c>
      <c r="U459" t="b">
        <v>0</v>
      </c>
      <c r="V459" t="s">
        <v>252</v>
      </c>
      <c r="W459" s="1">
        <v>44631.749039351853</v>
      </c>
      <c r="X459">
        <v>152</v>
      </c>
      <c r="Y459">
        <v>21</v>
      </c>
      <c r="Z459">
        <v>0</v>
      </c>
      <c r="AA459">
        <v>21</v>
      </c>
      <c r="AB459">
        <v>0</v>
      </c>
      <c r="AC459">
        <v>0</v>
      </c>
      <c r="AD459">
        <v>7</v>
      </c>
      <c r="AE459">
        <v>0</v>
      </c>
      <c r="AF459">
        <v>0</v>
      </c>
      <c r="AG459">
        <v>0</v>
      </c>
      <c r="AH459" t="s">
        <v>90</v>
      </c>
      <c r="AI459" s="1">
        <v>44631.761666666665</v>
      </c>
      <c r="AJ459">
        <v>138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35">
      <c r="A460" t="s">
        <v>1154</v>
      </c>
      <c r="B460" t="s">
        <v>80</v>
      </c>
      <c r="C460" t="s">
        <v>1150</v>
      </c>
      <c r="D460" t="s">
        <v>82</v>
      </c>
      <c r="E460" s="2" t="str">
        <f>HYPERLINK("capsilon://?command=openfolder&amp;siteaddress=FAM.docvelocity-na8.net&amp;folderid=FXC8D2C5A0-AD6B-6139-F6E2-0C7E7A722E9D","FX22031001")</f>
        <v>FX22031001</v>
      </c>
      <c r="F460" t="s">
        <v>19</v>
      </c>
      <c r="G460" t="s">
        <v>19</v>
      </c>
      <c r="H460" t="s">
        <v>83</v>
      </c>
      <c r="I460" t="s">
        <v>1155</v>
      </c>
      <c r="J460">
        <v>76</v>
      </c>
      <c r="K460" t="s">
        <v>85</v>
      </c>
      <c r="L460" t="s">
        <v>86</v>
      </c>
      <c r="M460" t="s">
        <v>87</v>
      </c>
      <c r="N460">
        <v>2</v>
      </c>
      <c r="O460" s="1">
        <v>44631.74622685185</v>
      </c>
      <c r="P460" s="1">
        <v>44631.765034722222</v>
      </c>
      <c r="Q460">
        <v>1062</v>
      </c>
      <c r="R460">
        <v>563</v>
      </c>
      <c r="S460" t="b">
        <v>0</v>
      </c>
      <c r="T460" t="s">
        <v>88</v>
      </c>
      <c r="U460" t="b">
        <v>0</v>
      </c>
      <c r="V460" t="s">
        <v>114</v>
      </c>
      <c r="W460" s="1">
        <v>44631.75037037037</v>
      </c>
      <c r="X460">
        <v>244</v>
      </c>
      <c r="Y460">
        <v>71</v>
      </c>
      <c r="Z460">
        <v>0</v>
      </c>
      <c r="AA460">
        <v>71</v>
      </c>
      <c r="AB460">
        <v>0</v>
      </c>
      <c r="AC460">
        <v>1</v>
      </c>
      <c r="AD460">
        <v>5</v>
      </c>
      <c r="AE460">
        <v>0</v>
      </c>
      <c r="AF460">
        <v>0</v>
      </c>
      <c r="AG460">
        <v>0</v>
      </c>
      <c r="AH460" t="s">
        <v>98</v>
      </c>
      <c r="AI460" s="1">
        <v>44631.765034722222</v>
      </c>
      <c r="AJ460">
        <v>319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5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35">
      <c r="A461" t="s">
        <v>1156</v>
      </c>
      <c r="B461" t="s">
        <v>80</v>
      </c>
      <c r="C461" t="s">
        <v>1157</v>
      </c>
      <c r="D461" t="s">
        <v>82</v>
      </c>
      <c r="E461" s="2" t="str">
        <f>HYPERLINK("capsilon://?command=openfolder&amp;siteaddress=FAM.docvelocity-na8.net&amp;folderid=FX37DDE947-04BA-3498-0D5B-A50F84623EB2","FX22029059")</f>
        <v>FX22029059</v>
      </c>
      <c r="F461" t="s">
        <v>19</v>
      </c>
      <c r="G461" t="s">
        <v>19</v>
      </c>
      <c r="H461" t="s">
        <v>83</v>
      </c>
      <c r="I461" t="s">
        <v>1158</v>
      </c>
      <c r="J461">
        <v>28</v>
      </c>
      <c r="K461" t="s">
        <v>85</v>
      </c>
      <c r="L461" t="s">
        <v>86</v>
      </c>
      <c r="M461" t="s">
        <v>87</v>
      </c>
      <c r="N461">
        <v>2</v>
      </c>
      <c r="O461" s="1">
        <v>44631.752592592595</v>
      </c>
      <c r="P461" s="1">
        <v>44631.763182870367</v>
      </c>
      <c r="Q461">
        <v>480</v>
      </c>
      <c r="R461">
        <v>435</v>
      </c>
      <c r="S461" t="b">
        <v>0</v>
      </c>
      <c r="T461" t="s">
        <v>88</v>
      </c>
      <c r="U461" t="b">
        <v>0</v>
      </c>
      <c r="V461" t="s">
        <v>127</v>
      </c>
      <c r="W461" s="1">
        <v>44631.756851851853</v>
      </c>
      <c r="X461">
        <v>305</v>
      </c>
      <c r="Y461">
        <v>21</v>
      </c>
      <c r="Z461">
        <v>0</v>
      </c>
      <c r="AA461">
        <v>21</v>
      </c>
      <c r="AB461">
        <v>0</v>
      </c>
      <c r="AC461">
        <v>18</v>
      </c>
      <c r="AD461">
        <v>7</v>
      </c>
      <c r="AE461">
        <v>0</v>
      </c>
      <c r="AF461">
        <v>0</v>
      </c>
      <c r="AG461">
        <v>0</v>
      </c>
      <c r="AH461" t="s">
        <v>90</v>
      </c>
      <c r="AI461" s="1">
        <v>44631.763182870367</v>
      </c>
      <c r="AJ461">
        <v>130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35">
      <c r="A462" t="s">
        <v>1159</v>
      </c>
      <c r="B462" t="s">
        <v>80</v>
      </c>
      <c r="C462" t="s">
        <v>1160</v>
      </c>
      <c r="D462" t="s">
        <v>82</v>
      </c>
      <c r="E462" s="2" t="str">
        <f>HYPERLINK("capsilon://?command=openfolder&amp;siteaddress=FAM.docvelocity-na8.net&amp;folderid=FX5E3A0FCD-608F-4020-B79D-636996AFF138","FX22032470")</f>
        <v>FX22032470</v>
      </c>
      <c r="F462" t="s">
        <v>19</v>
      </c>
      <c r="G462" t="s">
        <v>19</v>
      </c>
      <c r="H462" t="s">
        <v>83</v>
      </c>
      <c r="I462" t="s">
        <v>1161</v>
      </c>
      <c r="J462">
        <v>0</v>
      </c>
      <c r="K462" t="s">
        <v>85</v>
      </c>
      <c r="L462" t="s">
        <v>86</v>
      </c>
      <c r="M462" t="s">
        <v>87</v>
      </c>
      <c r="N462">
        <v>2</v>
      </c>
      <c r="O462" s="1">
        <v>44631.765613425923</v>
      </c>
      <c r="P462" s="1">
        <v>44634.181018518517</v>
      </c>
      <c r="Q462">
        <v>205855</v>
      </c>
      <c r="R462">
        <v>2836</v>
      </c>
      <c r="S462" t="b">
        <v>0</v>
      </c>
      <c r="T462" t="s">
        <v>88</v>
      </c>
      <c r="U462" t="b">
        <v>0</v>
      </c>
      <c r="V462" t="s">
        <v>143</v>
      </c>
      <c r="W462" s="1">
        <v>44632.351423611108</v>
      </c>
      <c r="X462">
        <v>1741</v>
      </c>
      <c r="Y462">
        <v>52</v>
      </c>
      <c r="Z462">
        <v>0</v>
      </c>
      <c r="AA462">
        <v>52</v>
      </c>
      <c r="AB462">
        <v>0</v>
      </c>
      <c r="AC462">
        <v>24</v>
      </c>
      <c r="AD462">
        <v>-52</v>
      </c>
      <c r="AE462">
        <v>0</v>
      </c>
      <c r="AF462">
        <v>0</v>
      </c>
      <c r="AG462">
        <v>0</v>
      </c>
      <c r="AH462" t="s">
        <v>566</v>
      </c>
      <c r="AI462" s="1">
        <v>44634.181018518517</v>
      </c>
      <c r="AJ462">
        <v>167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-52</v>
      </c>
      <c r="AQ462">
        <v>52</v>
      </c>
      <c r="AR462">
        <v>0</v>
      </c>
      <c r="AS462">
        <v>1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35">
      <c r="A463" t="s">
        <v>1162</v>
      </c>
      <c r="B463" t="s">
        <v>80</v>
      </c>
      <c r="C463" t="s">
        <v>1160</v>
      </c>
      <c r="D463" t="s">
        <v>82</v>
      </c>
      <c r="E463" s="2" t="str">
        <f>HYPERLINK("capsilon://?command=openfolder&amp;siteaddress=FAM.docvelocity-na8.net&amp;folderid=FX5E3A0FCD-608F-4020-B79D-636996AFF138","FX22032470")</f>
        <v>FX22032470</v>
      </c>
      <c r="F463" t="s">
        <v>19</v>
      </c>
      <c r="G463" t="s">
        <v>19</v>
      </c>
      <c r="H463" t="s">
        <v>83</v>
      </c>
      <c r="I463" t="s">
        <v>1163</v>
      </c>
      <c r="J463">
        <v>0</v>
      </c>
      <c r="K463" t="s">
        <v>85</v>
      </c>
      <c r="L463" t="s">
        <v>86</v>
      </c>
      <c r="M463" t="s">
        <v>87</v>
      </c>
      <c r="N463">
        <v>2</v>
      </c>
      <c r="O463" s="1">
        <v>44631.766574074078</v>
      </c>
      <c r="P463" s="1">
        <v>44631.779062499998</v>
      </c>
      <c r="Q463">
        <v>332</v>
      </c>
      <c r="R463">
        <v>747</v>
      </c>
      <c r="S463" t="b">
        <v>0</v>
      </c>
      <c r="T463" t="s">
        <v>88</v>
      </c>
      <c r="U463" t="b">
        <v>0</v>
      </c>
      <c r="V463" t="s">
        <v>252</v>
      </c>
      <c r="W463" s="1">
        <v>44631.773680555554</v>
      </c>
      <c r="X463">
        <v>525</v>
      </c>
      <c r="Y463">
        <v>37</v>
      </c>
      <c r="Z463">
        <v>0</v>
      </c>
      <c r="AA463">
        <v>37</v>
      </c>
      <c r="AB463">
        <v>0</v>
      </c>
      <c r="AC463">
        <v>24</v>
      </c>
      <c r="AD463">
        <v>-37</v>
      </c>
      <c r="AE463">
        <v>0</v>
      </c>
      <c r="AF463">
        <v>0</v>
      </c>
      <c r="AG463">
        <v>0</v>
      </c>
      <c r="AH463" t="s">
        <v>98</v>
      </c>
      <c r="AI463" s="1">
        <v>44631.779062499998</v>
      </c>
      <c r="AJ463">
        <v>222</v>
      </c>
      <c r="AK463">
        <v>1</v>
      </c>
      <c r="AL463">
        <v>0</v>
      </c>
      <c r="AM463">
        <v>1</v>
      </c>
      <c r="AN463">
        <v>0</v>
      </c>
      <c r="AO463">
        <v>1</v>
      </c>
      <c r="AP463">
        <v>-38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35">
      <c r="A464" t="s">
        <v>1164</v>
      </c>
      <c r="B464" t="s">
        <v>80</v>
      </c>
      <c r="C464" t="s">
        <v>1160</v>
      </c>
      <c r="D464" t="s">
        <v>82</v>
      </c>
      <c r="E464" s="2" t="str">
        <f>HYPERLINK("capsilon://?command=openfolder&amp;siteaddress=FAM.docvelocity-na8.net&amp;folderid=FX5E3A0FCD-608F-4020-B79D-636996AFF138","FX22032470")</f>
        <v>FX22032470</v>
      </c>
      <c r="F464" t="s">
        <v>19</v>
      </c>
      <c r="G464" t="s">
        <v>19</v>
      </c>
      <c r="H464" t="s">
        <v>83</v>
      </c>
      <c r="I464" t="s">
        <v>1165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44631.766875000001</v>
      </c>
      <c r="P464" s="1">
        <v>44631.794016203705</v>
      </c>
      <c r="Q464">
        <v>1272</v>
      </c>
      <c r="R464">
        <v>1073</v>
      </c>
      <c r="S464" t="b">
        <v>0</v>
      </c>
      <c r="T464" t="s">
        <v>88</v>
      </c>
      <c r="U464" t="b">
        <v>0</v>
      </c>
      <c r="V464" t="s">
        <v>191</v>
      </c>
      <c r="W464" s="1">
        <v>44631.777013888888</v>
      </c>
      <c r="X464">
        <v>794</v>
      </c>
      <c r="Y464">
        <v>37</v>
      </c>
      <c r="Z464">
        <v>0</v>
      </c>
      <c r="AA464">
        <v>37</v>
      </c>
      <c r="AB464">
        <v>0</v>
      </c>
      <c r="AC464">
        <v>25</v>
      </c>
      <c r="AD464">
        <v>-37</v>
      </c>
      <c r="AE464">
        <v>0</v>
      </c>
      <c r="AF464">
        <v>0</v>
      </c>
      <c r="AG464">
        <v>0</v>
      </c>
      <c r="AH464" t="s">
        <v>98</v>
      </c>
      <c r="AI464" s="1">
        <v>44631.794016203705</v>
      </c>
      <c r="AJ464">
        <v>263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-37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35">
      <c r="A465" t="s">
        <v>1166</v>
      </c>
      <c r="B465" t="s">
        <v>80</v>
      </c>
      <c r="C465" t="s">
        <v>1167</v>
      </c>
      <c r="D465" t="s">
        <v>82</v>
      </c>
      <c r="E465" s="2" t="str">
        <f>HYPERLINK("capsilon://?command=openfolder&amp;siteaddress=FAM.docvelocity-na8.net&amp;folderid=FX108CED81-4216-0A98-E3DC-873DFFD39FEC","FX22026467")</f>
        <v>FX22026467</v>
      </c>
      <c r="F465" t="s">
        <v>19</v>
      </c>
      <c r="G465" t="s">
        <v>19</v>
      </c>
      <c r="H465" t="s">
        <v>83</v>
      </c>
      <c r="I465" t="s">
        <v>1168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44621.724930555552</v>
      </c>
      <c r="P465" s="1">
        <v>44621.735150462962</v>
      </c>
      <c r="Q465">
        <v>533</v>
      </c>
      <c r="R465">
        <v>350</v>
      </c>
      <c r="S465" t="b">
        <v>0</v>
      </c>
      <c r="T465" t="s">
        <v>88</v>
      </c>
      <c r="U465" t="b">
        <v>0</v>
      </c>
      <c r="V465" t="s">
        <v>149</v>
      </c>
      <c r="W465" s="1">
        <v>44621.728622685187</v>
      </c>
      <c r="X465">
        <v>183</v>
      </c>
      <c r="Y465">
        <v>9</v>
      </c>
      <c r="Z465">
        <v>0</v>
      </c>
      <c r="AA465">
        <v>9</v>
      </c>
      <c r="AB465">
        <v>0</v>
      </c>
      <c r="AC465">
        <v>2</v>
      </c>
      <c r="AD465">
        <v>-9</v>
      </c>
      <c r="AE465">
        <v>0</v>
      </c>
      <c r="AF465">
        <v>0</v>
      </c>
      <c r="AG465">
        <v>0</v>
      </c>
      <c r="AH465" t="s">
        <v>103</v>
      </c>
      <c r="AI465" s="1">
        <v>44621.735150462962</v>
      </c>
      <c r="AJ465">
        <v>167</v>
      </c>
      <c r="AK465">
        <v>2</v>
      </c>
      <c r="AL465">
        <v>0</v>
      </c>
      <c r="AM465">
        <v>2</v>
      </c>
      <c r="AN465">
        <v>0</v>
      </c>
      <c r="AO465">
        <v>1</v>
      </c>
      <c r="AP465">
        <v>-11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35">
      <c r="A466" t="s">
        <v>1169</v>
      </c>
      <c r="B466" t="s">
        <v>80</v>
      </c>
      <c r="C466" t="s">
        <v>1008</v>
      </c>
      <c r="D466" t="s">
        <v>82</v>
      </c>
      <c r="E466" s="2" t="str">
        <f>HYPERLINK("capsilon://?command=openfolder&amp;siteaddress=FAM.docvelocity-na8.net&amp;folderid=FX729A4D6F-BA9D-5B26-476A-6B690C69B2A1","FX220113367")</f>
        <v>FX220113367</v>
      </c>
      <c r="F466" t="s">
        <v>19</v>
      </c>
      <c r="G466" t="s">
        <v>19</v>
      </c>
      <c r="H466" t="s">
        <v>83</v>
      </c>
      <c r="I466" t="s">
        <v>1170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44621.729548611111</v>
      </c>
      <c r="P466" s="1">
        <v>44621.735312500001</v>
      </c>
      <c r="Q466">
        <v>370</v>
      </c>
      <c r="R466">
        <v>128</v>
      </c>
      <c r="S466" t="b">
        <v>0</v>
      </c>
      <c r="T466" t="s">
        <v>88</v>
      </c>
      <c r="U466" t="b">
        <v>0</v>
      </c>
      <c r="V466" t="s">
        <v>114</v>
      </c>
      <c r="W466" s="1">
        <v>44621.734837962962</v>
      </c>
      <c r="X466">
        <v>115</v>
      </c>
      <c r="Y466">
        <v>0</v>
      </c>
      <c r="Z466">
        <v>0</v>
      </c>
      <c r="AA466">
        <v>0</v>
      </c>
      <c r="AB466">
        <v>9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103</v>
      </c>
      <c r="AI466" s="1">
        <v>44621.735312500001</v>
      </c>
      <c r="AJ466">
        <v>13</v>
      </c>
      <c r="AK466">
        <v>0</v>
      </c>
      <c r="AL466">
        <v>0</v>
      </c>
      <c r="AM466">
        <v>0</v>
      </c>
      <c r="AN466">
        <v>9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35">
      <c r="A467" t="s">
        <v>1171</v>
      </c>
      <c r="B467" t="s">
        <v>80</v>
      </c>
      <c r="C467" t="s">
        <v>1160</v>
      </c>
      <c r="D467" t="s">
        <v>82</v>
      </c>
      <c r="E467" s="2" t="str">
        <f>HYPERLINK("capsilon://?command=openfolder&amp;siteaddress=FAM.docvelocity-na8.net&amp;folderid=FX5E3A0FCD-608F-4020-B79D-636996AFF138","FX22032470")</f>
        <v>FX22032470</v>
      </c>
      <c r="F467" t="s">
        <v>19</v>
      </c>
      <c r="G467" t="s">
        <v>19</v>
      </c>
      <c r="H467" t="s">
        <v>83</v>
      </c>
      <c r="I467" t="s">
        <v>1161</v>
      </c>
      <c r="J467">
        <v>0</v>
      </c>
      <c r="K467" t="s">
        <v>85</v>
      </c>
      <c r="L467" t="s">
        <v>86</v>
      </c>
      <c r="M467" t="s">
        <v>87</v>
      </c>
      <c r="N467">
        <v>2</v>
      </c>
      <c r="O467" s="1">
        <v>44634.18136574074</v>
      </c>
      <c r="P467" s="1">
        <v>44634.275787037041</v>
      </c>
      <c r="Q467">
        <v>7615</v>
      </c>
      <c r="R467">
        <v>543</v>
      </c>
      <c r="S467" t="b">
        <v>0</v>
      </c>
      <c r="T467" t="s">
        <v>88</v>
      </c>
      <c r="U467" t="b">
        <v>1</v>
      </c>
      <c r="V467" t="s">
        <v>143</v>
      </c>
      <c r="W467" s="1">
        <v>44634.189004629632</v>
      </c>
      <c r="X467">
        <v>350</v>
      </c>
      <c r="Y467">
        <v>37</v>
      </c>
      <c r="Z467">
        <v>0</v>
      </c>
      <c r="AA467">
        <v>37</v>
      </c>
      <c r="AB467">
        <v>0</v>
      </c>
      <c r="AC467">
        <v>16</v>
      </c>
      <c r="AD467">
        <v>-37</v>
      </c>
      <c r="AE467">
        <v>0</v>
      </c>
      <c r="AF467">
        <v>0</v>
      </c>
      <c r="AG467">
        <v>0</v>
      </c>
      <c r="AH467" t="s">
        <v>255</v>
      </c>
      <c r="AI467" s="1">
        <v>44634.275787037041</v>
      </c>
      <c r="AJ467">
        <v>193</v>
      </c>
      <c r="AK467">
        <v>7</v>
      </c>
      <c r="AL467">
        <v>0</v>
      </c>
      <c r="AM467">
        <v>7</v>
      </c>
      <c r="AN467">
        <v>0</v>
      </c>
      <c r="AO467">
        <v>7</v>
      </c>
      <c r="AP467">
        <v>-44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35">
      <c r="A468" t="s">
        <v>1172</v>
      </c>
      <c r="B468" t="s">
        <v>80</v>
      </c>
      <c r="C468" t="s">
        <v>273</v>
      </c>
      <c r="D468" t="s">
        <v>82</v>
      </c>
      <c r="E468" s="2" t="str">
        <f>HYPERLINK("capsilon://?command=openfolder&amp;siteaddress=FAM.docvelocity-na8.net&amp;folderid=FX605A9FC1-840D-A08D-56C2-F5605041CFAB","FX22028306")</f>
        <v>FX22028306</v>
      </c>
      <c r="F468" t="s">
        <v>19</v>
      </c>
      <c r="G468" t="s">
        <v>19</v>
      </c>
      <c r="H468" t="s">
        <v>83</v>
      </c>
      <c r="I468" t="s">
        <v>1173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44634.299247685187</v>
      </c>
      <c r="P468" s="1">
        <v>44634.307627314818</v>
      </c>
      <c r="Q468">
        <v>171</v>
      </c>
      <c r="R468">
        <v>553</v>
      </c>
      <c r="S468" t="b">
        <v>0</v>
      </c>
      <c r="T468" t="s">
        <v>88</v>
      </c>
      <c r="U468" t="b">
        <v>0</v>
      </c>
      <c r="V468" t="s">
        <v>102</v>
      </c>
      <c r="W468" s="1">
        <v>44634.305185185185</v>
      </c>
      <c r="X468">
        <v>465</v>
      </c>
      <c r="Y468">
        <v>9</v>
      </c>
      <c r="Z468">
        <v>0</v>
      </c>
      <c r="AA468">
        <v>9</v>
      </c>
      <c r="AB468">
        <v>0</v>
      </c>
      <c r="AC468">
        <v>3</v>
      </c>
      <c r="AD468">
        <v>-9</v>
      </c>
      <c r="AE468">
        <v>0</v>
      </c>
      <c r="AF468">
        <v>0</v>
      </c>
      <c r="AG468">
        <v>0</v>
      </c>
      <c r="AH468" t="s">
        <v>566</v>
      </c>
      <c r="AI468" s="1">
        <v>44634.307627314818</v>
      </c>
      <c r="AJ468">
        <v>88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35">
      <c r="A469" t="s">
        <v>1174</v>
      </c>
      <c r="B469" t="s">
        <v>80</v>
      </c>
      <c r="C469" t="s">
        <v>1175</v>
      </c>
      <c r="D469" t="s">
        <v>82</v>
      </c>
      <c r="E469" s="2" t="str">
        <f>HYPERLINK("capsilon://?command=openfolder&amp;siteaddress=FAM.docvelocity-na8.net&amp;folderid=FX4E3EC8AE-6B78-C0C6-9B6D-56D0159A5C39","FX22021968")</f>
        <v>FX22021968</v>
      </c>
      <c r="F469" t="s">
        <v>19</v>
      </c>
      <c r="G469" t="s">
        <v>19</v>
      </c>
      <c r="H469" t="s">
        <v>83</v>
      </c>
      <c r="I469" t="s">
        <v>1176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44634.308900462966</v>
      </c>
      <c r="P469" s="1">
        <v>44634.337557870371</v>
      </c>
      <c r="Q469">
        <v>2087</v>
      </c>
      <c r="R469">
        <v>389</v>
      </c>
      <c r="S469" t="b">
        <v>0</v>
      </c>
      <c r="T469" t="s">
        <v>88</v>
      </c>
      <c r="U469" t="b">
        <v>0</v>
      </c>
      <c r="V469" t="s">
        <v>102</v>
      </c>
      <c r="W469" s="1">
        <v>44634.312858796293</v>
      </c>
      <c r="X469">
        <v>284</v>
      </c>
      <c r="Y469">
        <v>9</v>
      </c>
      <c r="Z469">
        <v>0</v>
      </c>
      <c r="AA469">
        <v>9</v>
      </c>
      <c r="AB469">
        <v>0</v>
      </c>
      <c r="AC469">
        <v>7</v>
      </c>
      <c r="AD469">
        <v>-9</v>
      </c>
      <c r="AE469">
        <v>0</v>
      </c>
      <c r="AF469">
        <v>0</v>
      </c>
      <c r="AG469">
        <v>0</v>
      </c>
      <c r="AH469" t="s">
        <v>566</v>
      </c>
      <c r="AI469" s="1">
        <v>44634.337557870371</v>
      </c>
      <c r="AJ469">
        <v>105</v>
      </c>
      <c r="AK469">
        <v>0</v>
      </c>
      <c r="AL469">
        <v>0</v>
      </c>
      <c r="AM469">
        <v>0</v>
      </c>
      <c r="AN469">
        <v>9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35">
      <c r="A470" t="s">
        <v>1177</v>
      </c>
      <c r="B470" t="s">
        <v>80</v>
      </c>
      <c r="C470" t="s">
        <v>1178</v>
      </c>
      <c r="D470" t="s">
        <v>82</v>
      </c>
      <c r="E470" s="2" t="str">
        <f>HYPERLINK("capsilon://?command=openfolder&amp;siteaddress=FAM.docvelocity-na8.net&amp;folderid=FX3D2E56D7-B764-003A-FBDD-30950CAB90AA","FX22026613")</f>
        <v>FX22026613</v>
      </c>
      <c r="F470" t="s">
        <v>19</v>
      </c>
      <c r="G470" t="s">
        <v>19</v>
      </c>
      <c r="H470" t="s">
        <v>83</v>
      </c>
      <c r="I470" t="s">
        <v>1179</v>
      </c>
      <c r="J470">
        <v>0</v>
      </c>
      <c r="K470" t="s">
        <v>85</v>
      </c>
      <c r="L470" t="s">
        <v>86</v>
      </c>
      <c r="M470" t="s">
        <v>87</v>
      </c>
      <c r="N470">
        <v>2</v>
      </c>
      <c r="O470" s="1">
        <v>44634.376655092594</v>
      </c>
      <c r="P470" s="1">
        <v>44634.386712962965</v>
      </c>
      <c r="Q470">
        <v>224</v>
      </c>
      <c r="R470">
        <v>645</v>
      </c>
      <c r="S470" t="b">
        <v>0</v>
      </c>
      <c r="T470" t="s">
        <v>88</v>
      </c>
      <c r="U470" t="b">
        <v>0</v>
      </c>
      <c r="V470" t="s">
        <v>130</v>
      </c>
      <c r="W470" s="1">
        <v>44634.379467592589</v>
      </c>
      <c r="X470">
        <v>238</v>
      </c>
      <c r="Y470">
        <v>52</v>
      </c>
      <c r="Z470">
        <v>0</v>
      </c>
      <c r="AA470">
        <v>52</v>
      </c>
      <c r="AB470">
        <v>0</v>
      </c>
      <c r="AC470">
        <v>27</v>
      </c>
      <c r="AD470">
        <v>-52</v>
      </c>
      <c r="AE470">
        <v>0</v>
      </c>
      <c r="AF470">
        <v>0</v>
      </c>
      <c r="AG470">
        <v>0</v>
      </c>
      <c r="AH470" t="s">
        <v>255</v>
      </c>
      <c r="AI470" s="1">
        <v>44634.386712962965</v>
      </c>
      <c r="AJ470">
        <v>407</v>
      </c>
      <c r="AK470">
        <v>4</v>
      </c>
      <c r="AL470">
        <v>0</v>
      </c>
      <c r="AM470">
        <v>4</v>
      </c>
      <c r="AN470">
        <v>0</v>
      </c>
      <c r="AO470">
        <v>3</v>
      </c>
      <c r="AP470">
        <v>-56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35">
      <c r="A471" t="s">
        <v>1180</v>
      </c>
      <c r="B471" t="s">
        <v>80</v>
      </c>
      <c r="C471" t="s">
        <v>1178</v>
      </c>
      <c r="D471" t="s">
        <v>82</v>
      </c>
      <c r="E471" s="2" t="str">
        <f>HYPERLINK("capsilon://?command=openfolder&amp;siteaddress=FAM.docvelocity-na8.net&amp;folderid=FX3D2E56D7-B764-003A-FBDD-30950CAB90AA","FX22026613")</f>
        <v>FX22026613</v>
      </c>
      <c r="F471" t="s">
        <v>19</v>
      </c>
      <c r="G471" t="s">
        <v>19</v>
      </c>
      <c r="H471" t="s">
        <v>83</v>
      </c>
      <c r="I471" t="s">
        <v>1181</v>
      </c>
      <c r="J471">
        <v>28</v>
      </c>
      <c r="K471" t="s">
        <v>85</v>
      </c>
      <c r="L471" t="s">
        <v>86</v>
      </c>
      <c r="M471" t="s">
        <v>87</v>
      </c>
      <c r="N471">
        <v>2</v>
      </c>
      <c r="O471" s="1">
        <v>44634.378055555557</v>
      </c>
      <c r="P471" s="1">
        <v>44634.38486111111</v>
      </c>
      <c r="Q471">
        <v>297</v>
      </c>
      <c r="R471">
        <v>291</v>
      </c>
      <c r="S471" t="b">
        <v>0</v>
      </c>
      <c r="T471" t="s">
        <v>88</v>
      </c>
      <c r="U471" t="b">
        <v>0</v>
      </c>
      <c r="V471" t="s">
        <v>130</v>
      </c>
      <c r="W471" s="1">
        <v>44634.380578703705</v>
      </c>
      <c r="X471">
        <v>95</v>
      </c>
      <c r="Y471">
        <v>21</v>
      </c>
      <c r="Z471">
        <v>0</v>
      </c>
      <c r="AA471">
        <v>21</v>
      </c>
      <c r="AB471">
        <v>0</v>
      </c>
      <c r="AC471">
        <v>1</v>
      </c>
      <c r="AD471">
        <v>7</v>
      </c>
      <c r="AE471">
        <v>0</v>
      </c>
      <c r="AF471">
        <v>0</v>
      </c>
      <c r="AG471">
        <v>0</v>
      </c>
      <c r="AH471" t="s">
        <v>566</v>
      </c>
      <c r="AI471" s="1">
        <v>44634.38486111111</v>
      </c>
      <c r="AJ471">
        <v>196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35">
      <c r="A472" t="s">
        <v>1182</v>
      </c>
      <c r="B472" t="s">
        <v>80</v>
      </c>
      <c r="C472" t="s">
        <v>1183</v>
      </c>
      <c r="D472" t="s">
        <v>82</v>
      </c>
      <c r="E472" s="2" t="str">
        <f>HYPERLINK("capsilon://?command=openfolder&amp;siteaddress=FAM.docvelocity-na8.net&amp;folderid=FX7669BDD4-8A0D-70FA-4254-DACF6761EF78","FX22029773")</f>
        <v>FX22029773</v>
      </c>
      <c r="F472" t="s">
        <v>19</v>
      </c>
      <c r="G472" t="s">
        <v>19</v>
      </c>
      <c r="H472" t="s">
        <v>83</v>
      </c>
      <c r="I472" t="s">
        <v>1184</v>
      </c>
      <c r="J472">
        <v>28</v>
      </c>
      <c r="K472" t="s">
        <v>85</v>
      </c>
      <c r="L472" t="s">
        <v>86</v>
      </c>
      <c r="M472" t="s">
        <v>87</v>
      </c>
      <c r="N472">
        <v>2</v>
      </c>
      <c r="O472" s="1">
        <v>44634.393159722225</v>
      </c>
      <c r="P472" s="1">
        <v>44634.407349537039</v>
      </c>
      <c r="Q472">
        <v>1151</v>
      </c>
      <c r="R472">
        <v>75</v>
      </c>
      <c r="S472" t="b">
        <v>0</v>
      </c>
      <c r="T472" t="s">
        <v>88</v>
      </c>
      <c r="U472" t="b">
        <v>0</v>
      </c>
      <c r="V472" t="s">
        <v>130</v>
      </c>
      <c r="W472" s="1">
        <v>44634.406111111108</v>
      </c>
      <c r="X472">
        <v>31</v>
      </c>
      <c r="Y472">
        <v>0</v>
      </c>
      <c r="Z472">
        <v>0</v>
      </c>
      <c r="AA472">
        <v>0</v>
      </c>
      <c r="AB472">
        <v>21</v>
      </c>
      <c r="AC472">
        <v>0</v>
      </c>
      <c r="AD472">
        <v>28</v>
      </c>
      <c r="AE472">
        <v>0</v>
      </c>
      <c r="AF472">
        <v>0</v>
      </c>
      <c r="AG472">
        <v>0</v>
      </c>
      <c r="AH472" t="s">
        <v>566</v>
      </c>
      <c r="AI472" s="1">
        <v>44634.407349537039</v>
      </c>
      <c r="AJ472">
        <v>44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28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35">
      <c r="A473" t="s">
        <v>1185</v>
      </c>
      <c r="B473" t="s">
        <v>80</v>
      </c>
      <c r="C473" t="s">
        <v>866</v>
      </c>
      <c r="D473" t="s">
        <v>82</v>
      </c>
      <c r="E473" s="2" t="str">
        <f>HYPERLINK("capsilon://?command=openfolder&amp;siteaddress=FAM.docvelocity-na8.net&amp;folderid=FXA427A184-48AC-5CE7-9A07-340C4D40A9B4","FX22024503")</f>
        <v>FX22024503</v>
      </c>
      <c r="F473" t="s">
        <v>19</v>
      </c>
      <c r="G473" t="s">
        <v>19</v>
      </c>
      <c r="H473" t="s">
        <v>83</v>
      </c>
      <c r="I473" t="s">
        <v>1186</v>
      </c>
      <c r="J473">
        <v>0</v>
      </c>
      <c r="K473" t="s">
        <v>85</v>
      </c>
      <c r="L473" t="s">
        <v>86</v>
      </c>
      <c r="M473" t="s">
        <v>87</v>
      </c>
      <c r="N473">
        <v>2</v>
      </c>
      <c r="O473" s="1">
        <v>44634.42324074074</v>
      </c>
      <c r="P473" s="1">
        <v>44634.455868055556</v>
      </c>
      <c r="Q473">
        <v>2449</v>
      </c>
      <c r="R473">
        <v>370</v>
      </c>
      <c r="S473" t="b">
        <v>0</v>
      </c>
      <c r="T473" t="s">
        <v>88</v>
      </c>
      <c r="U473" t="b">
        <v>0</v>
      </c>
      <c r="V473" t="s">
        <v>130</v>
      </c>
      <c r="W473" s="1">
        <v>44634.426863425928</v>
      </c>
      <c r="X473">
        <v>163</v>
      </c>
      <c r="Y473">
        <v>52</v>
      </c>
      <c r="Z473">
        <v>0</v>
      </c>
      <c r="AA473">
        <v>52</v>
      </c>
      <c r="AB473">
        <v>0</v>
      </c>
      <c r="AC473">
        <v>25</v>
      </c>
      <c r="AD473">
        <v>-52</v>
      </c>
      <c r="AE473">
        <v>0</v>
      </c>
      <c r="AF473">
        <v>0</v>
      </c>
      <c r="AG473">
        <v>0</v>
      </c>
      <c r="AH473" t="s">
        <v>566</v>
      </c>
      <c r="AI473" s="1">
        <v>44634.455868055556</v>
      </c>
      <c r="AJ473">
        <v>207</v>
      </c>
      <c r="AK473">
        <v>1</v>
      </c>
      <c r="AL473">
        <v>0</v>
      </c>
      <c r="AM473">
        <v>1</v>
      </c>
      <c r="AN473">
        <v>0</v>
      </c>
      <c r="AO473">
        <v>1</v>
      </c>
      <c r="AP473">
        <v>-53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35">
      <c r="A474" t="s">
        <v>1187</v>
      </c>
      <c r="B474" t="s">
        <v>80</v>
      </c>
      <c r="C474" t="s">
        <v>1188</v>
      </c>
      <c r="D474" t="s">
        <v>82</v>
      </c>
      <c r="E474" s="2" t="str">
        <f>HYPERLINK("capsilon://?command=openfolder&amp;siteaddress=FAM.docvelocity-na8.net&amp;folderid=FX128C8E16-B332-B923-EF40-CFCD1631EAE3","FX220211320")</f>
        <v>FX220211320</v>
      </c>
      <c r="F474" t="s">
        <v>19</v>
      </c>
      <c r="G474" t="s">
        <v>19</v>
      </c>
      <c r="H474" t="s">
        <v>83</v>
      </c>
      <c r="I474" t="s">
        <v>1189</v>
      </c>
      <c r="J474">
        <v>76</v>
      </c>
      <c r="K474" t="s">
        <v>85</v>
      </c>
      <c r="L474" t="s">
        <v>86</v>
      </c>
      <c r="M474" t="s">
        <v>87</v>
      </c>
      <c r="N474">
        <v>2</v>
      </c>
      <c r="O474" s="1">
        <v>44634.426261574074</v>
      </c>
      <c r="P474" s="1">
        <v>44634.462430555555</v>
      </c>
      <c r="Q474">
        <v>2752</v>
      </c>
      <c r="R474">
        <v>373</v>
      </c>
      <c r="S474" t="b">
        <v>0</v>
      </c>
      <c r="T474" t="s">
        <v>88</v>
      </c>
      <c r="U474" t="b">
        <v>0</v>
      </c>
      <c r="V474" t="s">
        <v>130</v>
      </c>
      <c r="W474" s="1">
        <v>44634.428738425922</v>
      </c>
      <c r="X474">
        <v>161</v>
      </c>
      <c r="Y474">
        <v>71</v>
      </c>
      <c r="Z474">
        <v>0</v>
      </c>
      <c r="AA474">
        <v>71</v>
      </c>
      <c r="AB474">
        <v>0</v>
      </c>
      <c r="AC474">
        <v>4</v>
      </c>
      <c r="AD474">
        <v>5</v>
      </c>
      <c r="AE474">
        <v>0</v>
      </c>
      <c r="AF474">
        <v>0</v>
      </c>
      <c r="AG474">
        <v>0</v>
      </c>
      <c r="AH474" t="s">
        <v>255</v>
      </c>
      <c r="AI474" s="1">
        <v>44634.462430555555</v>
      </c>
      <c r="AJ474">
        <v>193</v>
      </c>
      <c r="AK474">
        <v>1</v>
      </c>
      <c r="AL474">
        <v>0</v>
      </c>
      <c r="AM474">
        <v>1</v>
      </c>
      <c r="AN474">
        <v>0</v>
      </c>
      <c r="AO474">
        <v>0</v>
      </c>
      <c r="AP474">
        <v>4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35">
      <c r="A475" t="s">
        <v>1190</v>
      </c>
      <c r="B475" t="s">
        <v>80</v>
      </c>
      <c r="C475" t="s">
        <v>1188</v>
      </c>
      <c r="D475" t="s">
        <v>82</v>
      </c>
      <c r="E475" s="2" t="str">
        <f>HYPERLINK("capsilon://?command=openfolder&amp;siteaddress=FAM.docvelocity-na8.net&amp;folderid=FX128C8E16-B332-B923-EF40-CFCD1631EAE3","FX220211320")</f>
        <v>FX220211320</v>
      </c>
      <c r="F475" t="s">
        <v>19</v>
      </c>
      <c r="G475" t="s">
        <v>19</v>
      </c>
      <c r="H475" t="s">
        <v>83</v>
      </c>
      <c r="I475" t="s">
        <v>1191</v>
      </c>
      <c r="J475">
        <v>76</v>
      </c>
      <c r="K475" t="s">
        <v>85</v>
      </c>
      <c r="L475" t="s">
        <v>86</v>
      </c>
      <c r="M475" t="s">
        <v>87</v>
      </c>
      <c r="N475">
        <v>2</v>
      </c>
      <c r="O475" s="1">
        <v>44634.426469907405</v>
      </c>
      <c r="P475" s="1">
        <v>44634.466284722221</v>
      </c>
      <c r="Q475">
        <v>2874</v>
      </c>
      <c r="R475">
        <v>566</v>
      </c>
      <c r="S475" t="b">
        <v>0</v>
      </c>
      <c r="T475" t="s">
        <v>88</v>
      </c>
      <c r="U475" t="b">
        <v>0</v>
      </c>
      <c r="V475" t="s">
        <v>130</v>
      </c>
      <c r="W475" s="1">
        <v>44634.430081018516</v>
      </c>
      <c r="X475">
        <v>115</v>
      </c>
      <c r="Y475">
        <v>71</v>
      </c>
      <c r="Z475">
        <v>0</v>
      </c>
      <c r="AA475">
        <v>71</v>
      </c>
      <c r="AB475">
        <v>0</v>
      </c>
      <c r="AC475">
        <v>3</v>
      </c>
      <c r="AD475">
        <v>5</v>
      </c>
      <c r="AE475">
        <v>0</v>
      </c>
      <c r="AF475">
        <v>0</v>
      </c>
      <c r="AG475">
        <v>0</v>
      </c>
      <c r="AH475" t="s">
        <v>566</v>
      </c>
      <c r="AI475" s="1">
        <v>44634.466284722221</v>
      </c>
      <c r="AJ475">
        <v>451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5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35">
      <c r="A476" t="s">
        <v>1192</v>
      </c>
      <c r="B476" t="s">
        <v>80</v>
      </c>
      <c r="C476" t="s">
        <v>1193</v>
      </c>
      <c r="D476" t="s">
        <v>82</v>
      </c>
      <c r="E476" s="2" t="str">
        <f>HYPERLINK("capsilon://?command=openfolder&amp;siteaddress=FAM.docvelocity-na8.net&amp;folderid=FX41DB28C3-2809-7B5C-9C03-4FD4A8B0BFE2","FX22029919")</f>
        <v>FX22029919</v>
      </c>
      <c r="F476" t="s">
        <v>19</v>
      </c>
      <c r="G476" t="s">
        <v>19</v>
      </c>
      <c r="H476" t="s">
        <v>83</v>
      </c>
      <c r="I476" t="s">
        <v>1194</v>
      </c>
      <c r="J476">
        <v>138</v>
      </c>
      <c r="K476" t="s">
        <v>85</v>
      </c>
      <c r="L476" t="s">
        <v>86</v>
      </c>
      <c r="M476" t="s">
        <v>87</v>
      </c>
      <c r="N476">
        <v>2</v>
      </c>
      <c r="O476" s="1">
        <v>44634.461504629631</v>
      </c>
      <c r="P476" s="1">
        <v>44634.505856481483</v>
      </c>
      <c r="Q476">
        <v>2395</v>
      </c>
      <c r="R476">
        <v>1437</v>
      </c>
      <c r="S476" t="b">
        <v>0</v>
      </c>
      <c r="T476" t="s">
        <v>88</v>
      </c>
      <c r="U476" t="b">
        <v>0</v>
      </c>
      <c r="V476" t="s">
        <v>1195</v>
      </c>
      <c r="W476" s="1">
        <v>44634.498900462961</v>
      </c>
      <c r="X476">
        <v>855</v>
      </c>
      <c r="Y476">
        <v>121</v>
      </c>
      <c r="Z476">
        <v>0</v>
      </c>
      <c r="AA476">
        <v>121</v>
      </c>
      <c r="AB476">
        <v>0</v>
      </c>
      <c r="AC476">
        <v>22</v>
      </c>
      <c r="AD476">
        <v>17</v>
      </c>
      <c r="AE476">
        <v>0</v>
      </c>
      <c r="AF476">
        <v>0</v>
      </c>
      <c r="AG476">
        <v>0</v>
      </c>
      <c r="AH476" t="s">
        <v>90</v>
      </c>
      <c r="AI476" s="1">
        <v>44634.505856481483</v>
      </c>
      <c r="AJ476">
        <v>512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17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35">
      <c r="A477" t="s">
        <v>1196</v>
      </c>
      <c r="B477" t="s">
        <v>80</v>
      </c>
      <c r="C477" t="s">
        <v>1197</v>
      </c>
      <c r="D477" t="s">
        <v>82</v>
      </c>
      <c r="E477" s="2" t="str">
        <f>HYPERLINK("capsilon://?command=openfolder&amp;siteaddress=FAM.docvelocity-na8.net&amp;folderid=FX5230AB05-D2EA-AE1B-5639-81E31E216290","FX22027038")</f>
        <v>FX22027038</v>
      </c>
      <c r="F477" t="s">
        <v>19</v>
      </c>
      <c r="G477" t="s">
        <v>19</v>
      </c>
      <c r="H477" t="s">
        <v>83</v>
      </c>
      <c r="I477" t="s">
        <v>1198</v>
      </c>
      <c r="J477">
        <v>0</v>
      </c>
      <c r="K477" t="s">
        <v>85</v>
      </c>
      <c r="L477" t="s">
        <v>86</v>
      </c>
      <c r="M477" t="s">
        <v>87</v>
      </c>
      <c r="N477">
        <v>2</v>
      </c>
      <c r="O477" s="1">
        <v>44634.468865740739</v>
      </c>
      <c r="P477" s="1">
        <v>44634.522858796299</v>
      </c>
      <c r="Q477">
        <v>2940</v>
      </c>
      <c r="R477">
        <v>1725</v>
      </c>
      <c r="S477" t="b">
        <v>0</v>
      </c>
      <c r="T477" t="s">
        <v>88</v>
      </c>
      <c r="U477" t="b">
        <v>0</v>
      </c>
      <c r="V477" t="s">
        <v>1195</v>
      </c>
      <c r="W477" s="1">
        <v>44634.506851851853</v>
      </c>
      <c r="X477">
        <v>686</v>
      </c>
      <c r="Y477">
        <v>52</v>
      </c>
      <c r="Z477">
        <v>0</v>
      </c>
      <c r="AA477">
        <v>52</v>
      </c>
      <c r="AB477">
        <v>0</v>
      </c>
      <c r="AC477">
        <v>40</v>
      </c>
      <c r="AD477">
        <v>-52</v>
      </c>
      <c r="AE477">
        <v>0</v>
      </c>
      <c r="AF477">
        <v>0</v>
      </c>
      <c r="AG477">
        <v>0</v>
      </c>
      <c r="AH477" t="s">
        <v>90</v>
      </c>
      <c r="AI477" s="1">
        <v>44634.522858796299</v>
      </c>
      <c r="AJ477">
        <v>927</v>
      </c>
      <c r="AK477">
        <v>6</v>
      </c>
      <c r="AL477">
        <v>0</v>
      </c>
      <c r="AM477">
        <v>6</v>
      </c>
      <c r="AN477">
        <v>0</v>
      </c>
      <c r="AO477">
        <v>6</v>
      </c>
      <c r="AP477">
        <v>-58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35">
      <c r="A478" t="s">
        <v>1199</v>
      </c>
      <c r="B478" t="s">
        <v>80</v>
      </c>
      <c r="C478" t="s">
        <v>1200</v>
      </c>
      <c r="D478" t="s">
        <v>82</v>
      </c>
      <c r="E478" s="2" t="str">
        <f>HYPERLINK("capsilon://?command=openfolder&amp;siteaddress=FAM.docvelocity-na8.net&amp;folderid=FXB692A1CB-A3E4-5956-56A1-7CF8A55A0CC1","FX22031571")</f>
        <v>FX22031571</v>
      </c>
      <c r="F478" t="s">
        <v>19</v>
      </c>
      <c r="G478" t="s">
        <v>19</v>
      </c>
      <c r="H478" t="s">
        <v>83</v>
      </c>
      <c r="I478" t="s">
        <v>1201</v>
      </c>
      <c r="J478">
        <v>32</v>
      </c>
      <c r="K478" t="s">
        <v>85</v>
      </c>
      <c r="L478" t="s">
        <v>86</v>
      </c>
      <c r="M478" t="s">
        <v>87</v>
      </c>
      <c r="N478">
        <v>2</v>
      </c>
      <c r="O478" s="1">
        <v>44634.48364583333</v>
      </c>
      <c r="P478" s="1">
        <v>44634.527615740742</v>
      </c>
      <c r="Q478">
        <v>2002</v>
      </c>
      <c r="R478">
        <v>1797</v>
      </c>
      <c r="S478" t="b">
        <v>0</v>
      </c>
      <c r="T478" t="s">
        <v>88</v>
      </c>
      <c r="U478" t="b">
        <v>0</v>
      </c>
      <c r="V478" t="s">
        <v>1195</v>
      </c>
      <c r="W478" s="1">
        <v>44634.521493055552</v>
      </c>
      <c r="X478">
        <v>1264</v>
      </c>
      <c r="Y478">
        <v>121</v>
      </c>
      <c r="Z478">
        <v>0</v>
      </c>
      <c r="AA478">
        <v>121</v>
      </c>
      <c r="AB478">
        <v>0</v>
      </c>
      <c r="AC478">
        <v>118</v>
      </c>
      <c r="AD478">
        <v>-89</v>
      </c>
      <c r="AE478">
        <v>0</v>
      </c>
      <c r="AF478">
        <v>0</v>
      </c>
      <c r="AG478">
        <v>0</v>
      </c>
      <c r="AH478" t="s">
        <v>90</v>
      </c>
      <c r="AI478" s="1">
        <v>44634.527615740742</v>
      </c>
      <c r="AJ478">
        <v>410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-89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35">
      <c r="A479" t="s">
        <v>1202</v>
      </c>
      <c r="B479" t="s">
        <v>80</v>
      </c>
      <c r="C479" t="s">
        <v>1200</v>
      </c>
      <c r="D479" t="s">
        <v>82</v>
      </c>
      <c r="E479" s="2" t="str">
        <f>HYPERLINK("capsilon://?command=openfolder&amp;siteaddress=FAM.docvelocity-na8.net&amp;folderid=FXB692A1CB-A3E4-5956-56A1-7CF8A55A0CC1","FX22031571")</f>
        <v>FX22031571</v>
      </c>
      <c r="F479" t="s">
        <v>19</v>
      </c>
      <c r="G479" t="s">
        <v>19</v>
      </c>
      <c r="H479" t="s">
        <v>83</v>
      </c>
      <c r="I479" t="s">
        <v>1203</v>
      </c>
      <c r="J479">
        <v>32</v>
      </c>
      <c r="K479" t="s">
        <v>85</v>
      </c>
      <c r="L479" t="s">
        <v>86</v>
      </c>
      <c r="M479" t="s">
        <v>87</v>
      </c>
      <c r="N479">
        <v>1</v>
      </c>
      <c r="O479" s="1">
        <v>44634.484270833331</v>
      </c>
      <c r="P479" s="1">
        <v>44634.783576388887</v>
      </c>
      <c r="Q479">
        <v>24272</v>
      </c>
      <c r="R479">
        <v>1588</v>
      </c>
      <c r="S479" t="b">
        <v>0</v>
      </c>
      <c r="T479" t="s">
        <v>88</v>
      </c>
      <c r="U479" t="b">
        <v>0</v>
      </c>
      <c r="V479" t="s">
        <v>575</v>
      </c>
      <c r="W479" s="1">
        <v>44634.783576388887</v>
      </c>
      <c r="X479">
        <v>223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32</v>
      </c>
      <c r="AE479">
        <v>27</v>
      </c>
      <c r="AF479">
        <v>0</v>
      </c>
      <c r="AG479">
        <v>2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t="s">
        <v>88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35">
      <c r="A480" t="s">
        <v>1204</v>
      </c>
      <c r="B480" t="s">
        <v>80</v>
      </c>
      <c r="C480" t="s">
        <v>1205</v>
      </c>
      <c r="D480" t="s">
        <v>82</v>
      </c>
      <c r="E480" s="2" t="str">
        <f>HYPERLINK("capsilon://?command=openfolder&amp;siteaddress=FAM.docvelocity-na8.net&amp;folderid=FX563876F9-E4FC-9011-E87D-ACCF777A234B","FX22031641")</f>
        <v>FX22031641</v>
      </c>
      <c r="F480" t="s">
        <v>19</v>
      </c>
      <c r="G480" t="s">
        <v>19</v>
      </c>
      <c r="H480" t="s">
        <v>83</v>
      </c>
      <c r="I480" t="s">
        <v>1206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44634.49009259259</v>
      </c>
      <c r="P480" s="1">
        <v>44634.52888888889</v>
      </c>
      <c r="Q480">
        <v>3057</v>
      </c>
      <c r="R480">
        <v>295</v>
      </c>
      <c r="S480" t="b">
        <v>0</v>
      </c>
      <c r="T480" t="s">
        <v>88</v>
      </c>
      <c r="U480" t="b">
        <v>0</v>
      </c>
      <c r="V480" t="s">
        <v>1195</v>
      </c>
      <c r="W480" s="1">
        <v>44634.523564814815</v>
      </c>
      <c r="X480">
        <v>166</v>
      </c>
      <c r="Y480">
        <v>21</v>
      </c>
      <c r="Z480">
        <v>0</v>
      </c>
      <c r="AA480">
        <v>21</v>
      </c>
      <c r="AB480">
        <v>0</v>
      </c>
      <c r="AC480">
        <v>2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44634.52888888889</v>
      </c>
      <c r="AJ480">
        <v>110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35">
      <c r="A481" t="s">
        <v>1207</v>
      </c>
      <c r="B481" t="s">
        <v>80</v>
      </c>
      <c r="C481" t="s">
        <v>1208</v>
      </c>
      <c r="D481" t="s">
        <v>82</v>
      </c>
      <c r="E481" s="2" t="str">
        <f>HYPERLINK("capsilon://?command=openfolder&amp;siteaddress=FAM.docvelocity-na8.net&amp;folderid=FX07E8DE75-5A1E-90F8-A69D-262A3E27B7FF","FX22018391")</f>
        <v>FX22018391</v>
      </c>
      <c r="F481" t="s">
        <v>19</v>
      </c>
      <c r="G481" t="s">
        <v>19</v>
      </c>
      <c r="H481" t="s">
        <v>83</v>
      </c>
      <c r="I481" t="s">
        <v>1209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44634.517442129632</v>
      </c>
      <c r="P481" s="1">
        <v>44634.532766203702</v>
      </c>
      <c r="Q481">
        <v>668</v>
      </c>
      <c r="R481">
        <v>656</v>
      </c>
      <c r="S481" t="b">
        <v>0</v>
      </c>
      <c r="T481" t="s">
        <v>88</v>
      </c>
      <c r="U481" t="b">
        <v>0</v>
      </c>
      <c r="V481" t="s">
        <v>1195</v>
      </c>
      <c r="W481" s="1">
        <v>44634.527303240742</v>
      </c>
      <c r="X481">
        <v>322</v>
      </c>
      <c r="Y481">
        <v>37</v>
      </c>
      <c r="Z481">
        <v>0</v>
      </c>
      <c r="AA481">
        <v>37</v>
      </c>
      <c r="AB481">
        <v>0</v>
      </c>
      <c r="AC481">
        <v>34</v>
      </c>
      <c r="AD481">
        <v>-37</v>
      </c>
      <c r="AE481">
        <v>0</v>
      </c>
      <c r="AF481">
        <v>0</v>
      </c>
      <c r="AG481">
        <v>0</v>
      </c>
      <c r="AH481" t="s">
        <v>90</v>
      </c>
      <c r="AI481" s="1">
        <v>44634.532766203702</v>
      </c>
      <c r="AJ481">
        <v>334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-37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35">
      <c r="A482" t="s">
        <v>1210</v>
      </c>
      <c r="B482" t="s">
        <v>80</v>
      </c>
      <c r="C482" t="s">
        <v>630</v>
      </c>
      <c r="D482" t="s">
        <v>82</v>
      </c>
      <c r="E482" s="2" t="str">
        <f>HYPERLINK("capsilon://?command=openfolder&amp;siteaddress=FAM.docvelocity-na8.net&amp;folderid=FX9E89688E-482E-5FC7-C16B-4ACC90513EED","FX22028515")</f>
        <v>FX22028515</v>
      </c>
      <c r="F482" t="s">
        <v>19</v>
      </c>
      <c r="G482" t="s">
        <v>19</v>
      </c>
      <c r="H482" t="s">
        <v>83</v>
      </c>
      <c r="I482" t="s">
        <v>1211</v>
      </c>
      <c r="J482">
        <v>189</v>
      </c>
      <c r="K482" t="s">
        <v>85</v>
      </c>
      <c r="L482" t="s">
        <v>86</v>
      </c>
      <c r="M482" t="s">
        <v>87</v>
      </c>
      <c r="N482">
        <v>1</v>
      </c>
      <c r="O482" s="1">
        <v>44634.579814814817</v>
      </c>
      <c r="P482" s="1">
        <v>44634.785081018519</v>
      </c>
      <c r="Q482">
        <v>17086</v>
      </c>
      <c r="R482">
        <v>649</v>
      </c>
      <c r="S482" t="b">
        <v>0</v>
      </c>
      <c r="T482" t="s">
        <v>88</v>
      </c>
      <c r="U482" t="b">
        <v>0</v>
      </c>
      <c r="V482" t="s">
        <v>575</v>
      </c>
      <c r="W482" s="1">
        <v>44634.785081018519</v>
      </c>
      <c r="X482">
        <v>129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189</v>
      </c>
      <c r="AE482">
        <v>184</v>
      </c>
      <c r="AF482">
        <v>0</v>
      </c>
      <c r="AG482">
        <v>4</v>
      </c>
      <c r="AH482" t="s">
        <v>88</v>
      </c>
      <c r="AI482" t="s">
        <v>88</v>
      </c>
      <c r="AJ482" t="s">
        <v>88</v>
      </c>
      <c r="AK482" t="s">
        <v>88</v>
      </c>
      <c r="AL482" t="s">
        <v>88</v>
      </c>
      <c r="AM482" t="s">
        <v>88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t="s">
        <v>88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35">
      <c r="A483" t="s">
        <v>1212</v>
      </c>
      <c r="B483" t="s">
        <v>80</v>
      </c>
      <c r="C483" t="s">
        <v>1213</v>
      </c>
      <c r="D483" t="s">
        <v>82</v>
      </c>
      <c r="E483" s="2" t="str">
        <f>HYPERLINK("capsilon://?command=openfolder&amp;siteaddress=FAM.docvelocity-na8.net&amp;folderid=FX29E6140D-6920-AECC-4558-9602104ECBBF","FX2203533")</f>
        <v>FX2203533</v>
      </c>
      <c r="F483" t="s">
        <v>19</v>
      </c>
      <c r="G483" t="s">
        <v>19</v>
      </c>
      <c r="H483" t="s">
        <v>83</v>
      </c>
      <c r="I483" t="s">
        <v>1214</v>
      </c>
      <c r="J483">
        <v>0</v>
      </c>
      <c r="K483" t="s">
        <v>85</v>
      </c>
      <c r="L483" t="s">
        <v>86</v>
      </c>
      <c r="M483" t="s">
        <v>87</v>
      </c>
      <c r="N483">
        <v>2</v>
      </c>
      <c r="O483" s="1">
        <v>44634.582002314812</v>
      </c>
      <c r="P483" s="1">
        <v>44634.584374999999</v>
      </c>
      <c r="Q483">
        <v>143</v>
      </c>
      <c r="R483">
        <v>62</v>
      </c>
      <c r="S483" t="b">
        <v>0</v>
      </c>
      <c r="T483" t="s">
        <v>88</v>
      </c>
      <c r="U483" t="b">
        <v>0</v>
      </c>
      <c r="V483" t="s">
        <v>1215</v>
      </c>
      <c r="W483" s="1">
        <v>44634.583969907406</v>
      </c>
      <c r="X483">
        <v>40</v>
      </c>
      <c r="Y483">
        <v>0</v>
      </c>
      <c r="Z483">
        <v>0</v>
      </c>
      <c r="AA483">
        <v>0</v>
      </c>
      <c r="AB483">
        <v>52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103</v>
      </c>
      <c r="AI483" s="1">
        <v>44634.584374999999</v>
      </c>
      <c r="AJ483">
        <v>22</v>
      </c>
      <c r="AK483">
        <v>0</v>
      </c>
      <c r="AL483">
        <v>0</v>
      </c>
      <c r="AM483">
        <v>0</v>
      </c>
      <c r="AN483">
        <v>52</v>
      </c>
      <c r="AO483">
        <v>0</v>
      </c>
      <c r="AP483">
        <v>0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35">
      <c r="A484" t="s">
        <v>1216</v>
      </c>
      <c r="B484" t="s">
        <v>80</v>
      </c>
      <c r="C484" t="s">
        <v>1213</v>
      </c>
      <c r="D484" t="s">
        <v>82</v>
      </c>
      <c r="E484" s="2" t="str">
        <f>HYPERLINK("capsilon://?command=openfolder&amp;siteaddress=FAM.docvelocity-na8.net&amp;folderid=FX29E6140D-6920-AECC-4558-9602104ECBBF","FX2203533")</f>
        <v>FX2203533</v>
      </c>
      <c r="F484" t="s">
        <v>19</v>
      </c>
      <c r="G484" t="s">
        <v>19</v>
      </c>
      <c r="H484" t="s">
        <v>83</v>
      </c>
      <c r="I484" t="s">
        <v>1217</v>
      </c>
      <c r="J484">
        <v>0</v>
      </c>
      <c r="K484" t="s">
        <v>85</v>
      </c>
      <c r="L484" t="s">
        <v>86</v>
      </c>
      <c r="M484" t="s">
        <v>87</v>
      </c>
      <c r="N484">
        <v>2</v>
      </c>
      <c r="O484" s="1">
        <v>44634.58221064815</v>
      </c>
      <c r="P484" s="1">
        <v>44634.58457175926</v>
      </c>
      <c r="Q484">
        <v>161</v>
      </c>
      <c r="R484">
        <v>43</v>
      </c>
      <c r="S484" t="b">
        <v>0</v>
      </c>
      <c r="T484" t="s">
        <v>88</v>
      </c>
      <c r="U484" t="b">
        <v>0</v>
      </c>
      <c r="V484" t="s">
        <v>1215</v>
      </c>
      <c r="W484" s="1">
        <v>44634.584282407406</v>
      </c>
      <c r="X484">
        <v>27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0</v>
      </c>
      <c r="AE484">
        <v>0</v>
      </c>
      <c r="AF484">
        <v>0</v>
      </c>
      <c r="AG484">
        <v>0</v>
      </c>
      <c r="AH484" t="s">
        <v>103</v>
      </c>
      <c r="AI484" s="1">
        <v>44634.58457175926</v>
      </c>
      <c r="AJ484">
        <v>16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0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35">
      <c r="A485" t="s">
        <v>1218</v>
      </c>
      <c r="B485" t="s">
        <v>80</v>
      </c>
      <c r="C485" t="s">
        <v>1213</v>
      </c>
      <c r="D485" t="s">
        <v>82</v>
      </c>
      <c r="E485" s="2" t="str">
        <f>HYPERLINK("capsilon://?command=openfolder&amp;siteaddress=FAM.docvelocity-na8.net&amp;folderid=FX29E6140D-6920-AECC-4558-9602104ECBBF","FX2203533")</f>
        <v>FX2203533</v>
      </c>
      <c r="F485" t="s">
        <v>19</v>
      </c>
      <c r="G485" t="s">
        <v>19</v>
      </c>
      <c r="H485" t="s">
        <v>83</v>
      </c>
      <c r="I485" t="s">
        <v>1219</v>
      </c>
      <c r="J485">
        <v>0</v>
      </c>
      <c r="K485" t="s">
        <v>85</v>
      </c>
      <c r="L485" t="s">
        <v>86</v>
      </c>
      <c r="M485" t="s">
        <v>87</v>
      </c>
      <c r="N485">
        <v>2</v>
      </c>
      <c r="O485" s="1">
        <v>44634.58258101852</v>
      </c>
      <c r="P485" s="1">
        <v>44634.672430555554</v>
      </c>
      <c r="Q485">
        <v>7134</v>
      </c>
      <c r="R485">
        <v>629</v>
      </c>
      <c r="S485" t="b">
        <v>0</v>
      </c>
      <c r="T485" t="s">
        <v>88</v>
      </c>
      <c r="U485" t="b">
        <v>0</v>
      </c>
      <c r="V485" t="s">
        <v>1215</v>
      </c>
      <c r="W485" s="1">
        <v>44634.589166666665</v>
      </c>
      <c r="X485">
        <v>421</v>
      </c>
      <c r="Y485">
        <v>52</v>
      </c>
      <c r="Z485">
        <v>0</v>
      </c>
      <c r="AA485">
        <v>52</v>
      </c>
      <c r="AB485">
        <v>0</v>
      </c>
      <c r="AC485">
        <v>41</v>
      </c>
      <c r="AD485">
        <v>-52</v>
      </c>
      <c r="AE485">
        <v>0</v>
      </c>
      <c r="AF485">
        <v>0</v>
      </c>
      <c r="AG485">
        <v>0</v>
      </c>
      <c r="AH485" t="s">
        <v>103</v>
      </c>
      <c r="AI485" s="1">
        <v>44634.672430555554</v>
      </c>
      <c r="AJ485">
        <v>208</v>
      </c>
      <c r="AK485">
        <v>2</v>
      </c>
      <c r="AL485">
        <v>0</v>
      </c>
      <c r="AM485">
        <v>2</v>
      </c>
      <c r="AN485">
        <v>0</v>
      </c>
      <c r="AO485">
        <v>1</v>
      </c>
      <c r="AP485">
        <v>-54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35">
      <c r="A486" t="s">
        <v>1220</v>
      </c>
      <c r="B486" t="s">
        <v>80</v>
      </c>
      <c r="C486" t="s">
        <v>1221</v>
      </c>
      <c r="D486" t="s">
        <v>82</v>
      </c>
      <c r="E486" s="2" t="str">
        <f>HYPERLINK("capsilon://?command=openfolder&amp;siteaddress=FAM.docvelocity-na8.net&amp;folderid=FX1F4179F0-D536-5E38-6EEF-BBD9AFF1D1E6","FX22034520")</f>
        <v>FX22034520</v>
      </c>
      <c r="F486" t="s">
        <v>19</v>
      </c>
      <c r="G486" t="s">
        <v>19</v>
      </c>
      <c r="H486" t="s">
        <v>83</v>
      </c>
      <c r="I486" t="s">
        <v>1222</v>
      </c>
      <c r="J486">
        <v>0</v>
      </c>
      <c r="K486" t="s">
        <v>85</v>
      </c>
      <c r="L486" t="s">
        <v>86</v>
      </c>
      <c r="M486" t="s">
        <v>87</v>
      </c>
      <c r="N486">
        <v>2</v>
      </c>
      <c r="O486" s="1">
        <v>44634.587627314817</v>
      </c>
      <c r="P486" s="1">
        <v>44634.672708333332</v>
      </c>
      <c r="Q486">
        <v>7291</v>
      </c>
      <c r="R486">
        <v>60</v>
      </c>
      <c r="S486" t="b">
        <v>0</v>
      </c>
      <c r="T486" t="s">
        <v>88</v>
      </c>
      <c r="U486" t="b">
        <v>0</v>
      </c>
      <c r="V486" t="s">
        <v>1215</v>
      </c>
      <c r="W486" s="1">
        <v>44634.589606481481</v>
      </c>
      <c r="X486">
        <v>37</v>
      </c>
      <c r="Y486">
        <v>0</v>
      </c>
      <c r="Z486">
        <v>0</v>
      </c>
      <c r="AA486">
        <v>0</v>
      </c>
      <c r="AB486">
        <v>52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103</v>
      </c>
      <c r="AI486" s="1">
        <v>44634.672708333332</v>
      </c>
      <c r="AJ486">
        <v>23</v>
      </c>
      <c r="AK486">
        <v>0</v>
      </c>
      <c r="AL486">
        <v>0</v>
      </c>
      <c r="AM486">
        <v>0</v>
      </c>
      <c r="AN486">
        <v>52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35">
      <c r="A487" t="s">
        <v>1223</v>
      </c>
      <c r="B487" t="s">
        <v>80</v>
      </c>
      <c r="C487" t="s">
        <v>1224</v>
      </c>
      <c r="D487" t="s">
        <v>82</v>
      </c>
      <c r="E487" s="2" t="str">
        <f>HYPERLINK("capsilon://?command=openfolder&amp;siteaddress=FAM.docvelocity-na8.net&amp;folderid=FX2F841EAD-B5FD-1F48-053B-B8F3032C7D25","FX22018850")</f>
        <v>FX22018850</v>
      </c>
      <c r="F487" t="s">
        <v>19</v>
      </c>
      <c r="G487" t="s">
        <v>19</v>
      </c>
      <c r="H487" t="s">
        <v>83</v>
      </c>
      <c r="I487" t="s">
        <v>1225</v>
      </c>
      <c r="J487">
        <v>28</v>
      </c>
      <c r="K487" t="s">
        <v>85</v>
      </c>
      <c r="L487" t="s">
        <v>86</v>
      </c>
      <c r="M487" t="s">
        <v>87</v>
      </c>
      <c r="N487">
        <v>2</v>
      </c>
      <c r="O487" s="1">
        <v>44634.597384259258</v>
      </c>
      <c r="P487" s="1">
        <v>44634.674861111111</v>
      </c>
      <c r="Q487">
        <v>6312</v>
      </c>
      <c r="R487">
        <v>382</v>
      </c>
      <c r="S487" t="b">
        <v>0</v>
      </c>
      <c r="T487" t="s">
        <v>88</v>
      </c>
      <c r="U487" t="b">
        <v>0</v>
      </c>
      <c r="V487" t="s">
        <v>1226</v>
      </c>
      <c r="W487" s="1">
        <v>44634.601435185185</v>
      </c>
      <c r="X487">
        <v>197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103</v>
      </c>
      <c r="AI487" s="1">
        <v>44634.674861111111</v>
      </c>
      <c r="AJ487">
        <v>185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7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35">
      <c r="A488" t="s">
        <v>1227</v>
      </c>
      <c r="B488" t="s">
        <v>80</v>
      </c>
      <c r="C488" t="s">
        <v>1224</v>
      </c>
      <c r="D488" t="s">
        <v>82</v>
      </c>
      <c r="E488" s="2" t="str">
        <f>HYPERLINK("capsilon://?command=openfolder&amp;siteaddress=FAM.docvelocity-na8.net&amp;folderid=FX2F841EAD-B5FD-1F48-053B-B8F3032C7D25","FX22018850")</f>
        <v>FX22018850</v>
      </c>
      <c r="F488" t="s">
        <v>19</v>
      </c>
      <c r="G488" t="s">
        <v>19</v>
      </c>
      <c r="H488" t="s">
        <v>83</v>
      </c>
      <c r="I488" t="s">
        <v>1228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44634.597916666666</v>
      </c>
      <c r="P488" s="1">
        <v>44634.675358796296</v>
      </c>
      <c r="Q488">
        <v>6364</v>
      </c>
      <c r="R488">
        <v>327</v>
      </c>
      <c r="S488" t="b">
        <v>0</v>
      </c>
      <c r="T488" t="s">
        <v>88</v>
      </c>
      <c r="U488" t="b">
        <v>0</v>
      </c>
      <c r="V488" t="s">
        <v>1229</v>
      </c>
      <c r="W488" s="1">
        <v>44634.603483796294</v>
      </c>
      <c r="X488">
        <v>285</v>
      </c>
      <c r="Y488">
        <v>21</v>
      </c>
      <c r="Z488">
        <v>0</v>
      </c>
      <c r="AA488">
        <v>21</v>
      </c>
      <c r="AB488">
        <v>0</v>
      </c>
      <c r="AC488">
        <v>18</v>
      </c>
      <c r="AD488">
        <v>7</v>
      </c>
      <c r="AE488">
        <v>0</v>
      </c>
      <c r="AF488">
        <v>0</v>
      </c>
      <c r="AG488">
        <v>0</v>
      </c>
      <c r="AH488" t="s">
        <v>103</v>
      </c>
      <c r="AI488" s="1">
        <v>44634.675358796296</v>
      </c>
      <c r="AJ488">
        <v>42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35">
      <c r="A489" t="s">
        <v>1230</v>
      </c>
      <c r="B489" t="s">
        <v>80</v>
      </c>
      <c r="C489" t="s">
        <v>1231</v>
      </c>
      <c r="D489" t="s">
        <v>82</v>
      </c>
      <c r="E489" s="2" t="str">
        <f>HYPERLINK("capsilon://?command=openfolder&amp;siteaddress=FAM.docvelocity-na8.net&amp;folderid=FXC25DF98F-C3D5-2B8B-8217-00FADE599448","FX22032350")</f>
        <v>FX22032350</v>
      </c>
      <c r="F489" t="s">
        <v>19</v>
      </c>
      <c r="G489" t="s">
        <v>19</v>
      </c>
      <c r="H489" t="s">
        <v>83</v>
      </c>
      <c r="I489" t="s">
        <v>1232</v>
      </c>
      <c r="J489">
        <v>51</v>
      </c>
      <c r="K489" t="s">
        <v>85</v>
      </c>
      <c r="L489" t="s">
        <v>86</v>
      </c>
      <c r="M489" t="s">
        <v>87</v>
      </c>
      <c r="N489">
        <v>2</v>
      </c>
      <c r="O489" s="1">
        <v>44634.625474537039</v>
      </c>
      <c r="P489" s="1">
        <v>44634.676134259258</v>
      </c>
      <c r="Q489">
        <v>4026</v>
      </c>
      <c r="R489">
        <v>351</v>
      </c>
      <c r="S489" t="b">
        <v>0</v>
      </c>
      <c r="T489" t="s">
        <v>88</v>
      </c>
      <c r="U489" t="b">
        <v>0</v>
      </c>
      <c r="V489" t="s">
        <v>1215</v>
      </c>
      <c r="W489" s="1">
        <v>44634.628923611112</v>
      </c>
      <c r="X489">
        <v>285</v>
      </c>
      <c r="Y489">
        <v>41</v>
      </c>
      <c r="Z489">
        <v>0</v>
      </c>
      <c r="AA489">
        <v>41</v>
      </c>
      <c r="AB489">
        <v>0</v>
      </c>
      <c r="AC489">
        <v>9</v>
      </c>
      <c r="AD489">
        <v>10</v>
      </c>
      <c r="AE489">
        <v>0</v>
      </c>
      <c r="AF489">
        <v>0</v>
      </c>
      <c r="AG489">
        <v>0</v>
      </c>
      <c r="AH489" t="s">
        <v>103</v>
      </c>
      <c r="AI489" s="1">
        <v>44634.676134259258</v>
      </c>
      <c r="AJ489">
        <v>66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10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35">
      <c r="A490" t="s">
        <v>1233</v>
      </c>
      <c r="B490" t="s">
        <v>80</v>
      </c>
      <c r="C490" t="s">
        <v>504</v>
      </c>
      <c r="D490" t="s">
        <v>82</v>
      </c>
      <c r="E490" s="2" t="str">
        <f>HYPERLINK("capsilon://?command=openfolder&amp;siteaddress=FAM.docvelocity-na8.net&amp;folderid=FXE78AD825-32EA-DBD6-7CB2-74205192E38D","FX220113866")</f>
        <v>FX220113866</v>
      </c>
      <c r="F490" t="s">
        <v>19</v>
      </c>
      <c r="G490" t="s">
        <v>19</v>
      </c>
      <c r="H490" t="s">
        <v>83</v>
      </c>
      <c r="I490" t="s">
        <v>1234</v>
      </c>
      <c r="J490">
        <v>28</v>
      </c>
      <c r="K490" t="s">
        <v>85</v>
      </c>
      <c r="L490" t="s">
        <v>86</v>
      </c>
      <c r="M490" t="s">
        <v>87</v>
      </c>
      <c r="N490">
        <v>2</v>
      </c>
      <c r="O490" s="1">
        <v>44634.625844907408</v>
      </c>
      <c r="P490" s="1">
        <v>44634.677060185182</v>
      </c>
      <c r="Q490">
        <v>4087</v>
      </c>
      <c r="R490">
        <v>338</v>
      </c>
      <c r="S490" t="b">
        <v>0</v>
      </c>
      <c r="T490" t="s">
        <v>88</v>
      </c>
      <c r="U490" t="b">
        <v>0</v>
      </c>
      <c r="V490" t="s">
        <v>1235</v>
      </c>
      <c r="W490" s="1">
        <v>44634.630543981482</v>
      </c>
      <c r="X490">
        <v>259</v>
      </c>
      <c r="Y490">
        <v>21</v>
      </c>
      <c r="Z490">
        <v>0</v>
      </c>
      <c r="AA490">
        <v>21</v>
      </c>
      <c r="AB490">
        <v>0</v>
      </c>
      <c r="AC490">
        <v>12</v>
      </c>
      <c r="AD490">
        <v>7</v>
      </c>
      <c r="AE490">
        <v>0</v>
      </c>
      <c r="AF490">
        <v>0</v>
      </c>
      <c r="AG490">
        <v>0</v>
      </c>
      <c r="AH490" t="s">
        <v>103</v>
      </c>
      <c r="AI490" s="1">
        <v>44634.677060185182</v>
      </c>
      <c r="AJ490">
        <v>79</v>
      </c>
      <c r="AK490">
        <v>2</v>
      </c>
      <c r="AL490">
        <v>0</v>
      </c>
      <c r="AM490">
        <v>2</v>
      </c>
      <c r="AN490">
        <v>0</v>
      </c>
      <c r="AO490">
        <v>1</v>
      </c>
      <c r="AP490">
        <v>5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35">
      <c r="A491" t="s">
        <v>1236</v>
      </c>
      <c r="B491" t="s">
        <v>80</v>
      </c>
      <c r="C491" t="s">
        <v>504</v>
      </c>
      <c r="D491" t="s">
        <v>82</v>
      </c>
      <c r="E491" s="2" t="str">
        <f>HYPERLINK("capsilon://?command=openfolder&amp;siteaddress=FAM.docvelocity-na8.net&amp;folderid=FXE78AD825-32EA-DBD6-7CB2-74205192E38D","FX220113866")</f>
        <v>FX220113866</v>
      </c>
      <c r="F491" t="s">
        <v>19</v>
      </c>
      <c r="G491" t="s">
        <v>19</v>
      </c>
      <c r="H491" t="s">
        <v>83</v>
      </c>
      <c r="I491" t="s">
        <v>1237</v>
      </c>
      <c r="J491">
        <v>28</v>
      </c>
      <c r="K491" t="s">
        <v>85</v>
      </c>
      <c r="L491" t="s">
        <v>86</v>
      </c>
      <c r="M491" t="s">
        <v>87</v>
      </c>
      <c r="N491">
        <v>2</v>
      </c>
      <c r="O491" s="1">
        <v>44634.626423611109</v>
      </c>
      <c r="P491" s="1">
        <v>44634.677546296298</v>
      </c>
      <c r="Q491">
        <v>4124</v>
      </c>
      <c r="R491">
        <v>293</v>
      </c>
      <c r="S491" t="b">
        <v>0</v>
      </c>
      <c r="T491" t="s">
        <v>88</v>
      </c>
      <c r="U491" t="b">
        <v>0</v>
      </c>
      <c r="V491" t="s">
        <v>1215</v>
      </c>
      <c r="W491" s="1">
        <v>44634.631840277776</v>
      </c>
      <c r="X491">
        <v>251</v>
      </c>
      <c r="Y491">
        <v>21</v>
      </c>
      <c r="Z491">
        <v>0</v>
      </c>
      <c r="AA491">
        <v>21</v>
      </c>
      <c r="AB491">
        <v>0</v>
      </c>
      <c r="AC491">
        <v>17</v>
      </c>
      <c r="AD491">
        <v>7</v>
      </c>
      <c r="AE491">
        <v>0</v>
      </c>
      <c r="AF491">
        <v>0</v>
      </c>
      <c r="AG491">
        <v>0</v>
      </c>
      <c r="AH491" t="s">
        <v>103</v>
      </c>
      <c r="AI491" s="1">
        <v>44634.677546296298</v>
      </c>
      <c r="AJ491">
        <v>42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35">
      <c r="A492" t="s">
        <v>1238</v>
      </c>
      <c r="B492" t="s">
        <v>80</v>
      </c>
      <c r="C492" t="s">
        <v>630</v>
      </c>
      <c r="D492" t="s">
        <v>82</v>
      </c>
      <c r="E492" s="2" t="str">
        <f>HYPERLINK("capsilon://?command=openfolder&amp;siteaddress=FAM.docvelocity-na8.net&amp;folderid=FX9E89688E-482E-5FC7-C16B-4ACC90513EED","FX22028515")</f>
        <v>FX22028515</v>
      </c>
      <c r="F492" t="s">
        <v>19</v>
      </c>
      <c r="G492" t="s">
        <v>19</v>
      </c>
      <c r="H492" t="s">
        <v>83</v>
      </c>
      <c r="I492" t="s">
        <v>1239</v>
      </c>
      <c r="J492">
        <v>189</v>
      </c>
      <c r="K492" t="s">
        <v>85</v>
      </c>
      <c r="L492" t="s">
        <v>86</v>
      </c>
      <c r="M492" t="s">
        <v>87</v>
      </c>
      <c r="N492">
        <v>1</v>
      </c>
      <c r="O492" s="1">
        <v>44634.640462962961</v>
      </c>
      <c r="P492" s="1">
        <v>44634.786354166667</v>
      </c>
      <c r="Q492">
        <v>12310</v>
      </c>
      <c r="R492">
        <v>295</v>
      </c>
      <c r="S492" t="b">
        <v>0</v>
      </c>
      <c r="T492" t="s">
        <v>88</v>
      </c>
      <c r="U492" t="b">
        <v>0</v>
      </c>
      <c r="V492" t="s">
        <v>575</v>
      </c>
      <c r="W492" s="1">
        <v>44634.786354166667</v>
      </c>
      <c r="X492">
        <v>109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189</v>
      </c>
      <c r="AE492">
        <v>184</v>
      </c>
      <c r="AF492">
        <v>0</v>
      </c>
      <c r="AG492">
        <v>4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35">
      <c r="A493" t="s">
        <v>1240</v>
      </c>
      <c r="B493" t="s">
        <v>80</v>
      </c>
      <c r="C493" t="s">
        <v>1241</v>
      </c>
      <c r="D493" t="s">
        <v>82</v>
      </c>
      <c r="E493" s="2" t="str">
        <f>HYPERLINK("capsilon://?command=openfolder&amp;siteaddress=FAM.docvelocity-na8.net&amp;folderid=FX5503409E-5403-8AE7-6C19-7B02B8412334","FX22034806")</f>
        <v>FX22034806</v>
      </c>
      <c r="F493" t="s">
        <v>19</v>
      </c>
      <c r="G493" t="s">
        <v>19</v>
      </c>
      <c r="H493" t="s">
        <v>83</v>
      </c>
      <c r="I493" t="s">
        <v>1242</v>
      </c>
      <c r="J493">
        <v>0</v>
      </c>
      <c r="K493" t="s">
        <v>85</v>
      </c>
      <c r="L493" t="s">
        <v>86</v>
      </c>
      <c r="M493" t="s">
        <v>87</v>
      </c>
      <c r="N493">
        <v>2</v>
      </c>
      <c r="O493" s="1">
        <v>44634.673136574071</v>
      </c>
      <c r="P493" s="1">
        <v>44634.705694444441</v>
      </c>
      <c r="Q493">
        <v>2092</v>
      </c>
      <c r="R493">
        <v>721</v>
      </c>
      <c r="S493" t="b">
        <v>0</v>
      </c>
      <c r="T493" t="s">
        <v>88</v>
      </c>
      <c r="U493" t="b">
        <v>0</v>
      </c>
      <c r="V493" t="s">
        <v>1215</v>
      </c>
      <c r="W493" s="1">
        <v>44634.679166666669</v>
      </c>
      <c r="X493">
        <v>518</v>
      </c>
      <c r="Y493">
        <v>52</v>
      </c>
      <c r="Z493">
        <v>0</v>
      </c>
      <c r="AA493">
        <v>52</v>
      </c>
      <c r="AB493">
        <v>0</v>
      </c>
      <c r="AC493">
        <v>32</v>
      </c>
      <c r="AD493">
        <v>-52</v>
      </c>
      <c r="AE493">
        <v>0</v>
      </c>
      <c r="AF493">
        <v>0</v>
      </c>
      <c r="AG493">
        <v>0</v>
      </c>
      <c r="AH493" t="s">
        <v>103</v>
      </c>
      <c r="AI493" s="1">
        <v>44634.705694444441</v>
      </c>
      <c r="AJ493">
        <v>203</v>
      </c>
      <c r="AK493">
        <v>4</v>
      </c>
      <c r="AL493">
        <v>0</v>
      </c>
      <c r="AM493">
        <v>4</v>
      </c>
      <c r="AN493">
        <v>0</v>
      </c>
      <c r="AO493">
        <v>3</v>
      </c>
      <c r="AP493">
        <v>-56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35">
      <c r="A494" t="s">
        <v>1243</v>
      </c>
      <c r="B494" t="s">
        <v>80</v>
      </c>
      <c r="C494" t="s">
        <v>1244</v>
      </c>
      <c r="D494" t="s">
        <v>82</v>
      </c>
      <c r="E494" s="2" t="str">
        <f>HYPERLINK("capsilon://?command=openfolder&amp;siteaddress=FAM.docvelocity-na8.net&amp;folderid=FX8B78AE78-EBAF-262A-B45E-6C2D449999C7","FX21124100")</f>
        <v>FX21124100</v>
      </c>
      <c r="F494" t="s">
        <v>19</v>
      </c>
      <c r="G494" t="s">
        <v>19</v>
      </c>
      <c r="H494" t="s">
        <v>83</v>
      </c>
      <c r="I494" t="s">
        <v>1245</v>
      </c>
      <c r="J494">
        <v>28</v>
      </c>
      <c r="K494" t="s">
        <v>85</v>
      </c>
      <c r="L494" t="s">
        <v>86</v>
      </c>
      <c r="M494" t="s">
        <v>87</v>
      </c>
      <c r="N494">
        <v>2</v>
      </c>
      <c r="O494" s="1">
        <v>44634.697974537034</v>
      </c>
      <c r="P494" s="1">
        <v>44634.706273148149</v>
      </c>
      <c r="Q494">
        <v>387</v>
      </c>
      <c r="R494">
        <v>330</v>
      </c>
      <c r="S494" t="b">
        <v>0</v>
      </c>
      <c r="T494" t="s">
        <v>88</v>
      </c>
      <c r="U494" t="b">
        <v>0</v>
      </c>
      <c r="V494" t="s">
        <v>1226</v>
      </c>
      <c r="W494" s="1">
        <v>44634.701284722221</v>
      </c>
      <c r="X494">
        <v>280</v>
      </c>
      <c r="Y494">
        <v>21</v>
      </c>
      <c r="Z494">
        <v>0</v>
      </c>
      <c r="AA494">
        <v>21</v>
      </c>
      <c r="AB494">
        <v>0</v>
      </c>
      <c r="AC494">
        <v>0</v>
      </c>
      <c r="AD494">
        <v>7</v>
      </c>
      <c r="AE494">
        <v>0</v>
      </c>
      <c r="AF494">
        <v>0</v>
      </c>
      <c r="AG494">
        <v>0</v>
      </c>
      <c r="AH494" t="s">
        <v>103</v>
      </c>
      <c r="AI494" s="1">
        <v>44634.706273148149</v>
      </c>
      <c r="AJ494">
        <v>50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35">
      <c r="A495" t="s">
        <v>1246</v>
      </c>
      <c r="B495" t="s">
        <v>80</v>
      </c>
      <c r="C495" t="s">
        <v>1244</v>
      </c>
      <c r="D495" t="s">
        <v>82</v>
      </c>
      <c r="E495" s="2" t="str">
        <f>HYPERLINK("capsilon://?command=openfolder&amp;siteaddress=FAM.docvelocity-na8.net&amp;folderid=FX8B78AE78-EBAF-262A-B45E-6C2D449999C7","FX21124100")</f>
        <v>FX21124100</v>
      </c>
      <c r="F495" t="s">
        <v>19</v>
      </c>
      <c r="G495" t="s">
        <v>19</v>
      </c>
      <c r="H495" t="s">
        <v>83</v>
      </c>
      <c r="I495" t="s">
        <v>1247</v>
      </c>
      <c r="J495">
        <v>28</v>
      </c>
      <c r="K495" t="s">
        <v>85</v>
      </c>
      <c r="L495" t="s">
        <v>86</v>
      </c>
      <c r="M495" t="s">
        <v>87</v>
      </c>
      <c r="N495">
        <v>2</v>
      </c>
      <c r="O495" s="1">
        <v>44634.698113425926</v>
      </c>
      <c r="P495" s="1">
        <v>44634.707048611112</v>
      </c>
      <c r="Q495">
        <v>486</v>
      </c>
      <c r="R495">
        <v>286</v>
      </c>
      <c r="S495" t="b">
        <v>0</v>
      </c>
      <c r="T495" t="s">
        <v>88</v>
      </c>
      <c r="U495" t="b">
        <v>0</v>
      </c>
      <c r="V495" t="s">
        <v>1226</v>
      </c>
      <c r="W495" s="1">
        <v>44634.703831018516</v>
      </c>
      <c r="X495">
        <v>220</v>
      </c>
      <c r="Y495">
        <v>21</v>
      </c>
      <c r="Z495">
        <v>0</v>
      </c>
      <c r="AA495">
        <v>21</v>
      </c>
      <c r="AB495">
        <v>0</v>
      </c>
      <c r="AC495">
        <v>0</v>
      </c>
      <c r="AD495">
        <v>7</v>
      </c>
      <c r="AE495">
        <v>0</v>
      </c>
      <c r="AF495">
        <v>0</v>
      </c>
      <c r="AG495">
        <v>0</v>
      </c>
      <c r="AH495" t="s">
        <v>103</v>
      </c>
      <c r="AI495" s="1">
        <v>44634.707048611112</v>
      </c>
      <c r="AJ495">
        <v>66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35">
      <c r="A496" t="s">
        <v>1248</v>
      </c>
      <c r="B496" t="s">
        <v>80</v>
      </c>
      <c r="C496" t="s">
        <v>1244</v>
      </c>
      <c r="D496" t="s">
        <v>82</v>
      </c>
      <c r="E496" s="2" t="str">
        <f>HYPERLINK("capsilon://?command=openfolder&amp;siteaddress=FAM.docvelocity-na8.net&amp;folderid=FX8B78AE78-EBAF-262A-B45E-6C2D449999C7","FX21124100")</f>
        <v>FX21124100</v>
      </c>
      <c r="F496" t="s">
        <v>19</v>
      </c>
      <c r="G496" t="s">
        <v>19</v>
      </c>
      <c r="H496" t="s">
        <v>83</v>
      </c>
      <c r="I496" t="s">
        <v>1249</v>
      </c>
      <c r="J496">
        <v>60</v>
      </c>
      <c r="K496" t="s">
        <v>85</v>
      </c>
      <c r="L496" t="s">
        <v>86</v>
      </c>
      <c r="M496" t="s">
        <v>87</v>
      </c>
      <c r="N496">
        <v>2</v>
      </c>
      <c r="O496" s="1">
        <v>44634.698460648149</v>
      </c>
      <c r="P496" s="1">
        <v>44634.744085648148</v>
      </c>
      <c r="Q496">
        <v>2786</v>
      </c>
      <c r="R496">
        <v>1156</v>
      </c>
      <c r="S496" t="b">
        <v>0</v>
      </c>
      <c r="T496" t="s">
        <v>88</v>
      </c>
      <c r="U496" t="b">
        <v>0</v>
      </c>
      <c r="V496" t="s">
        <v>1226</v>
      </c>
      <c r="W496" s="1">
        <v>44634.714490740742</v>
      </c>
      <c r="X496">
        <v>920</v>
      </c>
      <c r="Y496">
        <v>50</v>
      </c>
      <c r="Z496">
        <v>0</v>
      </c>
      <c r="AA496">
        <v>50</v>
      </c>
      <c r="AB496">
        <v>0</v>
      </c>
      <c r="AC496">
        <v>8</v>
      </c>
      <c r="AD496">
        <v>10</v>
      </c>
      <c r="AE496">
        <v>0</v>
      </c>
      <c r="AF496">
        <v>0</v>
      </c>
      <c r="AG496">
        <v>0</v>
      </c>
      <c r="AH496" t="s">
        <v>103</v>
      </c>
      <c r="AI496" s="1">
        <v>44634.744085648148</v>
      </c>
      <c r="AJ496">
        <v>222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8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35">
      <c r="A497" t="s">
        <v>1250</v>
      </c>
      <c r="B497" t="s">
        <v>80</v>
      </c>
      <c r="C497" t="s">
        <v>1244</v>
      </c>
      <c r="D497" t="s">
        <v>82</v>
      </c>
      <c r="E497" s="2" t="str">
        <f>HYPERLINK("capsilon://?command=openfolder&amp;siteaddress=FAM.docvelocity-na8.net&amp;folderid=FX8B78AE78-EBAF-262A-B45E-6C2D449999C7","FX21124100")</f>
        <v>FX21124100</v>
      </c>
      <c r="F497" t="s">
        <v>19</v>
      </c>
      <c r="G497" t="s">
        <v>19</v>
      </c>
      <c r="H497" t="s">
        <v>83</v>
      </c>
      <c r="I497" t="s">
        <v>1251</v>
      </c>
      <c r="J497">
        <v>55</v>
      </c>
      <c r="K497" t="s">
        <v>85</v>
      </c>
      <c r="L497" t="s">
        <v>86</v>
      </c>
      <c r="M497" t="s">
        <v>87</v>
      </c>
      <c r="N497">
        <v>2</v>
      </c>
      <c r="O497" s="1">
        <v>44634.698680555557</v>
      </c>
      <c r="P497" s="1">
        <v>44634.745925925927</v>
      </c>
      <c r="Q497">
        <v>3676</v>
      </c>
      <c r="R497">
        <v>406</v>
      </c>
      <c r="S497" t="b">
        <v>0</v>
      </c>
      <c r="T497" t="s">
        <v>88</v>
      </c>
      <c r="U497" t="b">
        <v>0</v>
      </c>
      <c r="V497" t="s">
        <v>1235</v>
      </c>
      <c r="W497" s="1">
        <v>44634.711712962962</v>
      </c>
      <c r="X497">
        <v>239</v>
      </c>
      <c r="Y497">
        <v>50</v>
      </c>
      <c r="Z497">
        <v>0</v>
      </c>
      <c r="AA497">
        <v>50</v>
      </c>
      <c r="AB497">
        <v>0</v>
      </c>
      <c r="AC497">
        <v>4</v>
      </c>
      <c r="AD497">
        <v>5</v>
      </c>
      <c r="AE497">
        <v>0</v>
      </c>
      <c r="AF497">
        <v>0</v>
      </c>
      <c r="AG497">
        <v>0</v>
      </c>
      <c r="AH497" t="s">
        <v>103</v>
      </c>
      <c r="AI497" s="1">
        <v>44634.745925925927</v>
      </c>
      <c r="AJ497">
        <v>159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35">
      <c r="A498" t="s">
        <v>1252</v>
      </c>
      <c r="B498" t="s">
        <v>80</v>
      </c>
      <c r="C498" t="s">
        <v>636</v>
      </c>
      <c r="D498" t="s">
        <v>82</v>
      </c>
      <c r="E498" s="2" t="str">
        <f>HYPERLINK("capsilon://?command=openfolder&amp;siteaddress=FAM.docvelocity-na8.net&amp;folderid=FXB387BF75-A094-93D1-98ED-07E0645772C5","FX220211723")</f>
        <v>FX220211723</v>
      </c>
      <c r="F498" t="s">
        <v>19</v>
      </c>
      <c r="G498" t="s">
        <v>19</v>
      </c>
      <c r="H498" t="s">
        <v>83</v>
      </c>
      <c r="I498" t="s">
        <v>1253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44634.69871527778</v>
      </c>
      <c r="P498" s="1">
        <v>44634.747141203705</v>
      </c>
      <c r="Q498">
        <v>3457</v>
      </c>
      <c r="R498">
        <v>727</v>
      </c>
      <c r="S498" t="b">
        <v>0</v>
      </c>
      <c r="T498" t="s">
        <v>88</v>
      </c>
      <c r="U498" t="b">
        <v>0</v>
      </c>
      <c r="V498" t="s">
        <v>1254</v>
      </c>
      <c r="W498" s="1">
        <v>44634.716168981482</v>
      </c>
      <c r="X498">
        <v>623</v>
      </c>
      <c r="Y498">
        <v>52</v>
      </c>
      <c r="Z498">
        <v>0</v>
      </c>
      <c r="AA498">
        <v>52</v>
      </c>
      <c r="AB498">
        <v>0</v>
      </c>
      <c r="AC498">
        <v>40</v>
      </c>
      <c r="AD498">
        <v>-52</v>
      </c>
      <c r="AE498">
        <v>0</v>
      </c>
      <c r="AF498">
        <v>0</v>
      </c>
      <c r="AG498">
        <v>0</v>
      </c>
      <c r="AH498" t="s">
        <v>103</v>
      </c>
      <c r="AI498" s="1">
        <v>44634.747141203705</v>
      </c>
      <c r="AJ498">
        <v>104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-52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35">
      <c r="A499" t="s">
        <v>1255</v>
      </c>
      <c r="B499" t="s">
        <v>80</v>
      </c>
      <c r="C499" t="s">
        <v>1244</v>
      </c>
      <c r="D499" t="s">
        <v>82</v>
      </c>
      <c r="E499" s="2" t="str">
        <f>HYPERLINK("capsilon://?command=openfolder&amp;siteaddress=FAM.docvelocity-na8.net&amp;folderid=FX8B78AE78-EBAF-262A-B45E-6C2D449999C7","FX21124100")</f>
        <v>FX21124100</v>
      </c>
      <c r="F499" t="s">
        <v>19</v>
      </c>
      <c r="G499" t="s">
        <v>19</v>
      </c>
      <c r="H499" t="s">
        <v>83</v>
      </c>
      <c r="I499" t="s">
        <v>1256</v>
      </c>
      <c r="J499">
        <v>80</v>
      </c>
      <c r="K499" t="s">
        <v>85</v>
      </c>
      <c r="L499" t="s">
        <v>86</v>
      </c>
      <c r="M499" t="s">
        <v>87</v>
      </c>
      <c r="N499">
        <v>2</v>
      </c>
      <c r="O499" s="1">
        <v>44634.700555555559</v>
      </c>
      <c r="P499" s="1">
        <v>44634.748703703706</v>
      </c>
      <c r="Q499">
        <v>3773</v>
      </c>
      <c r="R499">
        <v>387</v>
      </c>
      <c r="S499" t="b">
        <v>0</v>
      </c>
      <c r="T499" t="s">
        <v>88</v>
      </c>
      <c r="U499" t="b">
        <v>0</v>
      </c>
      <c r="V499" t="s">
        <v>1229</v>
      </c>
      <c r="W499" s="1">
        <v>44634.711701388886</v>
      </c>
      <c r="X499">
        <v>229</v>
      </c>
      <c r="Y499">
        <v>70</v>
      </c>
      <c r="Z499">
        <v>0</v>
      </c>
      <c r="AA499">
        <v>70</v>
      </c>
      <c r="AB499">
        <v>0</v>
      </c>
      <c r="AC499">
        <v>6</v>
      </c>
      <c r="AD499">
        <v>10</v>
      </c>
      <c r="AE499">
        <v>0</v>
      </c>
      <c r="AF499">
        <v>0</v>
      </c>
      <c r="AG499">
        <v>0</v>
      </c>
      <c r="AH499" t="s">
        <v>103</v>
      </c>
      <c r="AI499" s="1">
        <v>44634.748703703706</v>
      </c>
      <c r="AJ499">
        <v>134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8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35">
      <c r="A500" t="s">
        <v>1257</v>
      </c>
      <c r="B500" t="s">
        <v>80</v>
      </c>
      <c r="C500" t="s">
        <v>1244</v>
      </c>
      <c r="D500" t="s">
        <v>82</v>
      </c>
      <c r="E500" s="2" t="str">
        <f>HYPERLINK("capsilon://?command=openfolder&amp;siteaddress=FAM.docvelocity-na8.net&amp;folderid=FX8B78AE78-EBAF-262A-B45E-6C2D449999C7","FX21124100")</f>
        <v>FX21124100</v>
      </c>
      <c r="F500" t="s">
        <v>19</v>
      </c>
      <c r="G500" t="s">
        <v>19</v>
      </c>
      <c r="H500" t="s">
        <v>83</v>
      </c>
      <c r="I500" t="s">
        <v>1258</v>
      </c>
      <c r="J500">
        <v>70</v>
      </c>
      <c r="K500" t="s">
        <v>85</v>
      </c>
      <c r="L500" t="s">
        <v>86</v>
      </c>
      <c r="M500" t="s">
        <v>87</v>
      </c>
      <c r="N500">
        <v>2</v>
      </c>
      <c r="O500" s="1">
        <v>44634.700694444444</v>
      </c>
      <c r="P500" s="1">
        <v>44634.75</v>
      </c>
      <c r="Q500">
        <v>3798</v>
      </c>
      <c r="R500">
        <v>462</v>
      </c>
      <c r="S500" t="b">
        <v>0</v>
      </c>
      <c r="T500" t="s">
        <v>88</v>
      </c>
      <c r="U500" t="b">
        <v>0</v>
      </c>
      <c r="V500" t="s">
        <v>1229</v>
      </c>
      <c r="W500" s="1">
        <v>44634.714409722219</v>
      </c>
      <c r="X500">
        <v>233</v>
      </c>
      <c r="Y500">
        <v>60</v>
      </c>
      <c r="Z500">
        <v>0</v>
      </c>
      <c r="AA500">
        <v>60</v>
      </c>
      <c r="AB500">
        <v>0</v>
      </c>
      <c r="AC500">
        <v>6</v>
      </c>
      <c r="AD500">
        <v>10</v>
      </c>
      <c r="AE500">
        <v>0</v>
      </c>
      <c r="AF500">
        <v>0</v>
      </c>
      <c r="AG500">
        <v>0</v>
      </c>
      <c r="AH500" t="s">
        <v>191</v>
      </c>
      <c r="AI500" s="1">
        <v>44634.75</v>
      </c>
      <c r="AJ500">
        <v>229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8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35">
      <c r="A501" t="s">
        <v>1259</v>
      </c>
      <c r="B501" t="s">
        <v>80</v>
      </c>
      <c r="C501" t="s">
        <v>1244</v>
      </c>
      <c r="D501" t="s">
        <v>82</v>
      </c>
      <c r="E501" s="2" t="str">
        <f>HYPERLINK("capsilon://?command=openfolder&amp;siteaddress=FAM.docvelocity-na8.net&amp;folderid=FX8B78AE78-EBAF-262A-B45E-6C2D449999C7","FX21124100")</f>
        <v>FX21124100</v>
      </c>
      <c r="F501" t="s">
        <v>19</v>
      </c>
      <c r="G501" t="s">
        <v>19</v>
      </c>
      <c r="H501" t="s">
        <v>83</v>
      </c>
      <c r="I501" t="s">
        <v>1260</v>
      </c>
      <c r="J501">
        <v>65</v>
      </c>
      <c r="K501" t="s">
        <v>85</v>
      </c>
      <c r="L501" t="s">
        <v>86</v>
      </c>
      <c r="M501" t="s">
        <v>87</v>
      </c>
      <c r="N501">
        <v>2</v>
      </c>
      <c r="O501" s="1">
        <v>44634.700879629629</v>
      </c>
      <c r="P501" s="1">
        <v>44634.749594907407</v>
      </c>
      <c r="Q501">
        <v>3737</v>
      </c>
      <c r="R501">
        <v>472</v>
      </c>
      <c r="S501" t="b">
        <v>0</v>
      </c>
      <c r="T501" t="s">
        <v>88</v>
      </c>
      <c r="U501" t="b">
        <v>0</v>
      </c>
      <c r="V501" t="s">
        <v>1261</v>
      </c>
      <c r="W501" s="1">
        <v>44634.71471064815</v>
      </c>
      <c r="X501">
        <v>396</v>
      </c>
      <c r="Y501">
        <v>55</v>
      </c>
      <c r="Z501">
        <v>0</v>
      </c>
      <c r="AA501">
        <v>55</v>
      </c>
      <c r="AB501">
        <v>0</v>
      </c>
      <c r="AC501">
        <v>28</v>
      </c>
      <c r="AD501">
        <v>10</v>
      </c>
      <c r="AE501">
        <v>0</v>
      </c>
      <c r="AF501">
        <v>0</v>
      </c>
      <c r="AG501">
        <v>0</v>
      </c>
      <c r="AH501" t="s">
        <v>103</v>
      </c>
      <c r="AI501" s="1">
        <v>44634.749594907407</v>
      </c>
      <c r="AJ501">
        <v>76</v>
      </c>
      <c r="AK501">
        <v>2</v>
      </c>
      <c r="AL501">
        <v>0</v>
      </c>
      <c r="AM501">
        <v>2</v>
      </c>
      <c r="AN501">
        <v>0</v>
      </c>
      <c r="AO501">
        <v>2</v>
      </c>
      <c r="AP501">
        <v>8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35">
      <c r="A502" t="s">
        <v>1262</v>
      </c>
      <c r="B502" t="s">
        <v>80</v>
      </c>
      <c r="C502" t="s">
        <v>1263</v>
      </c>
      <c r="D502" t="s">
        <v>82</v>
      </c>
      <c r="E502" s="2" t="str">
        <f>HYPERLINK("capsilon://?command=openfolder&amp;siteaddress=FAM.docvelocity-na8.net&amp;folderid=FX25D46CAC-6C5F-29D2-7867-056B8F695E74","FX22023996")</f>
        <v>FX22023996</v>
      </c>
      <c r="F502" t="s">
        <v>19</v>
      </c>
      <c r="G502" t="s">
        <v>19</v>
      </c>
      <c r="H502" t="s">
        <v>83</v>
      </c>
      <c r="I502" t="s">
        <v>1264</v>
      </c>
      <c r="J502">
        <v>84</v>
      </c>
      <c r="K502" t="s">
        <v>85</v>
      </c>
      <c r="L502" t="s">
        <v>86</v>
      </c>
      <c r="M502" t="s">
        <v>87</v>
      </c>
      <c r="N502">
        <v>2</v>
      </c>
      <c r="O502" s="1">
        <v>44634.70590277778</v>
      </c>
      <c r="P502" s="1">
        <v>44634.750694444447</v>
      </c>
      <c r="Q502">
        <v>3558</v>
      </c>
      <c r="R502">
        <v>312</v>
      </c>
      <c r="S502" t="b">
        <v>0</v>
      </c>
      <c r="T502" t="s">
        <v>88</v>
      </c>
      <c r="U502" t="b">
        <v>0</v>
      </c>
      <c r="V502" t="s">
        <v>1235</v>
      </c>
      <c r="W502" s="1">
        <v>44634.714247685188</v>
      </c>
      <c r="X502">
        <v>218</v>
      </c>
      <c r="Y502">
        <v>63</v>
      </c>
      <c r="Z502">
        <v>0</v>
      </c>
      <c r="AA502">
        <v>63</v>
      </c>
      <c r="AB502">
        <v>0</v>
      </c>
      <c r="AC502">
        <v>1</v>
      </c>
      <c r="AD502">
        <v>21</v>
      </c>
      <c r="AE502">
        <v>0</v>
      </c>
      <c r="AF502">
        <v>0</v>
      </c>
      <c r="AG502">
        <v>0</v>
      </c>
      <c r="AH502" t="s">
        <v>103</v>
      </c>
      <c r="AI502" s="1">
        <v>44634.750694444447</v>
      </c>
      <c r="AJ502">
        <v>94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21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35">
      <c r="A503" t="s">
        <v>1265</v>
      </c>
      <c r="B503" t="s">
        <v>80</v>
      </c>
      <c r="C503" t="s">
        <v>1266</v>
      </c>
      <c r="D503" t="s">
        <v>82</v>
      </c>
      <c r="E503" s="2" t="str">
        <f>HYPERLINK("capsilon://?command=openfolder&amp;siteaddress=FAM.docvelocity-na8.net&amp;folderid=FXEDD8F722-AC16-B82C-C678-DEEB920297EC","FX220114175")</f>
        <v>FX220114175</v>
      </c>
      <c r="F503" t="s">
        <v>19</v>
      </c>
      <c r="G503" t="s">
        <v>19</v>
      </c>
      <c r="H503" t="s">
        <v>83</v>
      </c>
      <c r="I503" t="s">
        <v>1267</v>
      </c>
      <c r="J503">
        <v>28</v>
      </c>
      <c r="K503" t="s">
        <v>85</v>
      </c>
      <c r="L503" t="s">
        <v>86</v>
      </c>
      <c r="M503" t="s">
        <v>87</v>
      </c>
      <c r="N503">
        <v>2</v>
      </c>
      <c r="O503" s="1">
        <v>44634.71</v>
      </c>
      <c r="P503" s="1">
        <v>44634.751712962963</v>
      </c>
      <c r="Q503">
        <v>3352</v>
      </c>
      <c r="R503">
        <v>252</v>
      </c>
      <c r="S503" t="b">
        <v>0</v>
      </c>
      <c r="T503" t="s">
        <v>88</v>
      </c>
      <c r="U503" t="b">
        <v>0</v>
      </c>
      <c r="V503" t="s">
        <v>1235</v>
      </c>
      <c r="W503" s="1">
        <v>44634.715474537035</v>
      </c>
      <c r="X503">
        <v>105</v>
      </c>
      <c r="Y503">
        <v>21</v>
      </c>
      <c r="Z503">
        <v>0</v>
      </c>
      <c r="AA503">
        <v>21</v>
      </c>
      <c r="AB503">
        <v>0</v>
      </c>
      <c r="AC503">
        <v>3</v>
      </c>
      <c r="AD503">
        <v>7</v>
      </c>
      <c r="AE503">
        <v>0</v>
      </c>
      <c r="AF503">
        <v>0</v>
      </c>
      <c r="AG503">
        <v>0</v>
      </c>
      <c r="AH503" t="s">
        <v>191</v>
      </c>
      <c r="AI503" s="1">
        <v>44634.751712962963</v>
      </c>
      <c r="AJ503">
        <v>147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35">
      <c r="A504" t="s">
        <v>1268</v>
      </c>
      <c r="B504" t="s">
        <v>80</v>
      </c>
      <c r="C504" t="s">
        <v>1263</v>
      </c>
      <c r="D504" t="s">
        <v>82</v>
      </c>
      <c r="E504" s="2" t="str">
        <f>HYPERLINK("capsilon://?command=openfolder&amp;siteaddress=FAM.docvelocity-na8.net&amp;folderid=FX25D46CAC-6C5F-29D2-7867-056B8F695E74","FX22023996")</f>
        <v>FX22023996</v>
      </c>
      <c r="F504" t="s">
        <v>19</v>
      </c>
      <c r="G504" t="s">
        <v>19</v>
      </c>
      <c r="H504" t="s">
        <v>83</v>
      </c>
      <c r="I504" t="s">
        <v>1269</v>
      </c>
      <c r="J504">
        <v>93</v>
      </c>
      <c r="K504" t="s">
        <v>85</v>
      </c>
      <c r="L504" t="s">
        <v>86</v>
      </c>
      <c r="M504" t="s">
        <v>87</v>
      </c>
      <c r="N504">
        <v>1</v>
      </c>
      <c r="O504" s="1">
        <v>44634.712407407409</v>
      </c>
      <c r="P504" s="1">
        <v>44634.787638888891</v>
      </c>
      <c r="Q504">
        <v>6199</v>
      </c>
      <c r="R504">
        <v>301</v>
      </c>
      <c r="S504" t="b">
        <v>0</v>
      </c>
      <c r="T504" t="s">
        <v>88</v>
      </c>
      <c r="U504" t="b">
        <v>0</v>
      </c>
      <c r="V504" t="s">
        <v>575</v>
      </c>
      <c r="W504" s="1">
        <v>44634.787638888891</v>
      </c>
      <c r="X504">
        <v>98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93</v>
      </c>
      <c r="AE504">
        <v>88</v>
      </c>
      <c r="AF504">
        <v>0</v>
      </c>
      <c r="AG504">
        <v>2</v>
      </c>
      <c r="AH504" t="s">
        <v>88</v>
      </c>
      <c r="AI504" t="s">
        <v>88</v>
      </c>
      <c r="AJ504" t="s">
        <v>88</v>
      </c>
      <c r="AK504" t="s">
        <v>88</v>
      </c>
      <c r="AL504" t="s">
        <v>88</v>
      </c>
      <c r="AM504" t="s">
        <v>88</v>
      </c>
      <c r="AN504" t="s">
        <v>88</v>
      </c>
      <c r="AO504" t="s">
        <v>88</v>
      </c>
      <c r="AP504" t="s">
        <v>88</v>
      </c>
      <c r="AQ504" t="s">
        <v>88</v>
      </c>
      <c r="AR504" t="s">
        <v>88</v>
      </c>
      <c r="AS504" t="s">
        <v>88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35">
      <c r="A505" t="s">
        <v>1270</v>
      </c>
      <c r="B505" t="s">
        <v>80</v>
      </c>
      <c r="C505" t="s">
        <v>1271</v>
      </c>
      <c r="D505" t="s">
        <v>82</v>
      </c>
      <c r="E505" s="2" t="str">
        <f>HYPERLINK("capsilon://?command=openfolder&amp;siteaddress=FAM.docvelocity-na8.net&amp;folderid=FX1A27D975-6DBE-CA40-32A8-C8A1BDFD435D","FX22027922")</f>
        <v>FX22027922</v>
      </c>
      <c r="F505" t="s">
        <v>19</v>
      </c>
      <c r="G505" t="s">
        <v>19</v>
      </c>
      <c r="H505" t="s">
        <v>83</v>
      </c>
      <c r="I505" t="s">
        <v>1272</v>
      </c>
      <c r="J505">
        <v>0</v>
      </c>
      <c r="K505" t="s">
        <v>85</v>
      </c>
      <c r="L505" t="s">
        <v>86</v>
      </c>
      <c r="M505" t="s">
        <v>87</v>
      </c>
      <c r="N505">
        <v>2</v>
      </c>
      <c r="O505" s="1">
        <v>44634.71303240741</v>
      </c>
      <c r="P505" s="1">
        <v>44634.750856481478</v>
      </c>
      <c r="Q505">
        <v>3063</v>
      </c>
      <c r="R505">
        <v>205</v>
      </c>
      <c r="S505" t="b">
        <v>0</v>
      </c>
      <c r="T505" t="s">
        <v>88</v>
      </c>
      <c r="U505" t="b">
        <v>0</v>
      </c>
      <c r="V505" t="s">
        <v>1261</v>
      </c>
      <c r="W505" s="1">
        <v>44634.716747685183</v>
      </c>
      <c r="X505">
        <v>175</v>
      </c>
      <c r="Y505">
        <v>0</v>
      </c>
      <c r="Z505">
        <v>0</v>
      </c>
      <c r="AA505">
        <v>0</v>
      </c>
      <c r="AB505">
        <v>9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103</v>
      </c>
      <c r="AI505" s="1">
        <v>44634.750856481478</v>
      </c>
      <c r="AJ505">
        <v>13</v>
      </c>
      <c r="AK505">
        <v>0</v>
      </c>
      <c r="AL505">
        <v>0</v>
      </c>
      <c r="AM505">
        <v>0</v>
      </c>
      <c r="AN505">
        <v>9</v>
      </c>
      <c r="AO505">
        <v>0</v>
      </c>
      <c r="AP505">
        <v>0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35">
      <c r="A506" t="s">
        <v>1273</v>
      </c>
      <c r="B506" t="s">
        <v>80</v>
      </c>
      <c r="C506" t="s">
        <v>1005</v>
      </c>
      <c r="D506" t="s">
        <v>82</v>
      </c>
      <c r="E506" s="2" t="str">
        <f>HYPERLINK("capsilon://?command=openfolder&amp;siteaddress=FAM.docvelocity-na8.net&amp;folderid=FX6CFC8356-1BBA-BA89-9059-8AB68F71A12E","FX220111528")</f>
        <v>FX220111528</v>
      </c>
      <c r="F506" t="s">
        <v>19</v>
      </c>
      <c r="G506" t="s">
        <v>19</v>
      </c>
      <c r="H506" t="s">
        <v>83</v>
      </c>
      <c r="I506" t="s">
        <v>1274</v>
      </c>
      <c r="J506">
        <v>28</v>
      </c>
      <c r="K506" t="s">
        <v>85</v>
      </c>
      <c r="L506" t="s">
        <v>86</v>
      </c>
      <c r="M506" t="s">
        <v>87</v>
      </c>
      <c r="N506">
        <v>2</v>
      </c>
      <c r="O506" s="1">
        <v>44634.728067129632</v>
      </c>
      <c r="P506" s="1">
        <v>44634.751342592594</v>
      </c>
      <c r="Q506">
        <v>1872</v>
      </c>
      <c r="R506">
        <v>139</v>
      </c>
      <c r="S506" t="b">
        <v>0</v>
      </c>
      <c r="T506" t="s">
        <v>88</v>
      </c>
      <c r="U506" t="b">
        <v>0</v>
      </c>
      <c r="V506" t="s">
        <v>1215</v>
      </c>
      <c r="W506" s="1">
        <v>44634.729247685187</v>
      </c>
      <c r="X506">
        <v>98</v>
      </c>
      <c r="Y506">
        <v>21</v>
      </c>
      <c r="Z506">
        <v>0</v>
      </c>
      <c r="AA506">
        <v>21</v>
      </c>
      <c r="AB506">
        <v>0</v>
      </c>
      <c r="AC506">
        <v>1</v>
      </c>
      <c r="AD506">
        <v>7</v>
      </c>
      <c r="AE506">
        <v>0</v>
      </c>
      <c r="AF506">
        <v>0</v>
      </c>
      <c r="AG506">
        <v>0</v>
      </c>
      <c r="AH506" t="s">
        <v>103</v>
      </c>
      <c r="AI506" s="1">
        <v>44634.751342592594</v>
      </c>
      <c r="AJ506">
        <v>41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35">
      <c r="A507" t="s">
        <v>1275</v>
      </c>
      <c r="B507" t="s">
        <v>80</v>
      </c>
      <c r="C507" t="s">
        <v>1276</v>
      </c>
      <c r="D507" t="s">
        <v>82</v>
      </c>
      <c r="E507" s="2" t="str">
        <f>HYPERLINK("capsilon://?command=openfolder&amp;siteaddress=FAM.docvelocity-na8.net&amp;folderid=FXFBA9B77C-87CC-5EA8-742B-82AFF8ABCBD4","FX22027926")</f>
        <v>FX22027926</v>
      </c>
      <c r="F507" t="s">
        <v>19</v>
      </c>
      <c r="G507" t="s">
        <v>19</v>
      </c>
      <c r="H507" t="s">
        <v>83</v>
      </c>
      <c r="I507" t="s">
        <v>1277</v>
      </c>
      <c r="J507">
        <v>0</v>
      </c>
      <c r="K507" t="s">
        <v>85</v>
      </c>
      <c r="L507" t="s">
        <v>86</v>
      </c>
      <c r="M507" t="s">
        <v>87</v>
      </c>
      <c r="N507">
        <v>2</v>
      </c>
      <c r="O507" s="1">
        <v>44621.772291666668</v>
      </c>
      <c r="P507" s="1">
        <v>44621.784143518518</v>
      </c>
      <c r="Q507">
        <v>841</v>
      </c>
      <c r="R507">
        <v>183</v>
      </c>
      <c r="S507" t="b">
        <v>0</v>
      </c>
      <c r="T507" t="s">
        <v>88</v>
      </c>
      <c r="U507" t="b">
        <v>0</v>
      </c>
      <c r="V507" t="s">
        <v>102</v>
      </c>
      <c r="W507" s="1">
        <v>44621.77516203704</v>
      </c>
      <c r="X507">
        <v>137</v>
      </c>
      <c r="Y507">
        <v>9</v>
      </c>
      <c r="Z507">
        <v>0</v>
      </c>
      <c r="AA507">
        <v>9</v>
      </c>
      <c r="AB507">
        <v>0</v>
      </c>
      <c r="AC507">
        <v>3</v>
      </c>
      <c r="AD507">
        <v>-9</v>
      </c>
      <c r="AE507">
        <v>0</v>
      </c>
      <c r="AF507">
        <v>0</v>
      </c>
      <c r="AG507">
        <v>0</v>
      </c>
      <c r="AH507" t="s">
        <v>103</v>
      </c>
      <c r="AI507" s="1">
        <v>44621.784143518518</v>
      </c>
      <c r="AJ507">
        <v>46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-9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35">
      <c r="A508" t="s">
        <v>1278</v>
      </c>
      <c r="B508" t="s">
        <v>80</v>
      </c>
      <c r="C508" t="s">
        <v>1279</v>
      </c>
      <c r="D508" t="s">
        <v>82</v>
      </c>
      <c r="E508" s="2" t="str">
        <f>HYPERLINK("capsilon://?command=openfolder&amp;siteaddress=FAM.docvelocity-na8.net&amp;folderid=FXA62C462F-D208-4BCE-D0AB-096FB3D26A70","FX211113493")</f>
        <v>FX211113493</v>
      </c>
      <c r="F508" t="s">
        <v>19</v>
      </c>
      <c r="G508" t="s">
        <v>19</v>
      </c>
      <c r="H508" t="s">
        <v>83</v>
      </c>
      <c r="I508" t="s">
        <v>1280</v>
      </c>
      <c r="J508">
        <v>0</v>
      </c>
      <c r="K508" t="s">
        <v>85</v>
      </c>
      <c r="L508" t="s">
        <v>86</v>
      </c>
      <c r="M508" t="s">
        <v>87</v>
      </c>
      <c r="N508">
        <v>1</v>
      </c>
      <c r="O508" s="1">
        <v>44621.774282407408</v>
      </c>
      <c r="P508" s="1">
        <v>44621.788368055553</v>
      </c>
      <c r="Q508">
        <v>915</v>
      </c>
      <c r="R508">
        <v>302</v>
      </c>
      <c r="S508" t="b">
        <v>0</v>
      </c>
      <c r="T508" t="s">
        <v>88</v>
      </c>
      <c r="U508" t="b">
        <v>0</v>
      </c>
      <c r="V508" t="s">
        <v>143</v>
      </c>
      <c r="W508" s="1">
        <v>44621.788368055553</v>
      </c>
      <c r="X508">
        <v>85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21</v>
      </c>
      <c r="AF508">
        <v>0</v>
      </c>
      <c r="AG508">
        <v>2</v>
      </c>
      <c r="AH508" t="s">
        <v>88</v>
      </c>
      <c r="AI508" t="s">
        <v>88</v>
      </c>
      <c r="AJ508" t="s">
        <v>88</v>
      </c>
      <c r="AK508" t="s">
        <v>88</v>
      </c>
      <c r="AL508" t="s">
        <v>88</v>
      </c>
      <c r="AM508" t="s">
        <v>88</v>
      </c>
      <c r="AN508" t="s">
        <v>88</v>
      </c>
      <c r="AO508" t="s">
        <v>88</v>
      </c>
      <c r="AP508" t="s">
        <v>88</v>
      </c>
      <c r="AQ508" t="s">
        <v>88</v>
      </c>
      <c r="AR508" t="s">
        <v>88</v>
      </c>
      <c r="AS508" t="s">
        <v>88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35">
      <c r="A509" t="s">
        <v>1281</v>
      </c>
      <c r="B509" t="s">
        <v>80</v>
      </c>
      <c r="C509" t="s">
        <v>1200</v>
      </c>
      <c r="D509" t="s">
        <v>82</v>
      </c>
      <c r="E509" s="2" t="str">
        <f>HYPERLINK("capsilon://?command=openfolder&amp;siteaddress=FAM.docvelocity-na8.net&amp;folderid=FXB692A1CB-A3E4-5956-56A1-7CF8A55A0CC1","FX22031571")</f>
        <v>FX22031571</v>
      </c>
      <c r="F509" t="s">
        <v>19</v>
      </c>
      <c r="G509" t="s">
        <v>19</v>
      </c>
      <c r="H509" t="s">
        <v>83</v>
      </c>
      <c r="I509" t="s">
        <v>1203</v>
      </c>
      <c r="J509">
        <v>64</v>
      </c>
      <c r="K509" t="s">
        <v>85</v>
      </c>
      <c r="L509" t="s">
        <v>86</v>
      </c>
      <c r="M509" t="s">
        <v>82</v>
      </c>
      <c r="N509">
        <v>2</v>
      </c>
      <c r="O509" s="1">
        <v>44634.784398148149</v>
      </c>
      <c r="P509" s="1">
        <v>44635.121446759258</v>
      </c>
      <c r="Q509">
        <v>23772</v>
      </c>
      <c r="R509">
        <v>5349</v>
      </c>
      <c r="S509" t="b">
        <v>0</v>
      </c>
      <c r="T509" t="s">
        <v>307</v>
      </c>
      <c r="U509" t="b">
        <v>1</v>
      </c>
      <c r="V509" t="s">
        <v>237</v>
      </c>
      <c r="W509" s="1">
        <v>44634.874351851853</v>
      </c>
      <c r="X509">
        <v>4710</v>
      </c>
      <c r="Y509">
        <v>157</v>
      </c>
      <c r="Z509">
        <v>0</v>
      </c>
      <c r="AA509">
        <v>157</v>
      </c>
      <c r="AB509">
        <v>0</v>
      </c>
      <c r="AC509">
        <v>149</v>
      </c>
      <c r="AD509">
        <v>-93</v>
      </c>
      <c r="AE509">
        <v>0</v>
      </c>
      <c r="AF509">
        <v>0</v>
      </c>
      <c r="AG509">
        <v>0</v>
      </c>
      <c r="AH509" t="s">
        <v>307</v>
      </c>
      <c r="AI509" s="1">
        <v>44635.121446759258</v>
      </c>
      <c r="AJ509">
        <v>100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-93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35">
      <c r="A510" t="s">
        <v>1282</v>
      </c>
      <c r="B510" t="s">
        <v>80</v>
      </c>
      <c r="C510" t="s">
        <v>1279</v>
      </c>
      <c r="D510" t="s">
        <v>82</v>
      </c>
      <c r="E510" s="2" t="str">
        <f>HYPERLINK("capsilon://?command=openfolder&amp;siteaddress=FAM.docvelocity-na8.net&amp;folderid=FXA62C462F-D208-4BCE-D0AB-096FB3D26A70","FX211113493")</f>
        <v>FX211113493</v>
      </c>
      <c r="F510" t="s">
        <v>19</v>
      </c>
      <c r="G510" t="s">
        <v>19</v>
      </c>
      <c r="H510" t="s">
        <v>83</v>
      </c>
      <c r="I510" t="s">
        <v>1283</v>
      </c>
      <c r="J510">
        <v>0</v>
      </c>
      <c r="K510" t="s">
        <v>85</v>
      </c>
      <c r="L510" t="s">
        <v>86</v>
      </c>
      <c r="M510" t="s">
        <v>87</v>
      </c>
      <c r="N510">
        <v>2</v>
      </c>
      <c r="O510" s="1">
        <v>44621.774421296293</v>
      </c>
      <c r="P510" s="1">
        <v>44621.785902777781</v>
      </c>
      <c r="Q510">
        <v>160</v>
      </c>
      <c r="R510">
        <v>832</v>
      </c>
      <c r="S510" t="b">
        <v>0</v>
      </c>
      <c r="T510" t="s">
        <v>88</v>
      </c>
      <c r="U510" t="b">
        <v>0</v>
      </c>
      <c r="V510" t="s">
        <v>102</v>
      </c>
      <c r="W510" s="1">
        <v>44621.783379629633</v>
      </c>
      <c r="X510">
        <v>681</v>
      </c>
      <c r="Y510">
        <v>105</v>
      </c>
      <c r="Z510">
        <v>0</v>
      </c>
      <c r="AA510">
        <v>105</v>
      </c>
      <c r="AB510">
        <v>0</v>
      </c>
      <c r="AC510">
        <v>31</v>
      </c>
      <c r="AD510">
        <v>-105</v>
      </c>
      <c r="AE510">
        <v>0</v>
      </c>
      <c r="AF510">
        <v>0</v>
      </c>
      <c r="AG510">
        <v>0</v>
      </c>
      <c r="AH510" t="s">
        <v>103</v>
      </c>
      <c r="AI510" s="1">
        <v>44621.785902777781</v>
      </c>
      <c r="AJ510">
        <v>151</v>
      </c>
      <c r="AK510">
        <v>2</v>
      </c>
      <c r="AL510">
        <v>0</v>
      </c>
      <c r="AM510">
        <v>2</v>
      </c>
      <c r="AN510">
        <v>0</v>
      </c>
      <c r="AO510">
        <v>1</v>
      </c>
      <c r="AP510">
        <v>-107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35">
      <c r="A511" t="s">
        <v>1284</v>
      </c>
      <c r="B511" t="s">
        <v>80</v>
      </c>
      <c r="C511" t="s">
        <v>630</v>
      </c>
      <c r="D511" t="s">
        <v>82</v>
      </c>
      <c r="E511" s="2" t="str">
        <f>HYPERLINK("capsilon://?command=openfolder&amp;siteaddress=FAM.docvelocity-na8.net&amp;folderid=FX9E89688E-482E-5FC7-C16B-4ACC90513EED","FX22028515")</f>
        <v>FX22028515</v>
      </c>
      <c r="F511" t="s">
        <v>19</v>
      </c>
      <c r="G511" t="s">
        <v>19</v>
      </c>
      <c r="H511" t="s">
        <v>83</v>
      </c>
      <c r="I511" t="s">
        <v>1211</v>
      </c>
      <c r="J511">
        <v>261</v>
      </c>
      <c r="K511" t="s">
        <v>85</v>
      </c>
      <c r="L511" t="s">
        <v>86</v>
      </c>
      <c r="M511" t="s">
        <v>87</v>
      </c>
      <c r="N511">
        <v>2</v>
      </c>
      <c r="O511" s="1">
        <v>44634.785775462966</v>
      </c>
      <c r="P511" s="1">
        <v>44635.222083333334</v>
      </c>
      <c r="Q511">
        <v>35622</v>
      </c>
      <c r="R511">
        <v>2075</v>
      </c>
      <c r="S511" t="b">
        <v>0</v>
      </c>
      <c r="T511" t="s">
        <v>88</v>
      </c>
      <c r="U511" t="b">
        <v>1</v>
      </c>
      <c r="V511" t="s">
        <v>1235</v>
      </c>
      <c r="W511" s="1">
        <v>44634.794293981482</v>
      </c>
      <c r="X511">
        <v>569</v>
      </c>
      <c r="Y511">
        <v>241</v>
      </c>
      <c r="Z511">
        <v>0</v>
      </c>
      <c r="AA511">
        <v>241</v>
      </c>
      <c r="AB511">
        <v>0</v>
      </c>
      <c r="AC511">
        <v>3</v>
      </c>
      <c r="AD511">
        <v>20</v>
      </c>
      <c r="AE511">
        <v>0</v>
      </c>
      <c r="AF511">
        <v>0</v>
      </c>
      <c r="AG511">
        <v>0</v>
      </c>
      <c r="AH511" t="s">
        <v>130</v>
      </c>
      <c r="AI511" s="1">
        <v>44635.222083333334</v>
      </c>
      <c r="AJ511">
        <v>1461</v>
      </c>
      <c r="AK511">
        <v>5</v>
      </c>
      <c r="AL511">
        <v>0</v>
      </c>
      <c r="AM511">
        <v>5</v>
      </c>
      <c r="AN511">
        <v>0</v>
      </c>
      <c r="AO511">
        <v>5</v>
      </c>
      <c r="AP511">
        <v>15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35">
      <c r="A512" t="s">
        <v>1285</v>
      </c>
      <c r="B512" t="s">
        <v>80</v>
      </c>
      <c r="C512" t="s">
        <v>1286</v>
      </c>
      <c r="D512" t="s">
        <v>82</v>
      </c>
      <c r="E512" s="2" t="str">
        <f>HYPERLINK("capsilon://?command=openfolder&amp;siteaddress=FAM.docvelocity-na8.net&amp;folderid=FX0ABA042F-B0B4-45A4-4C34-5DCD40CC037E","FX22019944")</f>
        <v>FX22019944</v>
      </c>
      <c r="F512" t="s">
        <v>19</v>
      </c>
      <c r="G512" t="s">
        <v>19</v>
      </c>
      <c r="H512" t="s">
        <v>83</v>
      </c>
      <c r="I512" t="s">
        <v>1287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44621.775289351855</v>
      </c>
      <c r="P512" s="1">
        <v>44621.786678240744</v>
      </c>
      <c r="Q512">
        <v>477</v>
      </c>
      <c r="R512">
        <v>507</v>
      </c>
      <c r="S512" t="b">
        <v>0</v>
      </c>
      <c r="T512" t="s">
        <v>88</v>
      </c>
      <c r="U512" t="b">
        <v>0</v>
      </c>
      <c r="V512" t="s">
        <v>191</v>
      </c>
      <c r="W512" s="1">
        <v>44621.782581018517</v>
      </c>
      <c r="X512">
        <v>352</v>
      </c>
      <c r="Y512">
        <v>38</v>
      </c>
      <c r="Z512">
        <v>0</v>
      </c>
      <c r="AA512">
        <v>38</v>
      </c>
      <c r="AB512">
        <v>0</v>
      </c>
      <c r="AC512">
        <v>8</v>
      </c>
      <c r="AD512">
        <v>-38</v>
      </c>
      <c r="AE512">
        <v>0</v>
      </c>
      <c r="AF512">
        <v>0</v>
      </c>
      <c r="AG512">
        <v>0</v>
      </c>
      <c r="AH512" t="s">
        <v>103</v>
      </c>
      <c r="AI512" s="1">
        <v>44621.786678240744</v>
      </c>
      <c r="AJ512">
        <v>66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-38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35">
      <c r="A513" t="s">
        <v>1288</v>
      </c>
      <c r="B513" t="s">
        <v>80</v>
      </c>
      <c r="C513" t="s">
        <v>630</v>
      </c>
      <c r="D513" t="s">
        <v>82</v>
      </c>
      <c r="E513" s="2" t="str">
        <f>HYPERLINK("capsilon://?command=openfolder&amp;siteaddress=FAM.docvelocity-na8.net&amp;folderid=FX9E89688E-482E-5FC7-C16B-4ACC90513EED","FX22028515")</f>
        <v>FX22028515</v>
      </c>
      <c r="F513" t="s">
        <v>19</v>
      </c>
      <c r="G513" t="s">
        <v>19</v>
      </c>
      <c r="H513" t="s">
        <v>83</v>
      </c>
      <c r="I513" t="s">
        <v>1239</v>
      </c>
      <c r="J513">
        <v>261</v>
      </c>
      <c r="K513" t="s">
        <v>85</v>
      </c>
      <c r="L513" t="s">
        <v>86</v>
      </c>
      <c r="M513" t="s">
        <v>87</v>
      </c>
      <c r="N513">
        <v>2</v>
      </c>
      <c r="O513" s="1">
        <v>44634.787060185183</v>
      </c>
      <c r="P513" s="1">
        <v>44635.253275462965</v>
      </c>
      <c r="Q513">
        <v>36732</v>
      </c>
      <c r="R513">
        <v>3549</v>
      </c>
      <c r="S513" t="b">
        <v>0</v>
      </c>
      <c r="T513" t="s">
        <v>88</v>
      </c>
      <c r="U513" t="b">
        <v>1</v>
      </c>
      <c r="V513" t="s">
        <v>1226</v>
      </c>
      <c r="W513" s="1">
        <v>44634.834374999999</v>
      </c>
      <c r="X513">
        <v>1209</v>
      </c>
      <c r="Y513">
        <v>241</v>
      </c>
      <c r="Z513">
        <v>0</v>
      </c>
      <c r="AA513">
        <v>241</v>
      </c>
      <c r="AB513">
        <v>0</v>
      </c>
      <c r="AC513">
        <v>3</v>
      </c>
      <c r="AD513">
        <v>20</v>
      </c>
      <c r="AE513">
        <v>0</v>
      </c>
      <c r="AF513">
        <v>0</v>
      </c>
      <c r="AG513">
        <v>0</v>
      </c>
      <c r="AH513" t="s">
        <v>94</v>
      </c>
      <c r="AI513" s="1">
        <v>44635.253275462965</v>
      </c>
      <c r="AJ513">
        <v>2305</v>
      </c>
      <c r="AK513">
        <v>3</v>
      </c>
      <c r="AL513">
        <v>0</v>
      </c>
      <c r="AM513">
        <v>3</v>
      </c>
      <c r="AN513">
        <v>0</v>
      </c>
      <c r="AO513">
        <v>3</v>
      </c>
      <c r="AP513">
        <v>17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35">
      <c r="A514" t="s">
        <v>1289</v>
      </c>
      <c r="B514" t="s">
        <v>80</v>
      </c>
      <c r="C514" t="s">
        <v>1263</v>
      </c>
      <c r="D514" t="s">
        <v>82</v>
      </c>
      <c r="E514" s="2" t="str">
        <f>HYPERLINK("capsilon://?command=openfolder&amp;siteaddress=FAM.docvelocity-na8.net&amp;folderid=FX25D46CAC-6C5F-29D2-7867-056B8F695E74","FX22023996")</f>
        <v>FX22023996</v>
      </c>
      <c r="F514" t="s">
        <v>19</v>
      </c>
      <c r="G514" t="s">
        <v>19</v>
      </c>
      <c r="H514" t="s">
        <v>83</v>
      </c>
      <c r="I514" t="s">
        <v>1269</v>
      </c>
      <c r="J514">
        <v>117</v>
      </c>
      <c r="K514" t="s">
        <v>85</v>
      </c>
      <c r="L514" t="s">
        <v>86</v>
      </c>
      <c r="M514" t="s">
        <v>87</v>
      </c>
      <c r="N514">
        <v>2</v>
      </c>
      <c r="O514" s="1">
        <v>44634.788275462961</v>
      </c>
      <c r="P514" s="1">
        <v>44635.25545138889</v>
      </c>
      <c r="Q514">
        <v>37728</v>
      </c>
      <c r="R514">
        <v>2636</v>
      </c>
      <c r="S514" t="b">
        <v>0</v>
      </c>
      <c r="T514" t="s">
        <v>88</v>
      </c>
      <c r="U514" t="b">
        <v>1</v>
      </c>
      <c r="V514" t="s">
        <v>1226</v>
      </c>
      <c r="W514" s="1">
        <v>44634.851886574077</v>
      </c>
      <c r="X514">
        <v>689</v>
      </c>
      <c r="Y514">
        <v>127</v>
      </c>
      <c r="Z514">
        <v>0</v>
      </c>
      <c r="AA514">
        <v>127</v>
      </c>
      <c r="AB514">
        <v>0</v>
      </c>
      <c r="AC514">
        <v>31</v>
      </c>
      <c r="AD514">
        <v>-10</v>
      </c>
      <c r="AE514">
        <v>0</v>
      </c>
      <c r="AF514">
        <v>0</v>
      </c>
      <c r="AG514">
        <v>0</v>
      </c>
      <c r="AH514" t="s">
        <v>252</v>
      </c>
      <c r="AI514" s="1">
        <v>44635.25545138889</v>
      </c>
      <c r="AJ514">
        <v>1830</v>
      </c>
      <c r="AK514">
        <v>12</v>
      </c>
      <c r="AL514">
        <v>0</v>
      </c>
      <c r="AM514">
        <v>12</v>
      </c>
      <c r="AN514">
        <v>0</v>
      </c>
      <c r="AO514">
        <v>11</v>
      </c>
      <c r="AP514">
        <v>-22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35">
      <c r="A515" t="s">
        <v>1290</v>
      </c>
      <c r="B515" t="s">
        <v>80</v>
      </c>
      <c r="C515" t="s">
        <v>1291</v>
      </c>
      <c r="D515" t="s">
        <v>82</v>
      </c>
      <c r="E515" s="2" t="str">
        <f>HYPERLINK("capsilon://?command=openfolder&amp;siteaddress=FAM.docvelocity-na8.net&amp;folderid=FXFE8B17E7-5ACC-22E6-D00E-ED311AEDF6C3","FX22032226")</f>
        <v>FX22032226</v>
      </c>
      <c r="F515" t="s">
        <v>19</v>
      </c>
      <c r="G515" t="s">
        <v>19</v>
      </c>
      <c r="H515" t="s">
        <v>83</v>
      </c>
      <c r="I515" t="s">
        <v>1292</v>
      </c>
      <c r="J515">
        <v>0</v>
      </c>
      <c r="K515" t="s">
        <v>85</v>
      </c>
      <c r="L515" t="s">
        <v>86</v>
      </c>
      <c r="M515" t="s">
        <v>87</v>
      </c>
      <c r="N515">
        <v>2</v>
      </c>
      <c r="O515" s="1">
        <v>44634.825532407405</v>
      </c>
      <c r="P515" s="1">
        <v>44635.259733796294</v>
      </c>
      <c r="Q515">
        <v>35051</v>
      </c>
      <c r="R515">
        <v>2464</v>
      </c>
      <c r="S515" t="b">
        <v>0</v>
      </c>
      <c r="T515" t="s">
        <v>88</v>
      </c>
      <c r="U515" t="b">
        <v>0</v>
      </c>
      <c r="V515" t="s">
        <v>1293</v>
      </c>
      <c r="W515" s="1">
        <v>44635.040752314817</v>
      </c>
      <c r="X515">
        <v>1352</v>
      </c>
      <c r="Y515">
        <v>37</v>
      </c>
      <c r="Z515">
        <v>0</v>
      </c>
      <c r="AA515">
        <v>37</v>
      </c>
      <c r="AB515">
        <v>0</v>
      </c>
      <c r="AC515">
        <v>35</v>
      </c>
      <c r="AD515">
        <v>-37</v>
      </c>
      <c r="AE515">
        <v>0</v>
      </c>
      <c r="AF515">
        <v>0</v>
      </c>
      <c r="AG515">
        <v>0</v>
      </c>
      <c r="AH515" t="s">
        <v>130</v>
      </c>
      <c r="AI515" s="1">
        <v>44635.259733796294</v>
      </c>
      <c r="AJ515">
        <v>973</v>
      </c>
      <c r="AK515">
        <v>4</v>
      </c>
      <c r="AL515">
        <v>0</v>
      </c>
      <c r="AM515">
        <v>4</v>
      </c>
      <c r="AN515">
        <v>0</v>
      </c>
      <c r="AO515">
        <v>3</v>
      </c>
      <c r="AP515">
        <v>-41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35">
      <c r="A516" t="s">
        <v>1294</v>
      </c>
      <c r="B516" t="s">
        <v>80</v>
      </c>
      <c r="C516" t="s">
        <v>836</v>
      </c>
      <c r="D516" t="s">
        <v>82</v>
      </c>
      <c r="E516" s="2" t="str">
        <f>HYPERLINK("capsilon://?command=openfolder&amp;siteaddress=FAM.docvelocity-na8.net&amp;folderid=FX4F122F21-8D39-957E-78CC-862FF31B9B0D","FX22032824")</f>
        <v>FX22032824</v>
      </c>
      <c r="F516" t="s">
        <v>19</v>
      </c>
      <c r="G516" t="s">
        <v>19</v>
      </c>
      <c r="H516" t="s">
        <v>83</v>
      </c>
      <c r="I516" t="s">
        <v>1295</v>
      </c>
      <c r="J516">
        <v>97</v>
      </c>
      <c r="K516" t="s">
        <v>85</v>
      </c>
      <c r="L516" t="s">
        <v>86</v>
      </c>
      <c r="M516" t="s">
        <v>87</v>
      </c>
      <c r="N516">
        <v>1</v>
      </c>
      <c r="O516" s="1">
        <v>44634.942650462966</v>
      </c>
      <c r="P516" s="1">
        <v>44635.165393518517</v>
      </c>
      <c r="Q516">
        <v>17722</v>
      </c>
      <c r="R516">
        <v>1523</v>
      </c>
      <c r="S516" t="b">
        <v>0</v>
      </c>
      <c r="T516" t="s">
        <v>88</v>
      </c>
      <c r="U516" t="b">
        <v>0</v>
      </c>
      <c r="V516" t="s">
        <v>1296</v>
      </c>
      <c r="W516" s="1">
        <v>44635.165393518517</v>
      </c>
      <c r="X516">
        <v>787</v>
      </c>
      <c r="Y516">
        <v>10</v>
      </c>
      <c r="Z516">
        <v>0</v>
      </c>
      <c r="AA516">
        <v>10</v>
      </c>
      <c r="AB516">
        <v>0</v>
      </c>
      <c r="AC516">
        <v>6</v>
      </c>
      <c r="AD516">
        <v>87</v>
      </c>
      <c r="AE516">
        <v>92</v>
      </c>
      <c r="AF516">
        <v>0</v>
      </c>
      <c r="AG516">
        <v>3</v>
      </c>
      <c r="AH516" t="s">
        <v>88</v>
      </c>
      <c r="AI516" t="s">
        <v>88</v>
      </c>
      <c r="AJ516" t="s">
        <v>88</v>
      </c>
      <c r="AK516" t="s">
        <v>88</v>
      </c>
      <c r="AL516" t="s">
        <v>88</v>
      </c>
      <c r="AM516" t="s">
        <v>88</v>
      </c>
      <c r="AN516" t="s">
        <v>88</v>
      </c>
      <c r="AO516" t="s">
        <v>88</v>
      </c>
      <c r="AP516" t="s">
        <v>88</v>
      </c>
      <c r="AQ516" t="s">
        <v>88</v>
      </c>
      <c r="AR516" t="s">
        <v>88</v>
      </c>
      <c r="AS516" t="s">
        <v>88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35">
      <c r="A517" t="s">
        <v>1297</v>
      </c>
      <c r="B517" t="s">
        <v>80</v>
      </c>
      <c r="C517" t="s">
        <v>836</v>
      </c>
      <c r="D517" t="s">
        <v>82</v>
      </c>
      <c r="E517" s="2" t="str">
        <f>HYPERLINK("capsilon://?command=openfolder&amp;siteaddress=FAM.docvelocity-na8.net&amp;folderid=FX4F122F21-8D39-957E-78CC-862FF31B9B0D","FX22032824")</f>
        <v>FX22032824</v>
      </c>
      <c r="F517" t="s">
        <v>19</v>
      </c>
      <c r="G517" t="s">
        <v>19</v>
      </c>
      <c r="H517" t="s">
        <v>83</v>
      </c>
      <c r="I517" t="s">
        <v>1298</v>
      </c>
      <c r="J517">
        <v>28</v>
      </c>
      <c r="K517" t="s">
        <v>85</v>
      </c>
      <c r="L517" t="s">
        <v>86</v>
      </c>
      <c r="M517" t="s">
        <v>87</v>
      </c>
      <c r="N517">
        <v>2</v>
      </c>
      <c r="O517" s="1">
        <v>44634.953599537039</v>
      </c>
      <c r="P517" s="1">
        <v>44635.260393518518</v>
      </c>
      <c r="Q517">
        <v>25622</v>
      </c>
      <c r="R517">
        <v>885</v>
      </c>
      <c r="S517" t="b">
        <v>0</v>
      </c>
      <c r="T517" t="s">
        <v>88</v>
      </c>
      <c r="U517" t="b">
        <v>0</v>
      </c>
      <c r="V517" t="s">
        <v>1299</v>
      </c>
      <c r="W517" s="1">
        <v>44635.021597222221</v>
      </c>
      <c r="X517">
        <v>252</v>
      </c>
      <c r="Y517">
        <v>21</v>
      </c>
      <c r="Z517">
        <v>0</v>
      </c>
      <c r="AA517">
        <v>21</v>
      </c>
      <c r="AB517">
        <v>0</v>
      </c>
      <c r="AC517">
        <v>1</v>
      </c>
      <c r="AD517">
        <v>7</v>
      </c>
      <c r="AE517">
        <v>0</v>
      </c>
      <c r="AF517">
        <v>0</v>
      </c>
      <c r="AG517">
        <v>0</v>
      </c>
      <c r="AH517" t="s">
        <v>102</v>
      </c>
      <c r="AI517" s="1">
        <v>44635.260393518518</v>
      </c>
      <c r="AJ517">
        <v>633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35">
      <c r="A518" t="s">
        <v>1300</v>
      </c>
      <c r="B518" t="s">
        <v>80</v>
      </c>
      <c r="C518" t="s">
        <v>836</v>
      </c>
      <c r="D518" t="s">
        <v>82</v>
      </c>
      <c r="E518" s="2" t="str">
        <f>HYPERLINK("capsilon://?command=openfolder&amp;siteaddress=FAM.docvelocity-na8.net&amp;folderid=FX4F122F21-8D39-957E-78CC-862FF31B9B0D","FX22032824")</f>
        <v>FX22032824</v>
      </c>
      <c r="F518" t="s">
        <v>19</v>
      </c>
      <c r="G518" t="s">
        <v>19</v>
      </c>
      <c r="H518" t="s">
        <v>83</v>
      </c>
      <c r="I518" t="s">
        <v>1301</v>
      </c>
      <c r="J518">
        <v>0</v>
      </c>
      <c r="K518" t="s">
        <v>85</v>
      </c>
      <c r="L518" t="s">
        <v>86</v>
      </c>
      <c r="M518" t="s">
        <v>87</v>
      </c>
      <c r="N518">
        <v>2</v>
      </c>
      <c r="O518" s="1">
        <v>44634.956423611111</v>
      </c>
      <c r="P518" s="1">
        <v>44635.269328703704</v>
      </c>
      <c r="Q518">
        <v>23144</v>
      </c>
      <c r="R518">
        <v>3891</v>
      </c>
      <c r="S518" t="b">
        <v>0</v>
      </c>
      <c r="T518" t="s">
        <v>88</v>
      </c>
      <c r="U518" t="b">
        <v>0</v>
      </c>
      <c r="V518" t="s">
        <v>1302</v>
      </c>
      <c r="W518" s="1">
        <v>44635.076192129629</v>
      </c>
      <c r="X518">
        <v>2237</v>
      </c>
      <c r="Y518">
        <v>52</v>
      </c>
      <c r="Z518">
        <v>0</v>
      </c>
      <c r="AA518">
        <v>52</v>
      </c>
      <c r="AB518">
        <v>0</v>
      </c>
      <c r="AC518">
        <v>35</v>
      </c>
      <c r="AD518">
        <v>-52</v>
      </c>
      <c r="AE518">
        <v>0</v>
      </c>
      <c r="AF518">
        <v>0</v>
      </c>
      <c r="AG518">
        <v>0</v>
      </c>
      <c r="AH518" t="s">
        <v>94</v>
      </c>
      <c r="AI518" s="1">
        <v>44635.269328703704</v>
      </c>
      <c r="AJ518">
        <v>1386</v>
      </c>
      <c r="AK518">
        <v>3</v>
      </c>
      <c r="AL518">
        <v>0</v>
      </c>
      <c r="AM518">
        <v>3</v>
      </c>
      <c r="AN518">
        <v>0</v>
      </c>
      <c r="AO518">
        <v>3</v>
      </c>
      <c r="AP518">
        <v>-55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35">
      <c r="A519" t="s">
        <v>1303</v>
      </c>
      <c r="B519" t="s">
        <v>80</v>
      </c>
      <c r="C519" t="s">
        <v>836</v>
      </c>
      <c r="D519" t="s">
        <v>82</v>
      </c>
      <c r="E519" s="2" t="str">
        <f>HYPERLINK("capsilon://?command=openfolder&amp;siteaddress=FAM.docvelocity-na8.net&amp;folderid=FX4F122F21-8D39-957E-78CC-862FF31B9B0D","FX22032824")</f>
        <v>FX22032824</v>
      </c>
      <c r="F519" t="s">
        <v>19</v>
      </c>
      <c r="G519" t="s">
        <v>19</v>
      </c>
      <c r="H519" t="s">
        <v>83</v>
      </c>
      <c r="I519" t="s">
        <v>1304</v>
      </c>
      <c r="J519">
        <v>0</v>
      </c>
      <c r="K519" t="s">
        <v>85</v>
      </c>
      <c r="L519" t="s">
        <v>86</v>
      </c>
      <c r="M519" t="s">
        <v>87</v>
      </c>
      <c r="N519">
        <v>2</v>
      </c>
      <c r="O519" s="1">
        <v>44634.957025462965</v>
      </c>
      <c r="P519" s="1">
        <v>44635.259340277778</v>
      </c>
      <c r="Q519">
        <v>24605</v>
      </c>
      <c r="R519">
        <v>1515</v>
      </c>
      <c r="S519" t="b">
        <v>0</v>
      </c>
      <c r="T519" t="s">
        <v>88</v>
      </c>
      <c r="U519" t="b">
        <v>0</v>
      </c>
      <c r="V519" t="s">
        <v>1293</v>
      </c>
      <c r="W519" s="1">
        <v>44635.064351851855</v>
      </c>
      <c r="X519">
        <v>1150</v>
      </c>
      <c r="Y519">
        <v>52</v>
      </c>
      <c r="Z519">
        <v>0</v>
      </c>
      <c r="AA519">
        <v>52</v>
      </c>
      <c r="AB519">
        <v>0</v>
      </c>
      <c r="AC519">
        <v>32</v>
      </c>
      <c r="AD519">
        <v>-52</v>
      </c>
      <c r="AE519">
        <v>0</v>
      </c>
      <c r="AF519">
        <v>0</v>
      </c>
      <c r="AG519">
        <v>0</v>
      </c>
      <c r="AH519" t="s">
        <v>566</v>
      </c>
      <c r="AI519" s="1">
        <v>44635.259340277778</v>
      </c>
      <c r="AJ519">
        <v>365</v>
      </c>
      <c r="AK519">
        <v>3</v>
      </c>
      <c r="AL519">
        <v>0</v>
      </c>
      <c r="AM519">
        <v>3</v>
      </c>
      <c r="AN519">
        <v>0</v>
      </c>
      <c r="AO519">
        <v>3</v>
      </c>
      <c r="AP519">
        <v>-55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35">
      <c r="A520" t="s">
        <v>1305</v>
      </c>
      <c r="B520" t="s">
        <v>80</v>
      </c>
      <c r="C520" t="s">
        <v>836</v>
      </c>
      <c r="D520" t="s">
        <v>82</v>
      </c>
      <c r="E520" s="2" t="str">
        <f>HYPERLINK("capsilon://?command=openfolder&amp;siteaddress=FAM.docvelocity-na8.net&amp;folderid=FX4F122F21-8D39-957E-78CC-862FF31B9B0D","FX22032824")</f>
        <v>FX22032824</v>
      </c>
      <c r="F520" t="s">
        <v>19</v>
      </c>
      <c r="G520" t="s">
        <v>19</v>
      </c>
      <c r="H520" t="s">
        <v>83</v>
      </c>
      <c r="I520" t="s">
        <v>1306</v>
      </c>
      <c r="J520">
        <v>0</v>
      </c>
      <c r="K520" t="s">
        <v>85</v>
      </c>
      <c r="L520" t="s">
        <v>86</v>
      </c>
      <c r="M520" t="s">
        <v>87</v>
      </c>
      <c r="N520">
        <v>2</v>
      </c>
      <c r="O520" s="1">
        <v>44634.965543981481</v>
      </c>
      <c r="P520" s="1">
        <v>44635.257384259261</v>
      </c>
      <c r="Q520">
        <v>24588</v>
      </c>
      <c r="R520">
        <v>627</v>
      </c>
      <c r="S520" t="b">
        <v>0</v>
      </c>
      <c r="T520" t="s">
        <v>88</v>
      </c>
      <c r="U520" t="b">
        <v>0</v>
      </c>
      <c r="V520" t="s">
        <v>1299</v>
      </c>
      <c r="W520" s="1">
        <v>44635.061539351853</v>
      </c>
      <c r="X520">
        <v>460</v>
      </c>
      <c r="Y520">
        <v>9</v>
      </c>
      <c r="Z520">
        <v>0</v>
      </c>
      <c r="AA520">
        <v>9</v>
      </c>
      <c r="AB520">
        <v>0</v>
      </c>
      <c r="AC520">
        <v>3</v>
      </c>
      <c r="AD520">
        <v>-9</v>
      </c>
      <c r="AE520">
        <v>0</v>
      </c>
      <c r="AF520">
        <v>0</v>
      </c>
      <c r="AG520">
        <v>0</v>
      </c>
      <c r="AH520" t="s">
        <v>252</v>
      </c>
      <c r="AI520" s="1">
        <v>44635.257384259261</v>
      </c>
      <c r="AJ520">
        <v>167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-9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35">
      <c r="A521" t="s">
        <v>1307</v>
      </c>
      <c r="B521" t="s">
        <v>80</v>
      </c>
      <c r="C521" t="s">
        <v>1308</v>
      </c>
      <c r="D521" t="s">
        <v>82</v>
      </c>
      <c r="E521" s="2" t="str">
        <f>HYPERLINK("capsilon://?command=openfolder&amp;siteaddress=FAM.docvelocity-na8.net&amp;folderid=FX2A87A791-62F9-AD17-6423-4737191E9B85","FX22033663")</f>
        <v>FX22033663</v>
      </c>
      <c r="F521" t="s">
        <v>19</v>
      </c>
      <c r="G521" t="s">
        <v>19</v>
      </c>
      <c r="H521" t="s">
        <v>83</v>
      </c>
      <c r="I521" t="s">
        <v>1309</v>
      </c>
      <c r="J521">
        <v>0</v>
      </c>
      <c r="K521" t="s">
        <v>85</v>
      </c>
      <c r="L521" t="s">
        <v>86</v>
      </c>
      <c r="M521" t="s">
        <v>87</v>
      </c>
      <c r="N521">
        <v>2</v>
      </c>
      <c r="O521" s="1">
        <v>44635.105763888889</v>
      </c>
      <c r="P521" s="1">
        <v>44635.258171296293</v>
      </c>
      <c r="Q521">
        <v>12833</v>
      </c>
      <c r="R521">
        <v>335</v>
      </c>
      <c r="S521" t="b">
        <v>0</v>
      </c>
      <c r="T521" t="s">
        <v>88</v>
      </c>
      <c r="U521" t="b">
        <v>0</v>
      </c>
      <c r="V521" t="s">
        <v>1302</v>
      </c>
      <c r="W521" s="1">
        <v>44635.109733796293</v>
      </c>
      <c r="X521">
        <v>268</v>
      </c>
      <c r="Y521">
        <v>9</v>
      </c>
      <c r="Z521">
        <v>0</v>
      </c>
      <c r="AA521">
        <v>9</v>
      </c>
      <c r="AB521">
        <v>0</v>
      </c>
      <c r="AC521">
        <v>1</v>
      </c>
      <c r="AD521">
        <v>-9</v>
      </c>
      <c r="AE521">
        <v>0</v>
      </c>
      <c r="AF521">
        <v>0</v>
      </c>
      <c r="AG521">
        <v>0</v>
      </c>
      <c r="AH521" t="s">
        <v>252</v>
      </c>
      <c r="AI521" s="1">
        <v>44635.258171296293</v>
      </c>
      <c r="AJ521">
        <v>67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-9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35">
      <c r="A522" t="s">
        <v>1310</v>
      </c>
      <c r="B522" t="s">
        <v>80</v>
      </c>
      <c r="C522" t="s">
        <v>1200</v>
      </c>
      <c r="D522" t="s">
        <v>82</v>
      </c>
      <c r="E522" s="2" t="str">
        <f>HYPERLINK("capsilon://?command=openfolder&amp;siteaddress=FAM.docvelocity-na8.net&amp;folderid=FXB692A1CB-A3E4-5956-56A1-7CF8A55A0CC1","FX22031571")</f>
        <v>FX22031571</v>
      </c>
      <c r="F522" t="s">
        <v>19</v>
      </c>
      <c r="G522" t="s">
        <v>19</v>
      </c>
      <c r="H522" t="s">
        <v>83</v>
      </c>
      <c r="I522" t="s">
        <v>1311</v>
      </c>
      <c r="J522">
        <v>0</v>
      </c>
      <c r="K522" t="s">
        <v>85</v>
      </c>
      <c r="L522" t="s">
        <v>86</v>
      </c>
      <c r="M522" t="s">
        <v>87</v>
      </c>
      <c r="N522">
        <v>2</v>
      </c>
      <c r="O522" s="1">
        <v>44635.120416666665</v>
      </c>
      <c r="P522" s="1">
        <v>44635.262604166666</v>
      </c>
      <c r="Q522">
        <v>11347</v>
      </c>
      <c r="R522">
        <v>938</v>
      </c>
      <c r="S522" t="b">
        <v>0</v>
      </c>
      <c r="T522" t="s">
        <v>88</v>
      </c>
      <c r="U522" t="b">
        <v>0</v>
      </c>
      <c r="V522" t="s">
        <v>1312</v>
      </c>
      <c r="W522" s="1">
        <v>44635.13453703704</v>
      </c>
      <c r="X522">
        <v>556</v>
      </c>
      <c r="Y522">
        <v>37</v>
      </c>
      <c r="Z522">
        <v>0</v>
      </c>
      <c r="AA522">
        <v>37</v>
      </c>
      <c r="AB522">
        <v>0</v>
      </c>
      <c r="AC522">
        <v>7</v>
      </c>
      <c r="AD522">
        <v>-37</v>
      </c>
      <c r="AE522">
        <v>0</v>
      </c>
      <c r="AF522">
        <v>0</v>
      </c>
      <c r="AG522">
        <v>0</v>
      </c>
      <c r="AH522" t="s">
        <v>252</v>
      </c>
      <c r="AI522" s="1">
        <v>44635.262604166666</v>
      </c>
      <c r="AJ522">
        <v>382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-38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35">
      <c r="A523" t="s">
        <v>1313</v>
      </c>
      <c r="B523" t="s">
        <v>80</v>
      </c>
      <c r="C523" t="s">
        <v>836</v>
      </c>
      <c r="D523" t="s">
        <v>82</v>
      </c>
      <c r="E523" s="2" t="str">
        <f>HYPERLINK("capsilon://?command=openfolder&amp;siteaddress=FAM.docvelocity-na8.net&amp;folderid=FX4F122F21-8D39-957E-78CC-862FF31B9B0D","FX22032824")</f>
        <v>FX22032824</v>
      </c>
      <c r="F523" t="s">
        <v>19</v>
      </c>
      <c r="G523" t="s">
        <v>19</v>
      </c>
      <c r="H523" t="s">
        <v>83</v>
      </c>
      <c r="I523" t="s">
        <v>1295</v>
      </c>
      <c r="J523">
        <v>145</v>
      </c>
      <c r="K523" t="s">
        <v>85</v>
      </c>
      <c r="L523" t="s">
        <v>86</v>
      </c>
      <c r="M523" t="s">
        <v>87</v>
      </c>
      <c r="N523">
        <v>2</v>
      </c>
      <c r="O523" s="1">
        <v>44635.166041666664</v>
      </c>
      <c r="P523" s="1">
        <v>44635.255104166667</v>
      </c>
      <c r="Q523">
        <v>4582</v>
      </c>
      <c r="R523">
        <v>3113</v>
      </c>
      <c r="S523" t="b">
        <v>0</v>
      </c>
      <c r="T523" t="s">
        <v>88</v>
      </c>
      <c r="U523" t="b">
        <v>1</v>
      </c>
      <c r="V523" t="s">
        <v>1314</v>
      </c>
      <c r="W523" s="1">
        <v>44635.192523148151</v>
      </c>
      <c r="X523">
        <v>2224</v>
      </c>
      <c r="Y523">
        <v>110</v>
      </c>
      <c r="Z523">
        <v>0</v>
      </c>
      <c r="AA523">
        <v>110</v>
      </c>
      <c r="AB523">
        <v>10</v>
      </c>
      <c r="AC523">
        <v>35</v>
      </c>
      <c r="AD523">
        <v>35</v>
      </c>
      <c r="AE523">
        <v>0</v>
      </c>
      <c r="AF523">
        <v>0</v>
      </c>
      <c r="AG523">
        <v>0</v>
      </c>
      <c r="AH523" t="s">
        <v>566</v>
      </c>
      <c r="AI523" s="1">
        <v>44635.255104166667</v>
      </c>
      <c r="AJ523">
        <v>878</v>
      </c>
      <c r="AK523">
        <v>2</v>
      </c>
      <c r="AL523">
        <v>0</v>
      </c>
      <c r="AM523">
        <v>2</v>
      </c>
      <c r="AN523">
        <v>0</v>
      </c>
      <c r="AO523">
        <v>2</v>
      </c>
      <c r="AP523">
        <v>33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35">
      <c r="A524" t="s">
        <v>1315</v>
      </c>
      <c r="B524" t="s">
        <v>80</v>
      </c>
      <c r="C524" t="s">
        <v>1316</v>
      </c>
      <c r="D524" t="s">
        <v>82</v>
      </c>
      <c r="E524" s="2" t="str">
        <f>HYPERLINK("capsilon://?command=openfolder&amp;siteaddress=FAM.docvelocity-na8.net&amp;folderid=FX8BAB202C-16EE-ABD3-939E-BF1622223989","FX22033438")</f>
        <v>FX22033438</v>
      </c>
      <c r="F524" t="s">
        <v>19</v>
      </c>
      <c r="G524" t="s">
        <v>19</v>
      </c>
      <c r="H524" t="s">
        <v>83</v>
      </c>
      <c r="I524" t="s">
        <v>1317</v>
      </c>
      <c r="J524">
        <v>0</v>
      </c>
      <c r="K524" t="s">
        <v>85</v>
      </c>
      <c r="L524" t="s">
        <v>86</v>
      </c>
      <c r="M524" t="s">
        <v>87</v>
      </c>
      <c r="N524">
        <v>2</v>
      </c>
      <c r="O524" s="1">
        <v>44635.383877314816</v>
      </c>
      <c r="P524" s="1">
        <v>44635.412615740737</v>
      </c>
      <c r="Q524">
        <v>2133</v>
      </c>
      <c r="R524">
        <v>350</v>
      </c>
      <c r="S524" t="b">
        <v>0</v>
      </c>
      <c r="T524" t="s">
        <v>88</v>
      </c>
      <c r="U524" t="b">
        <v>0</v>
      </c>
      <c r="V524" t="s">
        <v>1318</v>
      </c>
      <c r="W524" s="1">
        <v>44635.402800925927</v>
      </c>
      <c r="X524">
        <v>163</v>
      </c>
      <c r="Y524">
        <v>52</v>
      </c>
      <c r="Z524">
        <v>0</v>
      </c>
      <c r="AA524">
        <v>52</v>
      </c>
      <c r="AB524">
        <v>0</v>
      </c>
      <c r="AC524">
        <v>26</v>
      </c>
      <c r="AD524">
        <v>-52</v>
      </c>
      <c r="AE524">
        <v>0</v>
      </c>
      <c r="AF524">
        <v>0</v>
      </c>
      <c r="AG524">
        <v>0</v>
      </c>
      <c r="AH524" t="s">
        <v>566</v>
      </c>
      <c r="AI524" s="1">
        <v>44635.412615740737</v>
      </c>
      <c r="AJ524">
        <v>187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-52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35">
      <c r="A525" t="s">
        <v>1319</v>
      </c>
      <c r="B525" t="s">
        <v>80</v>
      </c>
      <c r="C525" t="s">
        <v>1208</v>
      </c>
      <c r="D525" t="s">
        <v>82</v>
      </c>
      <c r="E525" s="2" t="str">
        <f>HYPERLINK("capsilon://?command=openfolder&amp;siteaddress=FAM.docvelocity-na8.net&amp;folderid=FX07E8DE75-5A1E-90F8-A69D-262A3E27B7FF","FX22018391")</f>
        <v>FX22018391</v>
      </c>
      <c r="F525" t="s">
        <v>19</v>
      </c>
      <c r="G525" t="s">
        <v>19</v>
      </c>
      <c r="H525" t="s">
        <v>83</v>
      </c>
      <c r="I525" t="s">
        <v>1320</v>
      </c>
      <c r="J525">
        <v>0</v>
      </c>
      <c r="K525" t="s">
        <v>85</v>
      </c>
      <c r="L525" t="s">
        <v>86</v>
      </c>
      <c r="M525" t="s">
        <v>82</v>
      </c>
      <c r="N525">
        <v>1</v>
      </c>
      <c r="O525" s="1">
        <v>44635.389247685183</v>
      </c>
      <c r="P525" s="1">
        <v>44635.392627314817</v>
      </c>
      <c r="Q525">
        <v>6</v>
      </c>
      <c r="R525">
        <v>286</v>
      </c>
      <c r="S525" t="b">
        <v>0</v>
      </c>
      <c r="T525" t="s">
        <v>1321</v>
      </c>
      <c r="U525" t="b">
        <v>0</v>
      </c>
      <c r="V525" t="s">
        <v>1321</v>
      </c>
      <c r="W525" s="1">
        <v>44635.392627314817</v>
      </c>
      <c r="X525">
        <v>286</v>
      </c>
      <c r="Y525">
        <v>37</v>
      </c>
      <c r="Z525">
        <v>0</v>
      </c>
      <c r="AA525">
        <v>37</v>
      </c>
      <c r="AB525">
        <v>0</v>
      </c>
      <c r="AC525">
        <v>34</v>
      </c>
      <c r="AD525">
        <v>-37</v>
      </c>
      <c r="AE525">
        <v>0</v>
      </c>
      <c r="AF525">
        <v>0</v>
      </c>
      <c r="AG525">
        <v>0</v>
      </c>
      <c r="AH525" t="s">
        <v>88</v>
      </c>
      <c r="AI525" t="s">
        <v>88</v>
      </c>
      <c r="AJ525" t="s">
        <v>88</v>
      </c>
      <c r="AK525" t="s">
        <v>88</v>
      </c>
      <c r="AL525" t="s">
        <v>88</v>
      </c>
      <c r="AM525" t="s">
        <v>88</v>
      </c>
      <c r="AN525" t="s">
        <v>88</v>
      </c>
      <c r="AO525" t="s">
        <v>88</v>
      </c>
      <c r="AP525" t="s">
        <v>88</v>
      </c>
      <c r="AQ525" t="s">
        <v>88</v>
      </c>
      <c r="AR525" t="s">
        <v>88</v>
      </c>
      <c r="AS525" t="s">
        <v>88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35">
      <c r="A526" t="s">
        <v>1322</v>
      </c>
      <c r="B526" t="s">
        <v>80</v>
      </c>
      <c r="C526" t="s">
        <v>1316</v>
      </c>
      <c r="D526" t="s">
        <v>82</v>
      </c>
      <c r="E526" s="2" t="str">
        <f>HYPERLINK("capsilon://?command=openfolder&amp;siteaddress=FAM.docvelocity-na8.net&amp;folderid=FX8BAB202C-16EE-ABD3-939E-BF1622223989","FX22033438")</f>
        <v>FX22033438</v>
      </c>
      <c r="F526" t="s">
        <v>19</v>
      </c>
      <c r="G526" t="s">
        <v>19</v>
      </c>
      <c r="H526" t="s">
        <v>83</v>
      </c>
      <c r="I526" t="s">
        <v>1323</v>
      </c>
      <c r="J526">
        <v>0</v>
      </c>
      <c r="K526" t="s">
        <v>85</v>
      </c>
      <c r="L526" t="s">
        <v>86</v>
      </c>
      <c r="M526" t="s">
        <v>87</v>
      </c>
      <c r="N526">
        <v>2</v>
      </c>
      <c r="O526" s="1">
        <v>44635.392071759263</v>
      </c>
      <c r="P526" s="1">
        <v>44635.416134259256</v>
      </c>
      <c r="Q526">
        <v>1221</v>
      </c>
      <c r="R526">
        <v>858</v>
      </c>
      <c r="S526" t="b">
        <v>0</v>
      </c>
      <c r="T526" t="s">
        <v>88</v>
      </c>
      <c r="U526" t="b">
        <v>0</v>
      </c>
      <c r="V526" t="s">
        <v>1318</v>
      </c>
      <c r="W526" s="1">
        <v>44635.40929398148</v>
      </c>
      <c r="X526">
        <v>555</v>
      </c>
      <c r="Y526">
        <v>52</v>
      </c>
      <c r="Z526">
        <v>0</v>
      </c>
      <c r="AA526">
        <v>52</v>
      </c>
      <c r="AB526">
        <v>0</v>
      </c>
      <c r="AC526">
        <v>45</v>
      </c>
      <c r="AD526">
        <v>-52</v>
      </c>
      <c r="AE526">
        <v>0</v>
      </c>
      <c r="AF526">
        <v>0</v>
      </c>
      <c r="AG526">
        <v>0</v>
      </c>
      <c r="AH526" t="s">
        <v>566</v>
      </c>
      <c r="AI526" s="1">
        <v>44635.416134259256</v>
      </c>
      <c r="AJ526">
        <v>303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-52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35">
      <c r="A527" t="s">
        <v>1324</v>
      </c>
      <c r="B527" t="s">
        <v>80</v>
      </c>
      <c r="C527" t="s">
        <v>1325</v>
      </c>
      <c r="D527" t="s">
        <v>82</v>
      </c>
      <c r="E527" s="2" t="str">
        <f>HYPERLINK("capsilon://?command=openfolder&amp;siteaddress=FAM.docvelocity-na8.net&amp;folderid=FX1653812D-7753-5132-A682-B35EEC837033","FX22028598")</f>
        <v>FX22028598</v>
      </c>
      <c r="F527" t="s">
        <v>19</v>
      </c>
      <c r="G527" t="s">
        <v>19</v>
      </c>
      <c r="H527" t="s">
        <v>83</v>
      </c>
      <c r="I527" t="s">
        <v>1326</v>
      </c>
      <c r="J527">
        <v>28</v>
      </c>
      <c r="K527" t="s">
        <v>85</v>
      </c>
      <c r="L527" t="s">
        <v>86</v>
      </c>
      <c r="M527" t="s">
        <v>87</v>
      </c>
      <c r="N527">
        <v>2</v>
      </c>
      <c r="O527" s="1">
        <v>44635.407766203702</v>
      </c>
      <c r="P527" s="1">
        <v>44635.417881944442</v>
      </c>
      <c r="Q527">
        <v>631</v>
      </c>
      <c r="R527">
        <v>243</v>
      </c>
      <c r="S527" t="b">
        <v>0</v>
      </c>
      <c r="T527" t="s">
        <v>88</v>
      </c>
      <c r="U527" t="b">
        <v>0</v>
      </c>
      <c r="V527" t="s">
        <v>1318</v>
      </c>
      <c r="W527" s="1">
        <v>44635.410300925927</v>
      </c>
      <c r="X527">
        <v>86</v>
      </c>
      <c r="Y527">
        <v>21</v>
      </c>
      <c r="Z527">
        <v>0</v>
      </c>
      <c r="AA527">
        <v>21</v>
      </c>
      <c r="AB527">
        <v>0</v>
      </c>
      <c r="AC527">
        <v>1</v>
      </c>
      <c r="AD527">
        <v>7</v>
      </c>
      <c r="AE527">
        <v>0</v>
      </c>
      <c r="AF527">
        <v>0</v>
      </c>
      <c r="AG527">
        <v>0</v>
      </c>
      <c r="AH527" t="s">
        <v>566</v>
      </c>
      <c r="AI527" s="1">
        <v>44635.417881944442</v>
      </c>
      <c r="AJ527">
        <v>150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35">
      <c r="A528" t="s">
        <v>1327</v>
      </c>
      <c r="B528" t="s">
        <v>80</v>
      </c>
      <c r="C528" t="s">
        <v>1325</v>
      </c>
      <c r="D528" t="s">
        <v>82</v>
      </c>
      <c r="E528" s="2" t="str">
        <f>HYPERLINK("capsilon://?command=openfolder&amp;siteaddress=FAM.docvelocity-na8.net&amp;folderid=FX1653812D-7753-5132-A682-B35EEC837033","FX22028598")</f>
        <v>FX22028598</v>
      </c>
      <c r="F528" t="s">
        <v>19</v>
      </c>
      <c r="G528" t="s">
        <v>19</v>
      </c>
      <c r="H528" t="s">
        <v>83</v>
      </c>
      <c r="I528" t="s">
        <v>1328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44635.408032407409</v>
      </c>
      <c r="P528" s="1">
        <v>44635.419571759259</v>
      </c>
      <c r="Q528">
        <v>458</v>
      </c>
      <c r="R528">
        <v>539</v>
      </c>
      <c r="S528" t="b">
        <v>0</v>
      </c>
      <c r="T528" t="s">
        <v>88</v>
      </c>
      <c r="U528" t="b">
        <v>0</v>
      </c>
      <c r="V528" t="s">
        <v>1318</v>
      </c>
      <c r="W528" s="1">
        <v>44635.41474537037</v>
      </c>
      <c r="X528">
        <v>380</v>
      </c>
      <c r="Y528">
        <v>21</v>
      </c>
      <c r="Z528">
        <v>0</v>
      </c>
      <c r="AA528">
        <v>21</v>
      </c>
      <c r="AB528">
        <v>0</v>
      </c>
      <c r="AC528">
        <v>0</v>
      </c>
      <c r="AD528">
        <v>7</v>
      </c>
      <c r="AE528">
        <v>0</v>
      </c>
      <c r="AF528">
        <v>0</v>
      </c>
      <c r="AG528">
        <v>0</v>
      </c>
      <c r="AH528" t="s">
        <v>255</v>
      </c>
      <c r="AI528" s="1">
        <v>44635.419571759259</v>
      </c>
      <c r="AJ528">
        <v>159</v>
      </c>
      <c r="AK528">
        <v>1</v>
      </c>
      <c r="AL528">
        <v>0</v>
      </c>
      <c r="AM528">
        <v>1</v>
      </c>
      <c r="AN528">
        <v>0</v>
      </c>
      <c r="AO528">
        <v>0</v>
      </c>
      <c r="AP528">
        <v>6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35">
      <c r="A529" t="s">
        <v>1329</v>
      </c>
      <c r="B529" t="s">
        <v>80</v>
      </c>
      <c r="C529" t="s">
        <v>1330</v>
      </c>
      <c r="D529" t="s">
        <v>82</v>
      </c>
      <c r="E529" s="2" t="str">
        <f>HYPERLINK("capsilon://?command=openfolder&amp;siteaddress=FAM.docvelocity-na8.net&amp;folderid=FXE37BF3CE-7578-2202-2B75-D9EC08E0EB2B","FX22031129")</f>
        <v>FX22031129</v>
      </c>
      <c r="F529" t="s">
        <v>19</v>
      </c>
      <c r="G529" t="s">
        <v>19</v>
      </c>
      <c r="H529" t="s">
        <v>83</v>
      </c>
      <c r="I529" t="s">
        <v>1331</v>
      </c>
      <c r="J529">
        <v>0</v>
      </c>
      <c r="K529" t="s">
        <v>85</v>
      </c>
      <c r="L529" t="s">
        <v>86</v>
      </c>
      <c r="M529" t="s">
        <v>87</v>
      </c>
      <c r="N529">
        <v>1</v>
      </c>
      <c r="O529" s="1">
        <v>44635.427766203706</v>
      </c>
      <c r="P529" s="1">
        <v>44635.510358796295</v>
      </c>
      <c r="Q529">
        <v>5268</v>
      </c>
      <c r="R529">
        <v>1868</v>
      </c>
      <c r="S529" t="b">
        <v>0</v>
      </c>
      <c r="T529" t="s">
        <v>88</v>
      </c>
      <c r="U529" t="b">
        <v>0</v>
      </c>
      <c r="V529" t="s">
        <v>575</v>
      </c>
      <c r="W529" s="1">
        <v>44635.510358796295</v>
      </c>
      <c r="X529">
        <v>593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37</v>
      </c>
      <c r="AF529">
        <v>0</v>
      </c>
      <c r="AG529">
        <v>5</v>
      </c>
      <c r="AH529" t="s">
        <v>88</v>
      </c>
      <c r="AI529" t="s">
        <v>88</v>
      </c>
      <c r="AJ529" t="s">
        <v>88</v>
      </c>
      <c r="AK529" t="s">
        <v>88</v>
      </c>
      <c r="AL529" t="s">
        <v>88</v>
      </c>
      <c r="AM529" t="s">
        <v>88</v>
      </c>
      <c r="AN529" t="s">
        <v>88</v>
      </c>
      <c r="AO529" t="s">
        <v>88</v>
      </c>
      <c r="AP529" t="s">
        <v>88</v>
      </c>
      <c r="AQ529" t="s">
        <v>88</v>
      </c>
      <c r="AR529" t="s">
        <v>88</v>
      </c>
      <c r="AS529" t="s">
        <v>88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35">
      <c r="A530" t="s">
        <v>1332</v>
      </c>
      <c r="B530" t="s">
        <v>80</v>
      </c>
      <c r="C530" t="s">
        <v>1333</v>
      </c>
      <c r="D530" t="s">
        <v>82</v>
      </c>
      <c r="E530" s="2" t="str">
        <f>HYPERLINK("capsilon://?command=openfolder&amp;siteaddress=FAM.docvelocity-na8.net&amp;folderid=FXAD405D87-864A-55E5-17DE-8F962C4808CA","FX22033561")</f>
        <v>FX22033561</v>
      </c>
      <c r="F530" t="s">
        <v>19</v>
      </c>
      <c r="G530" t="s">
        <v>19</v>
      </c>
      <c r="H530" t="s">
        <v>83</v>
      </c>
      <c r="I530" t="s">
        <v>1334</v>
      </c>
      <c r="J530">
        <v>69</v>
      </c>
      <c r="K530" t="s">
        <v>85</v>
      </c>
      <c r="L530" t="s">
        <v>86</v>
      </c>
      <c r="M530" t="s">
        <v>87</v>
      </c>
      <c r="N530">
        <v>2</v>
      </c>
      <c r="O530" s="1">
        <v>44635.430081018516</v>
      </c>
      <c r="P530" s="1">
        <v>44635.443136574075</v>
      </c>
      <c r="Q530">
        <v>663</v>
      </c>
      <c r="R530">
        <v>465</v>
      </c>
      <c r="S530" t="b">
        <v>0</v>
      </c>
      <c r="T530" t="s">
        <v>88</v>
      </c>
      <c r="U530" t="b">
        <v>0</v>
      </c>
      <c r="V530" t="s">
        <v>1335</v>
      </c>
      <c r="W530" s="1">
        <v>44635.43408564815</v>
      </c>
      <c r="X530">
        <v>201</v>
      </c>
      <c r="Y530">
        <v>59</v>
      </c>
      <c r="Z530">
        <v>0</v>
      </c>
      <c r="AA530">
        <v>59</v>
      </c>
      <c r="AB530">
        <v>0</v>
      </c>
      <c r="AC530">
        <v>5</v>
      </c>
      <c r="AD530">
        <v>10</v>
      </c>
      <c r="AE530">
        <v>0</v>
      </c>
      <c r="AF530">
        <v>0</v>
      </c>
      <c r="AG530">
        <v>0</v>
      </c>
      <c r="AH530" t="s">
        <v>130</v>
      </c>
      <c r="AI530" s="1">
        <v>44635.443136574075</v>
      </c>
      <c r="AJ530">
        <v>264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9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35">
      <c r="A531" t="s">
        <v>1336</v>
      </c>
      <c r="B531" t="s">
        <v>80</v>
      </c>
      <c r="C531" t="s">
        <v>1333</v>
      </c>
      <c r="D531" t="s">
        <v>82</v>
      </c>
      <c r="E531" s="2" t="str">
        <f>HYPERLINK("capsilon://?command=openfolder&amp;siteaddress=FAM.docvelocity-na8.net&amp;folderid=FXAD405D87-864A-55E5-17DE-8F962C4808CA","FX22033561")</f>
        <v>FX22033561</v>
      </c>
      <c r="F531" t="s">
        <v>19</v>
      </c>
      <c r="G531" t="s">
        <v>19</v>
      </c>
      <c r="H531" t="s">
        <v>83</v>
      </c>
      <c r="I531" t="s">
        <v>1337</v>
      </c>
      <c r="J531">
        <v>69</v>
      </c>
      <c r="K531" t="s">
        <v>85</v>
      </c>
      <c r="L531" t="s">
        <v>86</v>
      </c>
      <c r="M531" t="s">
        <v>87</v>
      </c>
      <c r="N531">
        <v>2</v>
      </c>
      <c r="O531" s="1">
        <v>44635.430497685185</v>
      </c>
      <c r="P531" s="1">
        <v>44635.442303240743</v>
      </c>
      <c r="Q531">
        <v>701</v>
      </c>
      <c r="R531">
        <v>319</v>
      </c>
      <c r="S531" t="b">
        <v>0</v>
      </c>
      <c r="T531" t="s">
        <v>88</v>
      </c>
      <c r="U531" t="b">
        <v>0</v>
      </c>
      <c r="V531" t="s">
        <v>1335</v>
      </c>
      <c r="W531" s="1">
        <v>44635.435972222222</v>
      </c>
      <c r="X531">
        <v>162</v>
      </c>
      <c r="Y531">
        <v>59</v>
      </c>
      <c r="Z531">
        <v>0</v>
      </c>
      <c r="AA531">
        <v>59</v>
      </c>
      <c r="AB531">
        <v>0</v>
      </c>
      <c r="AC531">
        <v>5</v>
      </c>
      <c r="AD531">
        <v>10</v>
      </c>
      <c r="AE531">
        <v>0</v>
      </c>
      <c r="AF531">
        <v>0</v>
      </c>
      <c r="AG531">
        <v>0</v>
      </c>
      <c r="AH531" t="s">
        <v>255</v>
      </c>
      <c r="AI531" s="1">
        <v>44635.442303240743</v>
      </c>
      <c r="AJ531">
        <v>157</v>
      </c>
      <c r="AK531">
        <v>1</v>
      </c>
      <c r="AL531">
        <v>0</v>
      </c>
      <c r="AM531">
        <v>1</v>
      </c>
      <c r="AN531">
        <v>0</v>
      </c>
      <c r="AO531">
        <v>0</v>
      </c>
      <c r="AP531">
        <v>9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35">
      <c r="A532" t="s">
        <v>1338</v>
      </c>
      <c r="B532" t="s">
        <v>80</v>
      </c>
      <c r="C532" t="s">
        <v>1333</v>
      </c>
      <c r="D532" t="s">
        <v>82</v>
      </c>
      <c r="E532" s="2" t="str">
        <f>HYPERLINK("capsilon://?command=openfolder&amp;siteaddress=FAM.docvelocity-na8.net&amp;folderid=FXAD405D87-864A-55E5-17DE-8F962C4808CA","FX22033561")</f>
        <v>FX22033561</v>
      </c>
      <c r="F532" t="s">
        <v>19</v>
      </c>
      <c r="G532" t="s">
        <v>19</v>
      </c>
      <c r="H532" t="s">
        <v>83</v>
      </c>
      <c r="I532" t="s">
        <v>1339</v>
      </c>
      <c r="J532">
        <v>49</v>
      </c>
      <c r="K532" t="s">
        <v>85</v>
      </c>
      <c r="L532" t="s">
        <v>86</v>
      </c>
      <c r="M532" t="s">
        <v>87</v>
      </c>
      <c r="N532">
        <v>2</v>
      </c>
      <c r="O532" s="1">
        <v>44635.43173611111</v>
      </c>
      <c r="P532" s="1">
        <v>44635.445405092592</v>
      </c>
      <c r="Q532">
        <v>449</v>
      </c>
      <c r="R532">
        <v>732</v>
      </c>
      <c r="S532" t="b">
        <v>0</v>
      </c>
      <c r="T532" t="s">
        <v>88</v>
      </c>
      <c r="U532" t="b">
        <v>0</v>
      </c>
      <c r="V532" t="s">
        <v>1296</v>
      </c>
      <c r="W532" s="1">
        <v>44635.43922453704</v>
      </c>
      <c r="X532">
        <v>378</v>
      </c>
      <c r="Y532">
        <v>44</v>
      </c>
      <c r="Z532">
        <v>0</v>
      </c>
      <c r="AA532">
        <v>44</v>
      </c>
      <c r="AB532">
        <v>0</v>
      </c>
      <c r="AC532">
        <v>9</v>
      </c>
      <c r="AD532">
        <v>5</v>
      </c>
      <c r="AE532">
        <v>0</v>
      </c>
      <c r="AF532">
        <v>0</v>
      </c>
      <c r="AG532">
        <v>0</v>
      </c>
      <c r="AH532" t="s">
        <v>566</v>
      </c>
      <c r="AI532" s="1">
        <v>44635.445405092592</v>
      </c>
      <c r="AJ532">
        <v>354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5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35">
      <c r="A533" t="s">
        <v>1340</v>
      </c>
      <c r="B533" t="s">
        <v>80</v>
      </c>
      <c r="C533" t="s">
        <v>1333</v>
      </c>
      <c r="D533" t="s">
        <v>82</v>
      </c>
      <c r="E533" s="2" t="str">
        <f>HYPERLINK("capsilon://?command=openfolder&amp;siteaddress=FAM.docvelocity-na8.net&amp;folderid=FXAD405D87-864A-55E5-17DE-8F962C4808CA","FX22033561")</f>
        <v>FX22033561</v>
      </c>
      <c r="F533" t="s">
        <v>19</v>
      </c>
      <c r="G533" t="s">
        <v>19</v>
      </c>
      <c r="H533" t="s">
        <v>83</v>
      </c>
      <c r="I533" t="s">
        <v>1341</v>
      </c>
      <c r="J533">
        <v>54</v>
      </c>
      <c r="K533" t="s">
        <v>85</v>
      </c>
      <c r="L533" t="s">
        <v>86</v>
      </c>
      <c r="M533" t="s">
        <v>87</v>
      </c>
      <c r="N533">
        <v>2</v>
      </c>
      <c r="O533" s="1">
        <v>44635.432384259257</v>
      </c>
      <c r="P533" s="1">
        <v>44635.448333333334</v>
      </c>
      <c r="Q533">
        <v>364</v>
      </c>
      <c r="R533">
        <v>1014</v>
      </c>
      <c r="S533" t="b">
        <v>0</v>
      </c>
      <c r="T533" t="s">
        <v>88</v>
      </c>
      <c r="U533" t="b">
        <v>0</v>
      </c>
      <c r="V533" t="s">
        <v>1335</v>
      </c>
      <c r="W533" s="1">
        <v>44635.44253472222</v>
      </c>
      <c r="X533">
        <v>566</v>
      </c>
      <c r="Y533">
        <v>39</v>
      </c>
      <c r="Z533">
        <v>0</v>
      </c>
      <c r="AA533">
        <v>39</v>
      </c>
      <c r="AB533">
        <v>5</v>
      </c>
      <c r="AC533">
        <v>6</v>
      </c>
      <c r="AD533">
        <v>15</v>
      </c>
      <c r="AE533">
        <v>0</v>
      </c>
      <c r="AF533">
        <v>0</v>
      </c>
      <c r="AG533">
        <v>0</v>
      </c>
      <c r="AH533" t="s">
        <v>130</v>
      </c>
      <c r="AI533" s="1">
        <v>44635.448333333334</v>
      </c>
      <c r="AJ533">
        <v>448</v>
      </c>
      <c r="AK533">
        <v>1</v>
      </c>
      <c r="AL533">
        <v>0</v>
      </c>
      <c r="AM533">
        <v>1</v>
      </c>
      <c r="AN533">
        <v>5</v>
      </c>
      <c r="AO533">
        <v>1</v>
      </c>
      <c r="AP533">
        <v>14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35">
      <c r="A534" t="s">
        <v>1342</v>
      </c>
      <c r="B534" t="s">
        <v>80</v>
      </c>
      <c r="C534" t="s">
        <v>1330</v>
      </c>
      <c r="D534" t="s">
        <v>82</v>
      </c>
      <c r="E534" s="2" t="str">
        <f>HYPERLINK("capsilon://?command=openfolder&amp;siteaddress=FAM.docvelocity-na8.net&amp;folderid=FXE37BF3CE-7578-2202-2B75-D9EC08E0EB2B","FX22031129")</f>
        <v>FX22031129</v>
      </c>
      <c r="F534" t="s">
        <v>19</v>
      </c>
      <c r="G534" t="s">
        <v>19</v>
      </c>
      <c r="H534" t="s">
        <v>83</v>
      </c>
      <c r="I534" t="s">
        <v>1343</v>
      </c>
      <c r="J534">
        <v>0</v>
      </c>
      <c r="K534" t="s">
        <v>85</v>
      </c>
      <c r="L534" t="s">
        <v>86</v>
      </c>
      <c r="M534" t="s">
        <v>87</v>
      </c>
      <c r="N534">
        <v>1</v>
      </c>
      <c r="O534" s="1">
        <v>44635.432696759257</v>
      </c>
      <c r="P534" s="1">
        <v>44635.512777777774</v>
      </c>
      <c r="Q534">
        <v>6217</v>
      </c>
      <c r="R534">
        <v>702</v>
      </c>
      <c r="S534" t="b">
        <v>0</v>
      </c>
      <c r="T534" t="s">
        <v>88</v>
      </c>
      <c r="U534" t="b">
        <v>0</v>
      </c>
      <c r="V534" t="s">
        <v>575</v>
      </c>
      <c r="W534" s="1">
        <v>44635.512777777774</v>
      </c>
      <c r="X534">
        <v>208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37</v>
      </c>
      <c r="AF534">
        <v>0</v>
      </c>
      <c r="AG534">
        <v>5</v>
      </c>
      <c r="AH534" t="s">
        <v>88</v>
      </c>
      <c r="AI534" t="s">
        <v>88</v>
      </c>
      <c r="AJ534" t="s">
        <v>88</v>
      </c>
      <c r="AK534" t="s">
        <v>88</v>
      </c>
      <c r="AL534" t="s">
        <v>88</v>
      </c>
      <c r="AM534" t="s">
        <v>88</v>
      </c>
      <c r="AN534" t="s">
        <v>88</v>
      </c>
      <c r="AO534" t="s">
        <v>88</v>
      </c>
      <c r="AP534" t="s">
        <v>88</v>
      </c>
      <c r="AQ534" t="s">
        <v>88</v>
      </c>
      <c r="AR534" t="s">
        <v>88</v>
      </c>
      <c r="AS534" t="s">
        <v>88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35">
      <c r="A535" t="s">
        <v>1344</v>
      </c>
      <c r="B535" t="s">
        <v>80</v>
      </c>
      <c r="C535" t="s">
        <v>1279</v>
      </c>
      <c r="D535" t="s">
        <v>82</v>
      </c>
      <c r="E535" s="2" t="str">
        <f>HYPERLINK("capsilon://?command=openfolder&amp;siteaddress=FAM.docvelocity-na8.net&amp;folderid=FXA62C462F-D208-4BCE-D0AB-096FB3D26A70","FX211113493")</f>
        <v>FX211113493</v>
      </c>
      <c r="F535" t="s">
        <v>19</v>
      </c>
      <c r="G535" t="s">
        <v>19</v>
      </c>
      <c r="H535" t="s">
        <v>83</v>
      </c>
      <c r="I535" t="s">
        <v>1280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44621.788877314815</v>
      </c>
      <c r="P535" s="1">
        <v>44621.830937500003</v>
      </c>
      <c r="Q535">
        <v>2986</v>
      </c>
      <c r="R535">
        <v>648</v>
      </c>
      <c r="S535" t="b">
        <v>0</v>
      </c>
      <c r="T535" t="s">
        <v>88</v>
      </c>
      <c r="U535" t="b">
        <v>1</v>
      </c>
      <c r="V535" t="s">
        <v>130</v>
      </c>
      <c r="W535" s="1">
        <v>44621.794999999998</v>
      </c>
      <c r="X535">
        <v>528</v>
      </c>
      <c r="Y535">
        <v>42</v>
      </c>
      <c r="Z535">
        <v>0</v>
      </c>
      <c r="AA535">
        <v>42</v>
      </c>
      <c r="AB535">
        <v>0</v>
      </c>
      <c r="AC535">
        <v>25</v>
      </c>
      <c r="AD535">
        <v>-42</v>
      </c>
      <c r="AE535">
        <v>0</v>
      </c>
      <c r="AF535">
        <v>0</v>
      </c>
      <c r="AG535">
        <v>0</v>
      </c>
      <c r="AH535" t="s">
        <v>103</v>
      </c>
      <c r="AI535" s="1">
        <v>44621.830937500003</v>
      </c>
      <c r="AJ535">
        <v>120</v>
      </c>
      <c r="AK535">
        <v>2</v>
      </c>
      <c r="AL535">
        <v>0</v>
      </c>
      <c r="AM535">
        <v>2</v>
      </c>
      <c r="AN535">
        <v>0</v>
      </c>
      <c r="AO535">
        <v>1</v>
      </c>
      <c r="AP535">
        <v>-44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35">
      <c r="A536" t="s">
        <v>1345</v>
      </c>
      <c r="B536" t="s">
        <v>80</v>
      </c>
      <c r="C536" t="s">
        <v>1346</v>
      </c>
      <c r="D536" t="s">
        <v>82</v>
      </c>
      <c r="E536" s="2" t="str">
        <f>HYPERLINK("capsilon://?command=openfolder&amp;siteaddress=FAM.docvelocity-na8.net&amp;folderid=FX2A4026FE-82BB-CAC4-C4F9-4C5D2EBBDFE6","FX211212290")</f>
        <v>FX211212290</v>
      </c>
      <c r="F536" t="s">
        <v>19</v>
      </c>
      <c r="G536" t="s">
        <v>19</v>
      </c>
      <c r="H536" t="s">
        <v>83</v>
      </c>
      <c r="I536" t="s">
        <v>1347</v>
      </c>
      <c r="J536">
        <v>0</v>
      </c>
      <c r="K536" t="s">
        <v>85</v>
      </c>
      <c r="L536" t="s">
        <v>86</v>
      </c>
      <c r="M536" t="s">
        <v>87</v>
      </c>
      <c r="N536">
        <v>2</v>
      </c>
      <c r="O536" s="1">
        <v>44621.05809027778</v>
      </c>
      <c r="P536" s="1">
        <v>44621.491967592592</v>
      </c>
      <c r="Q536">
        <v>36809</v>
      </c>
      <c r="R536">
        <v>678</v>
      </c>
      <c r="S536" t="b">
        <v>0</v>
      </c>
      <c r="T536" t="s">
        <v>88</v>
      </c>
      <c r="U536" t="b">
        <v>0</v>
      </c>
      <c r="V536" t="s">
        <v>94</v>
      </c>
      <c r="W536" s="1">
        <v>44621.196840277778</v>
      </c>
      <c r="X536">
        <v>537</v>
      </c>
      <c r="Y536">
        <v>47</v>
      </c>
      <c r="Z536">
        <v>0</v>
      </c>
      <c r="AA536">
        <v>47</v>
      </c>
      <c r="AB536">
        <v>0</v>
      </c>
      <c r="AC536">
        <v>15</v>
      </c>
      <c r="AD536">
        <v>-47</v>
      </c>
      <c r="AE536">
        <v>0</v>
      </c>
      <c r="AF536">
        <v>0</v>
      </c>
      <c r="AG536">
        <v>0</v>
      </c>
      <c r="AH536" t="s">
        <v>107</v>
      </c>
      <c r="AI536" s="1">
        <v>44621.491967592592</v>
      </c>
      <c r="AJ536">
        <v>141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-47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35">
      <c r="A537" t="s">
        <v>1348</v>
      </c>
      <c r="B537" t="s">
        <v>80</v>
      </c>
      <c r="C537" t="s">
        <v>387</v>
      </c>
      <c r="D537" t="s">
        <v>82</v>
      </c>
      <c r="E537" s="2" t="str">
        <f>HYPERLINK("capsilon://?command=openfolder&amp;siteaddress=FAM.docvelocity-na8.net&amp;folderid=FX17D63F6B-255D-D47B-C85F-3F73AD0A4497","FX2112175")</f>
        <v>FX2112175</v>
      </c>
      <c r="F537" t="s">
        <v>19</v>
      </c>
      <c r="G537" t="s">
        <v>19</v>
      </c>
      <c r="H537" t="s">
        <v>83</v>
      </c>
      <c r="I537" t="s">
        <v>1349</v>
      </c>
      <c r="J537">
        <v>32</v>
      </c>
      <c r="K537" t="s">
        <v>85</v>
      </c>
      <c r="L537" t="s">
        <v>86</v>
      </c>
      <c r="M537" t="s">
        <v>87</v>
      </c>
      <c r="N537">
        <v>2</v>
      </c>
      <c r="O537" s="1">
        <v>44635.463148148148</v>
      </c>
      <c r="P537" s="1">
        <v>44635.501701388886</v>
      </c>
      <c r="Q537">
        <v>1142</v>
      </c>
      <c r="R537">
        <v>2189</v>
      </c>
      <c r="S537" t="b">
        <v>0</v>
      </c>
      <c r="T537" t="s">
        <v>88</v>
      </c>
      <c r="U537" t="b">
        <v>0</v>
      </c>
      <c r="V537" t="s">
        <v>1350</v>
      </c>
      <c r="W537" s="1">
        <v>44635.49150462963</v>
      </c>
      <c r="X537">
        <v>1266</v>
      </c>
      <c r="Y537">
        <v>58</v>
      </c>
      <c r="Z537">
        <v>0</v>
      </c>
      <c r="AA537">
        <v>58</v>
      </c>
      <c r="AB537">
        <v>0</v>
      </c>
      <c r="AC537">
        <v>53</v>
      </c>
      <c r="AD537">
        <v>-26</v>
      </c>
      <c r="AE537">
        <v>0</v>
      </c>
      <c r="AF537">
        <v>0</v>
      </c>
      <c r="AG537">
        <v>0</v>
      </c>
      <c r="AH537" t="s">
        <v>98</v>
      </c>
      <c r="AI537" s="1">
        <v>44635.501701388886</v>
      </c>
      <c r="AJ537">
        <v>773</v>
      </c>
      <c r="AK537">
        <v>10</v>
      </c>
      <c r="AL537">
        <v>0</v>
      </c>
      <c r="AM537">
        <v>10</v>
      </c>
      <c r="AN537">
        <v>0</v>
      </c>
      <c r="AO537">
        <v>10</v>
      </c>
      <c r="AP537">
        <v>-36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35">
      <c r="A538" t="s">
        <v>1351</v>
      </c>
      <c r="B538" t="s">
        <v>80</v>
      </c>
      <c r="C538" t="s">
        <v>494</v>
      </c>
      <c r="D538" t="s">
        <v>82</v>
      </c>
      <c r="E538" s="2" t="str">
        <f>HYPERLINK("capsilon://?command=openfolder&amp;siteaddress=FAM.docvelocity-na8.net&amp;folderid=FX30405625-FDE1-CD77-215E-69F4CDA31BD9","FX22011475")</f>
        <v>FX22011475</v>
      </c>
      <c r="F538" t="s">
        <v>19</v>
      </c>
      <c r="G538" t="s">
        <v>19</v>
      </c>
      <c r="H538" t="s">
        <v>83</v>
      </c>
      <c r="I538" t="s">
        <v>1352</v>
      </c>
      <c r="J538">
        <v>0</v>
      </c>
      <c r="K538" t="s">
        <v>85</v>
      </c>
      <c r="L538" t="s">
        <v>86</v>
      </c>
      <c r="M538" t="s">
        <v>87</v>
      </c>
      <c r="N538">
        <v>2</v>
      </c>
      <c r="O538" s="1">
        <v>44635.484479166669</v>
      </c>
      <c r="P538" s="1">
        <v>44635.492743055554</v>
      </c>
      <c r="Q538">
        <v>455</v>
      </c>
      <c r="R538">
        <v>259</v>
      </c>
      <c r="S538" t="b">
        <v>0</v>
      </c>
      <c r="T538" t="s">
        <v>88</v>
      </c>
      <c r="U538" t="b">
        <v>0</v>
      </c>
      <c r="V538" t="s">
        <v>1235</v>
      </c>
      <c r="W538" s="1">
        <v>44635.491412037038</v>
      </c>
      <c r="X538">
        <v>148</v>
      </c>
      <c r="Y538">
        <v>9</v>
      </c>
      <c r="Z538">
        <v>0</v>
      </c>
      <c r="AA538">
        <v>9</v>
      </c>
      <c r="AB538">
        <v>0</v>
      </c>
      <c r="AC538">
        <v>7</v>
      </c>
      <c r="AD538">
        <v>-9</v>
      </c>
      <c r="AE538">
        <v>0</v>
      </c>
      <c r="AF538">
        <v>0</v>
      </c>
      <c r="AG538">
        <v>0</v>
      </c>
      <c r="AH538" t="s">
        <v>98</v>
      </c>
      <c r="AI538" s="1">
        <v>44635.492743055554</v>
      </c>
      <c r="AJ538">
        <v>111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-9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35">
      <c r="A539" t="s">
        <v>1353</v>
      </c>
      <c r="B539" t="s">
        <v>80</v>
      </c>
      <c r="C539" t="s">
        <v>1193</v>
      </c>
      <c r="D539" t="s">
        <v>82</v>
      </c>
      <c r="E539" s="2" t="str">
        <f>HYPERLINK("capsilon://?command=openfolder&amp;siteaddress=FAM.docvelocity-na8.net&amp;folderid=FX41DB28C3-2809-7B5C-9C03-4FD4A8B0BFE2","FX22029919")</f>
        <v>FX22029919</v>
      </c>
      <c r="F539" t="s">
        <v>19</v>
      </c>
      <c r="G539" t="s">
        <v>19</v>
      </c>
      <c r="H539" t="s">
        <v>83</v>
      </c>
      <c r="I539" t="s">
        <v>1354</v>
      </c>
      <c r="J539">
        <v>0</v>
      </c>
      <c r="K539" t="s">
        <v>85</v>
      </c>
      <c r="L539" t="s">
        <v>86</v>
      </c>
      <c r="M539" t="s">
        <v>87</v>
      </c>
      <c r="N539">
        <v>2</v>
      </c>
      <c r="O539" s="1">
        <v>44635.487233796295</v>
      </c>
      <c r="P539" s="1">
        <v>44635.501921296294</v>
      </c>
      <c r="Q539">
        <v>1216</v>
      </c>
      <c r="R539">
        <v>53</v>
      </c>
      <c r="S539" t="b">
        <v>0</v>
      </c>
      <c r="T539" t="s">
        <v>88</v>
      </c>
      <c r="U539" t="b">
        <v>0</v>
      </c>
      <c r="V539" t="s">
        <v>1195</v>
      </c>
      <c r="W539" s="1">
        <v>44635.491689814815</v>
      </c>
      <c r="X539">
        <v>30</v>
      </c>
      <c r="Y539">
        <v>0</v>
      </c>
      <c r="Z539">
        <v>0</v>
      </c>
      <c r="AA539">
        <v>0</v>
      </c>
      <c r="AB539">
        <v>52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103</v>
      </c>
      <c r="AI539" s="1">
        <v>44635.501921296294</v>
      </c>
      <c r="AJ539">
        <v>23</v>
      </c>
      <c r="AK539">
        <v>0</v>
      </c>
      <c r="AL539">
        <v>0</v>
      </c>
      <c r="AM539">
        <v>0</v>
      </c>
      <c r="AN539">
        <v>52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35">
      <c r="A540" t="s">
        <v>1355</v>
      </c>
      <c r="B540" t="s">
        <v>80</v>
      </c>
      <c r="C540" t="s">
        <v>1356</v>
      </c>
      <c r="D540" t="s">
        <v>82</v>
      </c>
      <c r="E540" s="2" t="str">
        <f>HYPERLINK("capsilon://?command=openfolder&amp;siteaddress=FAM.docvelocity-na8.net&amp;folderid=FXA5B3FE93-F9B2-8926-B0F0-C6C463268952","FX22028465")</f>
        <v>FX22028465</v>
      </c>
      <c r="F540" t="s">
        <v>19</v>
      </c>
      <c r="G540" t="s">
        <v>19</v>
      </c>
      <c r="H540" t="s">
        <v>83</v>
      </c>
      <c r="I540" t="s">
        <v>1357</v>
      </c>
      <c r="J540">
        <v>49</v>
      </c>
      <c r="K540" t="s">
        <v>85</v>
      </c>
      <c r="L540" t="s">
        <v>86</v>
      </c>
      <c r="M540" t="s">
        <v>87</v>
      </c>
      <c r="N540">
        <v>2</v>
      </c>
      <c r="O540" s="1">
        <v>44635.498217592591</v>
      </c>
      <c r="P540" s="1">
        <v>44635.503240740742</v>
      </c>
      <c r="Q540">
        <v>64</v>
      </c>
      <c r="R540">
        <v>370</v>
      </c>
      <c r="S540" t="b">
        <v>0</v>
      </c>
      <c r="T540" t="s">
        <v>88</v>
      </c>
      <c r="U540" t="b">
        <v>0</v>
      </c>
      <c r="V540" t="s">
        <v>1358</v>
      </c>
      <c r="W540" s="1">
        <v>44635.501527777778</v>
      </c>
      <c r="X540">
        <v>238</v>
      </c>
      <c r="Y540">
        <v>44</v>
      </c>
      <c r="Z540">
        <v>0</v>
      </c>
      <c r="AA540">
        <v>44</v>
      </c>
      <c r="AB540">
        <v>0</v>
      </c>
      <c r="AC540">
        <v>0</v>
      </c>
      <c r="AD540">
        <v>5</v>
      </c>
      <c r="AE540">
        <v>0</v>
      </c>
      <c r="AF540">
        <v>0</v>
      </c>
      <c r="AG540">
        <v>0</v>
      </c>
      <c r="AH540" t="s">
        <v>98</v>
      </c>
      <c r="AI540" s="1">
        <v>44635.503240740742</v>
      </c>
      <c r="AJ540">
        <v>132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5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35">
      <c r="A541" t="s">
        <v>1359</v>
      </c>
      <c r="B541" t="s">
        <v>80</v>
      </c>
      <c r="C541" t="s">
        <v>1356</v>
      </c>
      <c r="D541" t="s">
        <v>82</v>
      </c>
      <c r="E541" s="2" t="str">
        <f>HYPERLINK("capsilon://?command=openfolder&amp;siteaddress=FAM.docvelocity-na8.net&amp;folderid=FXA5B3FE93-F9B2-8926-B0F0-C6C463268952","FX22028465")</f>
        <v>FX22028465</v>
      </c>
      <c r="F541" t="s">
        <v>19</v>
      </c>
      <c r="G541" t="s">
        <v>19</v>
      </c>
      <c r="H541" t="s">
        <v>83</v>
      </c>
      <c r="I541" t="s">
        <v>1360</v>
      </c>
      <c r="J541">
        <v>49</v>
      </c>
      <c r="K541" t="s">
        <v>85</v>
      </c>
      <c r="L541" t="s">
        <v>86</v>
      </c>
      <c r="M541" t="s">
        <v>87</v>
      </c>
      <c r="N541">
        <v>2</v>
      </c>
      <c r="O541" s="1">
        <v>44635.498402777775</v>
      </c>
      <c r="P541" s="1">
        <v>44635.502662037034</v>
      </c>
      <c r="Q541">
        <v>126</v>
      </c>
      <c r="R541">
        <v>242</v>
      </c>
      <c r="S541" t="b">
        <v>0</v>
      </c>
      <c r="T541" t="s">
        <v>88</v>
      </c>
      <c r="U541" t="b">
        <v>0</v>
      </c>
      <c r="V541" t="s">
        <v>1361</v>
      </c>
      <c r="W541" s="1">
        <v>44635.500937500001</v>
      </c>
      <c r="X541">
        <v>179</v>
      </c>
      <c r="Y541">
        <v>44</v>
      </c>
      <c r="Z541">
        <v>0</v>
      </c>
      <c r="AA541">
        <v>44</v>
      </c>
      <c r="AB541">
        <v>0</v>
      </c>
      <c r="AC541">
        <v>0</v>
      </c>
      <c r="AD541">
        <v>5</v>
      </c>
      <c r="AE541">
        <v>0</v>
      </c>
      <c r="AF541">
        <v>0</v>
      </c>
      <c r="AG541">
        <v>0</v>
      </c>
      <c r="AH541" t="s">
        <v>103</v>
      </c>
      <c r="AI541" s="1">
        <v>44635.502662037034</v>
      </c>
      <c r="AJ541">
        <v>63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5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35">
      <c r="A542" t="s">
        <v>1362</v>
      </c>
      <c r="B542" t="s">
        <v>80</v>
      </c>
      <c r="C542" t="s">
        <v>919</v>
      </c>
      <c r="D542" t="s">
        <v>82</v>
      </c>
      <c r="E542" s="2" t="str">
        <f>HYPERLINK("capsilon://?command=openfolder&amp;siteaddress=FAM.docvelocity-na8.net&amp;folderid=FX319B72E7-9935-228C-7B1B-2FD68A3D0369","FX2203941")</f>
        <v>FX2203941</v>
      </c>
      <c r="F542" t="s">
        <v>19</v>
      </c>
      <c r="G542" t="s">
        <v>19</v>
      </c>
      <c r="H542" t="s">
        <v>83</v>
      </c>
      <c r="I542" t="s">
        <v>1363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44635.501817129632</v>
      </c>
      <c r="P542" s="1">
        <v>44635.513379629629</v>
      </c>
      <c r="Q542">
        <v>32</v>
      </c>
      <c r="R542">
        <v>967</v>
      </c>
      <c r="S542" t="b">
        <v>0</v>
      </c>
      <c r="T542" t="s">
        <v>88</v>
      </c>
      <c r="U542" t="b">
        <v>0</v>
      </c>
      <c r="V542" t="s">
        <v>1235</v>
      </c>
      <c r="W542" s="1">
        <v>44635.507476851853</v>
      </c>
      <c r="X542">
        <v>476</v>
      </c>
      <c r="Y542">
        <v>52</v>
      </c>
      <c r="Z542">
        <v>0</v>
      </c>
      <c r="AA542">
        <v>52</v>
      </c>
      <c r="AB542">
        <v>0</v>
      </c>
      <c r="AC542">
        <v>31</v>
      </c>
      <c r="AD542">
        <v>-52</v>
      </c>
      <c r="AE542">
        <v>0</v>
      </c>
      <c r="AF542">
        <v>0</v>
      </c>
      <c r="AG542">
        <v>0</v>
      </c>
      <c r="AH542" t="s">
        <v>252</v>
      </c>
      <c r="AI542" s="1">
        <v>44635.513379629629</v>
      </c>
      <c r="AJ542">
        <v>491</v>
      </c>
      <c r="AK542">
        <v>4</v>
      </c>
      <c r="AL542">
        <v>0</v>
      </c>
      <c r="AM542">
        <v>4</v>
      </c>
      <c r="AN542">
        <v>0</v>
      </c>
      <c r="AO542">
        <v>4</v>
      </c>
      <c r="AP542">
        <v>-56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35">
      <c r="A543" t="s">
        <v>1364</v>
      </c>
      <c r="B543" t="s">
        <v>80</v>
      </c>
      <c r="C543" t="s">
        <v>1330</v>
      </c>
      <c r="D543" t="s">
        <v>82</v>
      </c>
      <c r="E543" s="2" t="str">
        <f>HYPERLINK("capsilon://?command=openfolder&amp;siteaddress=FAM.docvelocity-na8.net&amp;folderid=FXE37BF3CE-7578-2202-2B75-D9EC08E0EB2B","FX22031129")</f>
        <v>FX22031129</v>
      </c>
      <c r="F543" t="s">
        <v>19</v>
      </c>
      <c r="G543" t="s">
        <v>19</v>
      </c>
      <c r="H543" t="s">
        <v>83</v>
      </c>
      <c r="I543" t="s">
        <v>1331</v>
      </c>
      <c r="J543">
        <v>0</v>
      </c>
      <c r="K543" t="s">
        <v>85</v>
      </c>
      <c r="L543" t="s">
        <v>86</v>
      </c>
      <c r="M543" t="s">
        <v>87</v>
      </c>
      <c r="N543">
        <v>2</v>
      </c>
      <c r="O543" s="1">
        <v>44635.510879629626</v>
      </c>
      <c r="P543" s="1">
        <v>44635.546655092592</v>
      </c>
      <c r="Q543">
        <v>1497</v>
      </c>
      <c r="R543">
        <v>1594</v>
      </c>
      <c r="S543" t="b">
        <v>0</v>
      </c>
      <c r="T543" t="s">
        <v>88</v>
      </c>
      <c r="U543" t="b">
        <v>1</v>
      </c>
      <c r="V543" t="s">
        <v>1195</v>
      </c>
      <c r="W543" s="1">
        <v>44635.527719907404</v>
      </c>
      <c r="X543">
        <v>1450</v>
      </c>
      <c r="Y543">
        <v>74</v>
      </c>
      <c r="Z543">
        <v>0</v>
      </c>
      <c r="AA543">
        <v>74</v>
      </c>
      <c r="AB543">
        <v>111</v>
      </c>
      <c r="AC543">
        <v>45</v>
      </c>
      <c r="AD543">
        <v>-74</v>
      </c>
      <c r="AE543">
        <v>0</v>
      </c>
      <c r="AF543">
        <v>0</v>
      </c>
      <c r="AG543">
        <v>0</v>
      </c>
      <c r="AH543" t="s">
        <v>103</v>
      </c>
      <c r="AI543" s="1">
        <v>44635.546655092592</v>
      </c>
      <c r="AJ543">
        <v>130</v>
      </c>
      <c r="AK543">
        <v>0</v>
      </c>
      <c r="AL543">
        <v>0</v>
      </c>
      <c r="AM543">
        <v>0</v>
      </c>
      <c r="AN543">
        <v>111</v>
      </c>
      <c r="AO543">
        <v>0</v>
      </c>
      <c r="AP543">
        <v>-74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35">
      <c r="A544" t="s">
        <v>1365</v>
      </c>
      <c r="B544" t="s">
        <v>80</v>
      </c>
      <c r="C544" t="s">
        <v>1330</v>
      </c>
      <c r="D544" t="s">
        <v>82</v>
      </c>
      <c r="E544" s="2" t="str">
        <f>HYPERLINK("capsilon://?command=openfolder&amp;siteaddress=FAM.docvelocity-na8.net&amp;folderid=FXE37BF3CE-7578-2202-2B75-D9EC08E0EB2B","FX22031129")</f>
        <v>FX22031129</v>
      </c>
      <c r="F544" t="s">
        <v>19</v>
      </c>
      <c r="G544" t="s">
        <v>19</v>
      </c>
      <c r="H544" t="s">
        <v>83</v>
      </c>
      <c r="I544" t="s">
        <v>1343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44635.513287037036</v>
      </c>
      <c r="P544" s="1">
        <v>44635.547337962962</v>
      </c>
      <c r="Q544">
        <v>1603</v>
      </c>
      <c r="R544">
        <v>1339</v>
      </c>
      <c r="S544" t="b">
        <v>0</v>
      </c>
      <c r="T544" t="s">
        <v>88</v>
      </c>
      <c r="U544" t="b">
        <v>1</v>
      </c>
      <c r="V544" t="s">
        <v>1254</v>
      </c>
      <c r="W544" s="1">
        <v>44635.528032407405</v>
      </c>
      <c r="X544">
        <v>1270</v>
      </c>
      <c r="Y544">
        <v>74</v>
      </c>
      <c r="Z544">
        <v>0</v>
      </c>
      <c r="AA544">
        <v>74</v>
      </c>
      <c r="AB544">
        <v>111</v>
      </c>
      <c r="AC544">
        <v>44</v>
      </c>
      <c r="AD544">
        <v>-74</v>
      </c>
      <c r="AE544">
        <v>0</v>
      </c>
      <c r="AF544">
        <v>0</v>
      </c>
      <c r="AG544">
        <v>0</v>
      </c>
      <c r="AH544" t="s">
        <v>103</v>
      </c>
      <c r="AI544" s="1">
        <v>44635.547337962962</v>
      </c>
      <c r="AJ544">
        <v>58</v>
      </c>
      <c r="AK544">
        <v>0</v>
      </c>
      <c r="AL544">
        <v>0</v>
      </c>
      <c r="AM544">
        <v>0</v>
      </c>
      <c r="AN544">
        <v>111</v>
      </c>
      <c r="AO544">
        <v>0</v>
      </c>
      <c r="AP544">
        <v>-74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35">
      <c r="A545" t="s">
        <v>1366</v>
      </c>
      <c r="B545" t="s">
        <v>80</v>
      </c>
      <c r="C545" t="s">
        <v>100</v>
      </c>
      <c r="D545" t="s">
        <v>82</v>
      </c>
      <c r="E545" s="2" t="str">
        <f>HYPERLINK("capsilon://?command=openfolder&amp;siteaddress=FAM.docvelocity-na8.net&amp;folderid=FXA2464899-DC54-43AA-27BB-2A00D12B01A5","FX220210086")</f>
        <v>FX220210086</v>
      </c>
      <c r="F545" t="s">
        <v>19</v>
      </c>
      <c r="G545" t="s">
        <v>19</v>
      </c>
      <c r="H545" t="s">
        <v>83</v>
      </c>
      <c r="I545" t="s">
        <v>1367</v>
      </c>
      <c r="J545">
        <v>0</v>
      </c>
      <c r="K545" t="s">
        <v>85</v>
      </c>
      <c r="L545" t="s">
        <v>86</v>
      </c>
      <c r="M545" t="s">
        <v>82</v>
      </c>
      <c r="N545">
        <v>2</v>
      </c>
      <c r="O545" s="1">
        <v>44635.520960648151</v>
      </c>
      <c r="P545" s="1">
        <v>44635.540613425925</v>
      </c>
      <c r="Q545">
        <v>1395</v>
      </c>
      <c r="R545">
        <v>303</v>
      </c>
      <c r="S545" t="b">
        <v>0</v>
      </c>
      <c r="T545" t="s">
        <v>334</v>
      </c>
      <c r="U545" t="b">
        <v>0</v>
      </c>
      <c r="V545" t="s">
        <v>1358</v>
      </c>
      <c r="W545" s="1">
        <v>44635.52721064815</v>
      </c>
      <c r="X545">
        <v>288</v>
      </c>
      <c r="Y545">
        <v>52</v>
      </c>
      <c r="Z545">
        <v>0</v>
      </c>
      <c r="AA545">
        <v>52</v>
      </c>
      <c r="AB545">
        <v>0</v>
      </c>
      <c r="AC545">
        <v>19</v>
      </c>
      <c r="AD545">
        <v>-52</v>
      </c>
      <c r="AE545">
        <v>0</v>
      </c>
      <c r="AF545">
        <v>0</v>
      </c>
      <c r="AG545">
        <v>0</v>
      </c>
      <c r="AH545" t="s">
        <v>334</v>
      </c>
      <c r="AI545" s="1">
        <v>44635.540613425925</v>
      </c>
      <c r="AJ545">
        <v>15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-52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35">
      <c r="A546" t="s">
        <v>1368</v>
      </c>
      <c r="B546" t="s">
        <v>80</v>
      </c>
      <c r="C546" t="s">
        <v>1369</v>
      </c>
      <c r="D546" t="s">
        <v>82</v>
      </c>
      <c r="E546" s="2" t="str">
        <f>HYPERLINK("capsilon://?command=openfolder&amp;siteaddress=FAM.docvelocity-na8.net&amp;folderid=FX4C17CBB6-A258-57C4-D401-023240A67EC1","FX22018723")</f>
        <v>FX22018723</v>
      </c>
      <c r="F546" t="s">
        <v>19</v>
      </c>
      <c r="G546" t="s">
        <v>19</v>
      </c>
      <c r="H546" t="s">
        <v>83</v>
      </c>
      <c r="I546" t="s">
        <v>1370</v>
      </c>
      <c r="J546">
        <v>64</v>
      </c>
      <c r="K546" t="s">
        <v>85</v>
      </c>
      <c r="L546" t="s">
        <v>86</v>
      </c>
      <c r="M546" t="s">
        <v>87</v>
      </c>
      <c r="N546">
        <v>2</v>
      </c>
      <c r="O546" s="1">
        <v>44635.524907407409</v>
      </c>
      <c r="P546" s="1">
        <v>44635.550810185188</v>
      </c>
      <c r="Q546">
        <v>1130</v>
      </c>
      <c r="R546">
        <v>1108</v>
      </c>
      <c r="S546" t="b">
        <v>0</v>
      </c>
      <c r="T546" t="s">
        <v>88</v>
      </c>
      <c r="U546" t="b">
        <v>0</v>
      </c>
      <c r="V546" t="s">
        <v>1361</v>
      </c>
      <c r="W546" s="1">
        <v>44635.536273148151</v>
      </c>
      <c r="X546">
        <v>832</v>
      </c>
      <c r="Y546">
        <v>53</v>
      </c>
      <c r="Z546">
        <v>0</v>
      </c>
      <c r="AA546">
        <v>53</v>
      </c>
      <c r="AB546">
        <v>0</v>
      </c>
      <c r="AC546">
        <v>25</v>
      </c>
      <c r="AD546">
        <v>11</v>
      </c>
      <c r="AE546">
        <v>0</v>
      </c>
      <c r="AF546">
        <v>0</v>
      </c>
      <c r="AG546">
        <v>0</v>
      </c>
      <c r="AH546" t="s">
        <v>191</v>
      </c>
      <c r="AI546" s="1">
        <v>44635.550810185188</v>
      </c>
      <c r="AJ546">
        <v>268</v>
      </c>
      <c r="AK546">
        <v>6</v>
      </c>
      <c r="AL546">
        <v>0</v>
      </c>
      <c r="AM546">
        <v>6</v>
      </c>
      <c r="AN546">
        <v>0</v>
      </c>
      <c r="AO546">
        <v>5</v>
      </c>
      <c r="AP546">
        <v>5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35">
      <c r="A547" t="s">
        <v>1371</v>
      </c>
      <c r="B547" t="s">
        <v>80</v>
      </c>
      <c r="C547" t="s">
        <v>1208</v>
      </c>
      <c r="D547" t="s">
        <v>82</v>
      </c>
      <c r="E547" s="2" t="str">
        <f>HYPERLINK("capsilon://?command=openfolder&amp;siteaddress=FAM.docvelocity-na8.net&amp;folderid=FX07E8DE75-5A1E-90F8-A69D-262A3E27B7FF","FX22018391")</f>
        <v>FX22018391</v>
      </c>
      <c r="F547" t="s">
        <v>19</v>
      </c>
      <c r="G547" t="s">
        <v>19</v>
      </c>
      <c r="H547" t="s">
        <v>83</v>
      </c>
      <c r="I547" t="s">
        <v>1372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44635.530474537038</v>
      </c>
      <c r="P547" s="1">
        <v>44635.55327546296</v>
      </c>
      <c r="Q547">
        <v>1500</v>
      </c>
      <c r="R547">
        <v>470</v>
      </c>
      <c r="S547" t="b">
        <v>0</v>
      </c>
      <c r="T547" t="s">
        <v>88</v>
      </c>
      <c r="U547" t="b">
        <v>0</v>
      </c>
      <c r="V547" t="s">
        <v>1254</v>
      </c>
      <c r="W547" s="1">
        <v>44635.533495370371</v>
      </c>
      <c r="X547">
        <v>258</v>
      </c>
      <c r="Y547">
        <v>37</v>
      </c>
      <c r="Z547">
        <v>0</v>
      </c>
      <c r="AA547">
        <v>37</v>
      </c>
      <c r="AB547">
        <v>0</v>
      </c>
      <c r="AC547">
        <v>10</v>
      </c>
      <c r="AD547">
        <v>-37</v>
      </c>
      <c r="AE547">
        <v>0</v>
      </c>
      <c r="AF547">
        <v>0</v>
      </c>
      <c r="AG547">
        <v>0</v>
      </c>
      <c r="AH547" t="s">
        <v>191</v>
      </c>
      <c r="AI547" s="1">
        <v>44635.55327546296</v>
      </c>
      <c r="AJ547">
        <v>212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-38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35">
      <c r="A548" t="s">
        <v>1373</v>
      </c>
      <c r="B548" t="s">
        <v>80</v>
      </c>
      <c r="C548" t="s">
        <v>1374</v>
      </c>
      <c r="D548" t="s">
        <v>82</v>
      </c>
      <c r="E548" s="2" t="str">
        <f>HYPERLINK("capsilon://?command=openfolder&amp;siteaddress=FAM.docvelocity-na8.net&amp;folderid=FX5CDBCA65-FB64-63E8-ADE2-FD54D1F5AB89","FX22022098")</f>
        <v>FX22022098</v>
      </c>
      <c r="F548" t="s">
        <v>19</v>
      </c>
      <c r="G548" t="s">
        <v>19</v>
      </c>
      <c r="H548" t="s">
        <v>83</v>
      </c>
      <c r="I548" t="s">
        <v>1375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44635.536145833335</v>
      </c>
      <c r="P548" s="1">
        <v>44635.559027777781</v>
      </c>
      <c r="Q548">
        <v>609</v>
      </c>
      <c r="R548">
        <v>1368</v>
      </c>
      <c r="S548" t="b">
        <v>0</v>
      </c>
      <c r="T548" t="s">
        <v>88</v>
      </c>
      <c r="U548" t="b">
        <v>0</v>
      </c>
      <c r="V548" t="s">
        <v>1254</v>
      </c>
      <c r="W548" s="1">
        <v>44635.546365740738</v>
      </c>
      <c r="X548">
        <v>727</v>
      </c>
      <c r="Y548">
        <v>52</v>
      </c>
      <c r="Z548">
        <v>0</v>
      </c>
      <c r="AA548">
        <v>52</v>
      </c>
      <c r="AB548">
        <v>0</v>
      </c>
      <c r="AC548">
        <v>39</v>
      </c>
      <c r="AD548">
        <v>-52</v>
      </c>
      <c r="AE548">
        <v>0</v>
      </c>
      <c r="AF548">
        <v>0</v>
      </c>
      <c r="AG548">
        <v>0</v>
      </c>
      <c r="AH548" t="s">
        <v>191</v>
      </c>
      <c r="AI548" s="1">
        <v>44635.559027777781</v>
      </c>
      <c r="AJ548">
        <v>496</v>
      </c>
      <c r="AK548">
        <v>4</v>
      </c>
      <c r="AL548">
        <v>0</v>
      </c>
      <c r="AM548">
        <v>4</v>
      </c>
      <c r="AN548">
        <v>0</v>
      </c>
      <c r="AO548">
        <v>4</v>
      </c>
      <c r="AP548">
        <v>-56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35">
      <c r="A549" t="s">
        <v>1376</v>
      </c>
      <c r="B549" t="s">
        <v>80</v>
      </c>
      <c r="C549" t="s">
        <v>1374</v>
      </c>
      <c r="D549" t="s">
        <v>82</v>
      </c>
      <c r="E549" s="2" t="str">
        <f>HYPERLINK("capsilon://?command=openfolder&amp;siteaddress=FAM.docvelocity-na8.net&amp;folderid=FX5CDBCA65-FB64-63E8-ADE2-FD54D1F5AB89","FX22022098")</f>
        <v>FX22022098</v>
      </c>
      <c r="F549" t="s">
        <v>19</v>
      </c>
      <c r="G549" t="s">
        <v>19</v>
      </c>
      <c r="H549" t="s">
        <v>83</v>
      </c>
      <c r="I549" t="s">
        <v>1377</v>
      </c>
      <c r="J549">
        <v>28</v>
      </c>
      <c r="K549" t="s">
        <v>85</v>
      </c>
      <c r="L549" t="s">
        <v>86</v>
      </c>
      <c r="M549" t="s">
        <v>87</v>
      </c>
      <c r="N549">
        <v>2</v>
      </c>
      <c r="O549" s="1">
        <v>44635.536863425928</v>
      </c>
      <c r="P549" s="1">
        <v>44635.561215277776</v>
      </c>
      <c r="Q549">
        <v>1502</v>
      </c>
      <c r="R549">
        <v>602</v>
      </c>
      <c r="S549" t="b">
        <v>0</v>
      </c>
      <c r="T549" t="s">
        <v>88</v>
      </c>
      <c r="U549" t="b">
        <v>0</v>
      </c>
      <c r="V549" t="s">
        <v>1229</v>
      </c>
      <c r="W549" s="1">
        <v>44635.541759259257</v>
      </c>
      <c r="X549">
        <v>395</v>
      </c>
      <c r="Y549">
        <v>21</v>
      </c>
      <c r="Z549">
        <v>0</v>
      </c>
      <c r="AA549">
        <v>21</v>
      </c>
      <c r="AB549">
        <v>0</v>
      </c>
      <c r="AC549">
        <v>6</v>
      </c>
      <c r="AD549">
        <v>7</v>
      </c>
      <c r="AE549">
        <v>0</v>
      </c>
      <c r="AF549">
        <v>0</v>
      </c>
      <c r="AG549">
        <v>0</v>
      </c>
      <c r="AH549" t="s">
        <v>191</v>
      </c>
      <c r="AI549" s="1">
        <v>44635.561215277776</v>
      </c>
      <c r="AJ549">
        <v>188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35">
      <c r="A550" t="s">
        <v>1378</v>
      </c>
      <c r="B550" t="s">
        <v>80</v>
      </c>
      <c r="C550" t="s">
        <v>1374</v>
      </c>
      <c r="D550" t="s">
        <v>82</v>
      </c>
      <c r="E550" s="2" t="str">
        <f>HYPERLINK("capsilon://?command=openfolder&amp;siteaddress=FAM.docvelocity-na8.net&amp;folderid=FX5CDBCA65-FB64-63E8-ADE2-FD54D1F5AB89","FX22022098")</f>
        <v>FX22022098</v>
      </c>
      <c r="F550" t="s">
        <v>19</v>
      </c>
      <c r="G550" t="s">
        <v>19</v>
      </c>
      <c r="H550" t="s">
        <v>83</v>
      </c>
      <c r="I550" t="s">
        <v>1379</v>
      </c>
      <c r="J550">
        <v>424</v>
      </c>
      <c r="K550" t="s">
        <v>85</v>
      </c>
      <c r="L550" t="s">
        <v>86</v>
      </c>
      <c r="M550" t="s">
        <v>87</v>
      </c>
      <c r="N550">
        <v>1</v>
      </c>
      <c r="O550" s="1">
        <v>44635.538275462961</v>
      </c>
      <c r="P550" s="1">
        <v>44635.555254629631</v>
      </c>
      <c r="Q550">
        <v>377</v>
      </c>
      <c r="R550">
        <v>1090</v>
      </c>
      <c r="S550" t="b">
        <v>0</v>
      </c>
      <c r="T550" t="s">
        <v>88</v>
      </c>
      <c r="U550" t="b">
        <v>0</v>
      </c>
      <c r="V550" t="s">
        <v>1235</v>
      </c>
      <c r="W550" s="1">
        <v>44635.555254629631</v>
      </c>
      <c r="X550">
        <v>619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424</v>
      </c>
      <c r="AE550">
        <v>404</v>
      </c>
      <c r="AF550">
        <v>0</v>
      </c>
      <c r="AG550">
        <v>7</v>
      </c>
      <c r="AH550" t="s">
        <v>88</v>
      </c>
      <c r="AI550" t="s">
        <v>88</v>
      </c>
      <c r="AJ550" t="s">
        <v>88</v>
      </c>
      <c r="AK550" t="s">
        <v>88</v>
      </c>
      <c r="AL550" t="s">
        <v>88</v>
      </c>
      <c r="AM550" t="s">
        <v>88</v>
      </c>
      <c r="AN550" t="s">
        <v>88</v>
      </c>
      <c r="AO550" t="s">
        <v>88</v>
      </c>
      <c r="AP550" t="s">
        <v>88</v>
      </c>
      <c r="AQ550" t="s">
        <v>88</v>
      </c>
      <c r="AR550" t="s">
        <v>88</v>
      </c>
      <c r="AS550" t="s">
        <v>88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35">
      <c r="A551" t="s">
        <v>1380</v>
      </c>
      <c r="B551" t="s">
        <v>80</v>
      </c>
      <c r="C551" t="s">
        <v>100</v>
      </c>
      <c r="D551" t="s">
        <v>82</v>
      </c>
      <c r="E551" s="2" t="str">
        <f>HYPERLINK("capsilon://?command=openfolder&amp;siteaddress=FAM.docvelocity-na8.net&amp;folderid=FXA2464899-DC54-43AA-27BB-2A00D12B01A5","FX220210086")</f>
        <v>FX220210086</v>
      </c>
      <c r="F551" t="s">
        <v>19</v>
      </c>
      <c r="G551" t="s">
        <v>19</v>
      </c>
      <c r="H551" t="s">
        <v>83</v>
      </c>
      <c r="I551" t="s">
        <v>1381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44635.541851851849</v>
      </c>
      <c r="P551" s="1">
        <v>44635.564050925925</v>
      </c>
      <c r="Q551">
        <v>1195</v>
      </c>
      <c r="R551">
        <v>723</v>
      </c>
      <c r="S551" t="b">
        <v>0</v>
      </c>
      <c r="T551" t="s">
        <v>88</v>
      </c>
      <c r="U551" t="b">
        <v>0</v>
      </c>
      <c r="V551" t="s">
        <v>1382</v>
      </c>
      <c r="W551" s="1">
        <v>44635.546840277777</v>
      </c>
      <c r="X551">
        <v>427</v>
      </c>
      <c r="Y551">
        <v>52</v>
      </c>
      <c r="Z551">
        <v>0</v>
      </c>
      <c r="AA551">
        <v>52</v>
      </c>
      <c r="AB551">
        <v>0</v>
      </c>
      <c r="AC551">
        <v>15</v>
      </c>
      <c r="AD551">
        <v>-52</v>
      </c>
      <c r="AE551">
        <v>0</v>
      </c>
      <c r="AF551">
        <v>0</v>
      </c>
      <c r="AG551">
        <v>0</v>
      </c>
      <c r="AH551" t="s">
        <v>98</v>
      </c>
      <c r="AI551" s="1">
        <v>44635.564050925925</v>
      </c>
      <c r="AJ551">
        <v>296</v>
      </c>
      <c r="AK551">
        <v>4</v>
      </c>
      <c r="AL551">
        <v>0</v>
      </c>
      <c r="AM551">
        <v>4</v>
      </c>
      <c r="AN551">
        <v>0</v>
      </c>
      <c r="AO551">
        <v>6</v>
      </c>
      <c r="AP551">
        <v>-56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35">
      <c r="A552" t="s">
        <v>1383</v>
      </c>
      <c r="B552" t="s">
        <v>80</v>
      </c>
      <c r="C552" t="s">
        <v>1374</v>
      </c>
      <c r="D552" t="s">
        <v>82</v>
      </c>
      <c r="E552" s="2" t="str">
        <f>HYPERLINK("capsilon://?command=openfolder&amp;siteaddress=FAM.docvelocity-na8.net&amp;folderid=FX5CDBCA65-FB64-63E8-ADE2-FD54D1F5AB89","FX22022098")</f>
        <v>FX22022098</v>
      </c>
      <c r="F552" t="s">
        <v>19</v>
      </c>
      <c r="G552" t="s">
        <v>19</v>
      </c>
      <c r="H552" t="s">
        <v>83</v>
      </c>
      <c r="I552" t="s">
        <v>1379</v>
      </c>
      <c r="J552">
        <v>496</v>
      </c>
      <c r="K552" t="s">
        <v>85</v>
      </c>
      <c r="L552" t="s">
        <v>86</v>
      </c>
      <c r="M552" t="s">
        <v>87</v>
      </c>
      <c r="N552">
        <v>2</v>
      </c>
      <c r="O552" s="1">
        <v>44635.55609953704</v>
      </c>
      <c r="P552" s="1">
        <v>44635.627696759257</v>
      </c>
      <c r="Q552">
        <v>2709</v>
      </c>
      <c r="R552">
        <v>3477</v>
      </c>
      <c r="S552" t="b">
        <v>0</v>
      </c>
      <c r="T552" t="s">
        <v>88</v>
      </c>
      <c r="U552" t="b">
        <v>1</v>
      </c>
      <c r="V552" t="s">
        <v>1195</v>
      </c>
      <c r="W552" s="1">
        <v>44635.588750000003</v>
      </c>
      <c r="X552">
        <v>2525</v>
      </c>
      <c r="Y552">
        <v>189</v>
      </c>
      <c r="Z552">
        <v>0</v>
      </c>
      <c r="AA552">
        <v>189</v>
      </c>
      <c r="AB552">
        <v>290</v>
      </c>
      <c r="AC552">
        <v>78</v>
      </c>
      <c r="AD552">
        <v>307</v>
      </c>
      <c r="AE552">
        <v>0</v>
      </c>
      <c r="AF552">
        <v>0</v>
      </c>
      <c r="AG552">
        <v>0</v>
      </c>
      <c r="AH552" t="s">
        <v>103</v>
      </c>
      <c r="AI552" s="1">
        <v>44635.627696759257</v>
      </c>
      <c r="AJ552">
        <v>535</v>
      </c>
      <c r="AK552">
        <v>4</v>
      </c>
      <c r="AL552">
        <v>0</v>
      </c>
      <c r="AM552">
        <v>4</v>
      </c>
      <c r="AN552">
        <v>290</v>
      </c>
      <c r="AO552">
        <v>3</v>
      </c>
      <c r="AP552">
        <v>303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35">
      <c r="A553" t="s">
        <v>1384</v>
      </c>
      <c r="B553" t="s">
        <v>80</v>
      </c>
      <c r="C553" t="s">
        <v>1316</v>
      </c>
      <c r="D553" t="s">
        <v>82</v>
      </c>
      <c r="E553" s="2" t="str">
        <f>HYPERLINK("capsilon://?command=openfolder&amp;siteaddress=FAM.docvelocity-na8.net&amp;folderid=FX8BAB202C-16EE-ABD3-939E-BF1622223989","FX22033438")</f>
        <v>FX22033438</v>
      </c>
      <c r="F553" t="s">
        <v>19</v>
      </c>
      <c r="G553" t="s">
        <v>19</v>
      </c>
      <c r="H553" t="s">
        <v>83</v>
      </c>
      <c r="I553" t="s">
        <v>1385</v>
      </c>
      <c r="J553">
        <v>0</v>
      </c>
      <c r="K553" t="s">
        <v>85</v>
      </c>
      <c r="L553" t="s">
        <v>86</v>
      </c>
      <c r="M553" t="s">
        <v>87</v>
      </c>
      <c r="N553">
        <v>2</v>
      </c>
      <c r="O553" s="1">
        <v>44635.568645833337</v>
      </c>
      <c r="P553" s="1">
        <v>44635.628344907411</v>
      </c>
      <c r="Q553">
        <v>4740</v>
      </c>
      <c r="R553">
        <v>418</v>
      </c>
      <c r="S553" t="b">
        <v>0</v>
      </c>
      <c r="T553" t="s">
        <v>88</v>
      </c>
      <c r="U553" t="b">
        <v>0</v>
      </c>
      <c r="V553" t="s">
        <v>1254</v>
      </c>
      <c r="W553" s="1">
        <v>44635.57402777778</v>
      </c>
      <c r="X553">
        <v>342</v>
      </c>
      <c r="Y553">
        <v>37</v>
      </c>
      <c r="Z553">
        <v>0</v>
      </c>
      <c r="AA553">
        <v>37</v>
      </c>
      <c r="AB553">
        <v>0</v>
      </c>
      <c r="AC553">
        <v>30</v>
      </c>
      <c r="AD553">
        <v>-37</v>
      </c>
      <c r="AE553">
        <v>0</v>
      </c>
      <c r="AF553">
        <v>0</v>
      </c>
      <c r="AG553">
        <v>0</v>
      </c>
      <c r="AH553" t="s">
        <v>103</v>
      </c>
      <c r="AI553" s="1">
        <v>44635.628344907411</v>
      </c>
      <c r="AJ553">
        <v>55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-37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35">
      <c r="A554" t="s">
        <v>1386</v>
      </c>
      <c r="B554" t="s">
        <v>80</v>
      </c>
      <c r="C554" t="s">
        <v>1387</v>
      </c>
      <c r="D554" t="s">
        <v>82</v>
      </c>
      <c r="E554" s="2" t="str">
        <f>HYPERLINK("capsilon://?command=openfolder&amp;siteaddress=FAM.docvelocity-na8.net&amp;folderid=FXA125B87F-9B3B-7405-0A17-41F6155B67D5","FX220212863")</f>
        <v>FX220212863</v>
      </c>
      <c r="F554" t="s">
        <v>19</v>
      </c>
      <c r="G554" t="s">
        <v>19</v>
      </c>
      <c r="H554" t="s">
        <v>83</v>
      </c>
      <c r="I554" t="s">
        <v>1388</v>
      </c>
      <c r="J554">
        <v>0</v>
      </c>
      <c r="K554" t="s">
        <v>85</v>
      </c>
      <c r="L554" t="s">
        <v>86</v>
      </c>
      <c r="M554" t="s">
        <v>87</v>
      </c>
      <c r="N554">
        <v>2</v>
      </c>
      <c r="O554" s="1">
        <v>44635.577870370369</v>
      </c>
      <c r="P554" s="1">
        <v>44635.629074074073</v>
      </c>
      <c r="Q554">
        <v>3430</v>
      </c>
      <c r="R554">
        <v>994</v>
      </c>
      <c r="S554" t="b">
        <v>0</v>
      </c>
      <c r="T554" t="s">
        <v>88</v>
      </c>
      <c r="U554" t="b">
        <v>0</v>
      </c>
      <c r="V554" t="s">
        <v>1358</v>
      </c>
      <c r="W554" s="1">
        <v>44635.588819444441</v>
      </c>
      <c r="X554">
        <v>911</v>
      </c>
      <c r="Y554">
        <v>52</v>
      </c>
      <c r="Z554">
        <v>0</v>
      </c>
      <c r="AA554">
        <v>52</v>
      </c>
      <c r="AB554">
        <v>0</v>
      </c>
      <c r="AC554">
        <v>46</v>
      </c>
      <c r="AD554">
        <v>-52</v>
      </c>
      <c r="AE554">
        <v>0</v>
      </c>
      <c r="AF554">
        <v>0</v>
      </c>
      <c r="AG554">
        <v>0</v>
      </c>
      <c r="AH554" t="s">
        <v>103</v>
      </c>
      <c r="AI554" s="1">
        <v>44635.629074074073</v>
      </c>
      <c r="AJ554">
        <v>62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-52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35">
      <c r="A555" t="s">
        <v>1389</v>
      </c>
      <c r="B555" t="s">
        <v>80</v>
      </c>
      <c r="C555" t="s">
        <v>217</v>
      </c>
      <c r="D555" t="s">
        <v>82</v>
      </c>
      <c r="E555" s="2" t="str">
        <f>HYPERLINK("capsilon://?command=openfolder&amp;siteaddress=FAM.docvelocity-na8.net&amp;folderid=FX5AE5E742-3B74-068F-C732-32217D9AB407","FX21129612")</f>
        <v>FX21129612</v>
      </c>
      <c r="F555" t="s">
        <v>19</v>
      </c>
      <c r="G555" t="s">
        <v>19</v>
      </c>
      <c r="H555" t="s">
        <v>83</v>
      </c>
      <c r="I555" t="s">
        <v>1390</v>
      </c>
      <c r="J555">
        <v>0</v>
      </c>
      <c r="K555" t="s">
        <v>85</v>
      </c>
      <c r="L555" t="s">
        <v>86</v>
      </c>
      <c r="M555" t="s">
        <v>87</v>
      </c>
      <c r="N555">
        <v>2</v>
      </c>
      <c r="O555" s="1">
        <v>44621.092083333337</v>
      </c>
      <c r="P555" s="1">
        <v>44621.496574074074</v>
      </c>
      <c r="Q555">
        <v>33707</v>
      </c>
      <c r="R555">
        <v>1241</v>
      </c>
      <c r="S555" t="b">
        <v>0</v>
      </c>
      <c r="T555" t="s">
        <v>88</v>
      </c>
      <c r="U555" t="b">
        <v>0</v>
      </c>
      <c r="V555" t="s">
        <v>276</v>
      </c>
      <c r="W555" s="1">
        <v>44621.199224537035</v>
      </c>
      <c r="X555">
        <v>716</v>
      </c>
      <c r="Y555">
        <v>52</v>
      </c>
      <c r="Z555">
        <v>0</v>
      </c>
      <c r="AA555">
        <v>52</v>
      </c>
      <c r="AB555">
        <v>0</v>
      </c>
      <c r="AC555">
        <v>8</v>
      </c>
      <c r="AD555">
        <v>-52</v>
      </c>
      <c r="AE555">
        <v>0</v>
      </c>
      <c r="AF555">
        <v>0</v>
      </c>
      <c r="AG555">
        <v>0</v>
      </c>
      <c r="AH555" t="s">
        <v>98</v>
      </c>
      <c r="AI555" s="1">
        <v>44621.496574074074</v>
      </c>
      <c r="AJ555">
        <v>525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-52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35">
      <c r="A556" t="s">
        <v>1391</v>
      </c>
      <c r="B556" t="s">
        <v>80</v>
      </c>
      <c r="C556" t="s">
        <v>1392</v>
      </c>
      <c r="D556" t="s">
        <v>82</v>
      </c>
      <c r="E556" s="2" t="str">
        <f>HYPERLINK("capsilon://?command=openfolder&amp;siteaddress=FAM.docvelocity-na8.net&amp;folderid=FXA322866E-EF1C-8821-B188-86073C685604","FX2202556")</f>
        <v>FX2202556</v>
      </c>
      <c r="F556" t="s">
        <v>19</v>
      </c>
      <c r="G556" t="s">
        <v>19</v>
      </c>
      <c r="H556" t="s">
        <v>83</v>
      </c>
      <c r="I556" t="s">
        <v>1393</v>
      </c>
      <c r="J556">
        <v>0</v>
      </c>
      <c r="K556" t="s">
        <v>85</v>
      </c>
      <c r="L556" t="s">
        <v>86</v>
      </c>
      <c r="M556" t="s">
        <v>87</v>
      </c>
      <c r="N556">
        <v>1</v>
      </c>
      <c r="O556" s="1">
        <v>44635.622025462966</v>
      </c>
      <c r="P556" s="1">
        <v>44635.757731481484</v>
      </c>
      <c r="Q556">
        <v>8040</v>
      </c>
      <c r="R556">
        <v>3685</v>
      </c>
      <c r="S556" t="b">
        <v>0</v>
      </c>
      <c r="T556" t="s">
        <v>88</v>
      </c>
      <c r="U556" t="b">
        <v>0</v>
      </c>
      <c r="V556" t="s">
        <v>575</v>
      </c>
      <c r="W556" s="1">
        <v>44635.757731481484</v>
      </c>
      <c r="X556">
        <v>98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52</v>
      </c>
      <c r="AF556">
        <v>0</v>
      </c>
      <c r="AG556">
        <v>1</v>
      </c>
      <c r="AH556" t="s">
        <v>88</v>
      </c>
      <c r="AI556" t="s">
        <v>88</v>
      </c>
      <c r="AJ556" t="s">
        <v>88</v>
      </c>
      <c r="AK556" t="s">
        <v>88</v>
      </c>
      <c r="AL556" t="s">
        <v>88</v>
      </c>
      <c r="AM556" t="s">
        <v>88</v>
      </c>
      <c r="AN556" t="s">
        <v>88</v>
      </c>
      <c r="AO556" t="s">
        <v>88</v>
      </c>
      <c r="AP556" t="s">
        <v>88</v>
      </c>
      <c r="AQ556" t="s">
        <v>88</v>
      </c>
      <c r="AR556" t="s">
        <v>88</v>
      </c>
      <c r="AS556" t="s">
        <v>88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35">
      <c r="A557" t="s">
        <v>1394</v>
      </c>
      <c r="B557" t="s">
        <v>80</v>
      </c>
      <c r="C557" t="s">
        <v>217</v>
      </c>
      <c r="D557" t="s">
        <v>82</v>
      </c>
      <c r="E557" s="2" t="str">
        <f>HYPERLINK("capsilon://?command=openfolder&amp;siteaddress=FAM.docvelocity-na8.net&amp;folderid=FX5AE5E742-3B74-068F-C732-32217D9AB407","FX21129612")</f>
        <v>FX21129612</v>
      </c>
      <c r="F557" t="s">
        <v>19</v>
      </c>
      <c r="G557" t="s">
        <v>19</v>
      </c>
      <c r="H557" t="s">
        <v>83</v>
      </c>
      <c r="I557" t="s">
        <v>1395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44621.092291666668</v>
      </c>
      <c r="P557" s="1">
        <v>44621.509756944448</v>
      </c>
      <c r="Q557">
        <v>34238</v>
      </c>
      <c r="R557">
        <v>1831</v>
      </c>
      <c r="S557" t="b">
        <v>0</v>
      </c>
      <c r="T557" t="s">
        <v>88</v>
      </c>
      <c r="U557" t="b">
        <v>0</v>
      </c>
      <c r="V557" t="s">
        <v>111</v>
      </c>
      <c r="W557" s="1">
        <v>44621.203969907408</v>
      </c>
      <c r="X557">
        <v>1006</v>
      </c>
      <c r="Y557">
        <v>42</v>
      </c>
      <c r="Z557">
        <v>0</v>
      </c>
      <c r="AA557">
        <v>42</v>
      </c>
      <c r="AB557">
        <v>0</v>
      </c>
      <c r="AC557">
        <v>33</v>
      </c>
      <c r="AD557">
        <v>-42</v>
      </c>
      <c r="AE557">
        <v>0</v>
      </c>
      <c r="AF557">
        <v>0</v>
      </c>
      <c r="AG557">
        <v>0</v>
      </c>
      <c r="AH557" t="s">
        <v>98</v>
      </c>
      <c r="AI557" s="1">
        <v>44621.509756944448</v>
      </c>
      <c r="AJ557">
        <v>805</v>
      </c>
      <c r="AK557">
        <v>6</v>
      </c>
      <c r="AL557">
        <v>0</v>
      </c>
      <c r="AM557">
        <v>6</v>
      </c>
      <c r="AN557">
        <v>0</v>
      </c>
      <c r="AO557">
        <v>6</v>
      </c>
      <c r="AP557">
        <v>-48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35">
      <c r="A558" t="s">
        <v>1396</v>
      </c>
      <c r="B558" t="s">
        <v>80</v>
      </c>
      <c r="C558" t="s">
        <v>1397</v>
      </c>
      <c r="D558" t="s">
        <v>82</v>
      </c>
      <c r="E558" s="2" t="str">
        <f>HYPERLINK("capsilon://?command=openfolder&amp;siteaddress=FAM.docvelocity-na8.net&amp;folderid=FXB2F26D85-DB99-7E79-A029-2601AAE51FDC","FX22031696")</f>
        <v>FX22031696</v>
      </c>
      <c r="F558" t="s">
        <v>19</v>
      </c>
      <c r="G558" t="s">
        <v>19</v>
      </c>
      <c r="H558" t="s">
        <v>83</v>
      </c>
      <c r="I558" t="s">
        <v>1398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44635.637395833335</v>
      </c>
      <c r="P558" s="1">
        <v>44635.644259259258</v>
      </c>
      <c r="Q558">
        <v>128</v>
      </c>
      <c r="R558">
        <v>465</v>
      </c>
      <c r="S558" t="b">
        <v>0</v>
      </c>
      <c r="T558" t="s">
        <v>88</v>
      </c>
      <c r="U558" t="b">
        <v>0</v>
      </c>
      <c r="V558" t="s">
        <v>1361</v>
      </c>
      <c r="W558" s="1">
        <v>44635.639166666668</v>
      </c>
      <c r="X558">
        <v>148</v>
      </c>
      <c r="Y558">
        <v>52</v>
      </c>
      <c r="Z558">
        <v>0</v>
      </c>
      <c r="AA558">
        <v>52</v>
      </c>
      <c r="AB558">
        <v>0</v>
      </c>
      <c r="AC558">
        <v>25</v>
      </c>
      <c r="AD558">
        <v>-52</v>
      </c>
      <c r="AE558">
        <v>0</v>
      </c>
      <c r="AF558">
        <v>0</v>
      </c>
      <c r="AG558">
        <v>0</v>
      </c>
      <c r="AH558" t="s">
        <v>98</v>
      </c>
      <c r="AI558" s="1">
        <v>44635.644259259258</v>
      </c>
      <c r="AJ558">
        <v>317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-52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35">
      <c r="A559" t="s">
        <v>1399</v>
      </c>
      <c r="B559" t="s">
        <v>80</v>
      </c>
      <c r="C559" t="s">
        <v>1400</v>
      </c>
      <c r="D559" t="s">
        <v>82</v>
      </c>
      <c r="E559" s="2" t="str">
        <f>HYPERLINK("capsilon://?command=openfolder&amp;siteaddress=FAM.docvelocity-na8.net&amp;folderid=FX8B530C26-B1A7-4CC8-982D-DBB22839FDAB","FX22032361")</f>
        <v>FX22032361</v>
      </c>
      <c r="F559" t="s">
        <v>19</v>
      </c>
      <c r="G559" t="s">
        <v>19</v>
      </c>
      <c r="H559" t="s">
        <v>83</v>
      </c>
      <c r="I559" t="s">
        <v>1401</v>
      </c>
      <c r="J559">
        <v>0</v>
      </c>
      <c r="K559" t="s">
        <v>85</v>
      </c>
      <c r="L559" t="s">
        <v>86</v>
      </c>
      <c r="M559" t="s">
        <v>87</v>
      </c>
      <c r="N559">
        <v>2</v>
      </c>
      <c r="O559" s="1">
        <v>44635.655543981484</v>
      </c>
      <c r="P559" s="1">
        <v>44635.683449074073</v>
      </c>
      <c r="Q559">
        <v>2118</v>
      </c>
      <c r="R559">
        <v>293</v>
      </c>
      <c r="S559" t="b">
        <v>0</v>
      </c>
      <c r="T559" t="s">
        <v>88</v>
      </c>
      <c r="U559" t="b">
        <v>0</v>
      </c>
      <c r="V559" t="s">
        <v>1226</v>
      </c>
      <c r="W559" s="1">
        <v>44635.658553240741</v>
      </c>
      <c r="X559">
        <v>256</v>
      </c>
      <c r="Y559">
        <v>9</v>
      </c>
      <c r="Z559">
        <v>0</v>
      </c>
      <c r="AA559">
        <v>9</v>
      </c>
      <c r="AB559">
        <v>0</v>
      </c>
      <c r="AC559">
        <v>2</v>
      </c>
      <c r="AD559">
        <v>-9</v>
      </c>
      <c r="AE559">
        <v>0</v>
      </c>
      <c r="AF559">
        <v>0</v>
      </c>
      <c r="AG559">
        <v>0</v>
      </c>
      <c r="AH559" t="s">
        <v>103</v>
      </c>
      <c r="AI559" s="1">
        <v>44635.683449074073</v>
      </c>
      <c r="AJ559">
        <v>37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-9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35">
      <c r="A560" t="s">
        <v>1402</v>
      </c>
      <c r="B560" t="s">
        <v>80</v>
      </c>
      <c r="C560" t="s">
        <v>809</v>
      </c>
      <c r="D560" t="s">
        <v>82</v>
      </c>
      <c r="E560" s="2" t="str">
        <f>HYPERLINK("capsilon://?command=openfolder&amp;siteaddress=FAM.docvelocity-na8.net&amp;folderid=FXCCE4D199-FC53-668B-1313-C0CFE04F6C16","FX220112534")</f>
        <v>FX220112534</v>
      </c>
      <c r="F560" t="s">
        <v>19</v>
      </c>
      <c r="G560" t="s">
        <v>19</v>
      </c>
      <c r="H560" t="s">
        <v>83</v>
      </c>
      <c r="I560" t="s">
        <v>1403</v>
      </c>
      <c r="J560">
        <v>0</v>
      </c>
      <c r="K560" t="s">
        <v>85</v>
      </c>
      <c r="L560" t="s">
        <v>86</v>
      </c>
      <c r="M560" t="s">
        <v>87</v>
      </c>
      <c r="N560">
        <v>2</v>
      </c>
      <c r="O560" s="1">
        <v>44635.658217592594</v>
      </c>
      <c r="P560" s="1">
        <v>44635.686874999999</v>
      </c>
      <c r="Q560">
        <v>1161</v>
      </c>
      <c r="R560">
        <v>1315</v>
      </c>
      <c r="S560" t="b">
        <v>0</v>
      </c>
      <c r="T560" t="s">
        <v>88</v>
      </c>
      <c r="U560" t="b">
        <v>0</v>
      </c>
      <c r="V560" t="s">
        <v>1195</v>
      </c>
      <c r="W560" s="1">
        <v>44635.670185185183</v>
      </c>
      <c r="X560">
        <v>1020</v>
      </c>
      <c r="Y560">
        <v>52</v>
      </c>
      <c r="Z560">
        <v>0</v>
      </c>
      <c r="AA560">
        <v>52</v>
      </c>
      <c r="AB560">
        <v>0</v>
      </c>
      <c r="AC560">
        <v>30</v>
      </c>
      <c r="AD560">
        <v>-52</v>
      </c>
      <c r="AE560">
        <v>0</v>
      </c>
      <c r="AF560">
        <v>0</v>
      </c>
      <c r="AG560">
        <v>0</v>
      </c>
      <c r="AH560" t="s">
        <v>103</v>
      </c>
      <c r="AI560" s="1">
        <v>44635.686874999999</v>
      </c>
      <c r="AJ560">
        <v>295</v>
      </c>
      <c r="AK560">
        <v>2</v>
      </c>
      <c r="AL560">
        <v>0</v>
      </c>
      <c r="AM560">
        <v>2</v>
      </c>
      <c r="AN560">
        <v>0</v>
      </c>
      <c r="AO560">
        <v>1</v>
      </c>
      <c r="AP560">
        <v>-54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 x14ac:dyDescent="0.35">
      <c r="A561" t="s">
        <v>1404</v>
      </c>
      <c r="B561" t="s">
        <v>80</v>
      </c>
      <c r="C561" t="s">
        <v>809</v>
      </c>
      <c r="D561" t="s">
        <v>82</v>
      </c>
      <c r="E561" s="2" t="str">
        <f>HYPERLINK("capsilon://?command=openfolder&amp;siteaddress=FAM.docvelocity-na8.net&amp;folderid=FXCCE4D199-FC53-668B-1313-C0CFE04F6C16","FX220112534")</f>
        <v>FX220112534</v>
      </c>
      <c r="F561" t="s">
        <v>19</v>
      </c>
      <c r="G561" t="s">
        <v>19</v>
      </c>
      <c r="H561" t="s">
        <v>83</v>
      </c>
      <c r="I561" t="s">
        <v>1405</v>
      </c>
      <c r="J561">
        <v>72</v>
      </c>
      <c r="K561" t="s">
        <v>85</v>
      </c>
      <c r="L561" t="s">
        <v>86</v>
      </c>
      <c r="M561" t="s">
        <v>87</v>
      </c>
      <c r="N561">
        <v>2</v>
      </c>
      <c r="O561" s="1">
        <v>44635.65829861111</v>
      </c>
      <c r="P561" s="1">
        <v>44635.689363425925</v>
      </c>
      <c r="Q561">
        <v>1441</v>
      </c>
      <c r="R561">
        <v>1243</v>
      </c>
      <c r="S561" t="b">
        <v>0</v>
      </c>
      <c r="T561" t="s">
        <v>88</v>
      </c>
      <c r="U561" t="b">
        <v>0</v>
      </c>
      <c r="V561" t="s">
        <v>1261</v>
      </c>
      <c r="W561" s="1">
        <v>44635.670335648145</v>
      </c>
      <c r="X561">
        <v>1029</v>
      </c>
      <c r="Y561">
        <v>62</v>
      </c>
      <c r="Z561">
        <v>0</v>
      </c>
      <c r="AA561">
        <v>62</v>
      </c>
      <c r="AB561">
        <v>0</v>
      </c>
      <c r="AC561">
        <v>19</v>
      </c>
      <c r="AD561">
        <v>10</v>
      </c>
      <c r="AE561">
        <v>0</v>
      </c>
      <c r="AF561">
        <v>0</v>
      </c>
      <c r="AG561">
        <v>0</v>
      </c>
      <c r="AH561" t="s">
        <v>103</v>
      </c>
      <c r="AI561" s="1">
        <v>44635.689363425925</v>
      </c>
      <c r="AJ561">
        <v>214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10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 x14ac:dyDescent="0.35">
      <c r="A562" t="s">
        <v>1406</v>
      </c>
      <c r="B562" t="s">
        <v>80</v>
      </c>
      <c r="C562" t="s">
        <v>1387</v>
      </c>
      <c r="D562" t="s">
        <v>82</v>
      </c>
      <c r="E562" s="2" t="str">
        <f>HYPERLINK("capsilon://?command=openfolder&amp;siteaddress=FAM.docvelocity-na8.net&amp;folderid=FXA125B87F-9B3B-7405-0A17-41F6155B67D5","FX220212863")</f>
        <v>FX220212863</v>
      </c>
      <c r="F562" t="s">
        <v>19</v>
      </c>
      <c r="G562" t="s">
        <v>19</v>
      </c>
      <c r="H562" t="s">
        <v>83</v>
      </c>
      <c r="I562" t="s">
        <v>1407</v>
      </c>
      <c r="J562">
        <v>0</v>
      </c>
      <c r="K562" t="s">
        <v>85</v>
      </c>
      <c r="L562" t="s">
        <v>86</v>
      </c>
      <c r="M562" t="s">
        <v>87</v>
      </c>
      <c r="N562">
        <v>2</v>
      </c>
      <c r="O562" s="1">
        <v>44635.660729166666</v>
      </c>
      <c r="P562" s="1">
        <v>44635.690104166664</v>
      </c>
      <c r="Q562">
        <v>2076</v>
      </c>
      <c r="R562">
        <v>462</v>
      </c>
      <c r="S562" t="b">
        <v>0</v>
      </c>
      <c r="T562" t="s">
        <v>88</v>
      </c>
      <c r="U562" t="b">
        <v>0</v>
      </c>
      <c r="V562" t="s">
        <v>1408</v>
      </c>
      <c r="W562" s="1">
        <v>44635.665671296294</v>
      </c>
      <c r="X562">
        <v>399</v>
      </c>
      <c r="Y562">
        <v>52</v>
      </c>
      <c r="Z562">
        <v>0</v>
      </c>
      <c r="AA562">
        <v>52</v>
      </c>
      <c r="AB562">
        <v>0</v>
      </c>
      <c r="AC562">
        <v>47</v>
      </c>
      <c r="AD562">
        <v>-52</v>
      </c>
      <c r="AE562">
        <v>0</v>
      </c>
      <c r="AF562">
        <v>0</v>
      </c>
      <c r="AG562">
        <v>0</v>
      </c>
      <c r="AH562" t="s">
        <v>103</v>
      </c>
      <c r="AI562" s="1">
        <v>44635.690104166664</v>
      </c>
      <c r="AJ562">
        <v>63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-52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 x14ac:dyDescent="0.35">
      <c r="A563" t="s">
        <v>1409</v>
      </c>
      <c r="B563" t="s">
        <v>80</v>
      </c>
      <c r="C563" t="s">
        <v>1410</v>
      </c>
      <c r="D563" t="s">
        <v>82</v>
      </c>
      <c r="E563" s="2" t="str">
        <f>HYPERLINK("capsilon://?command=openfolder&amp;siteaddress=FAM.docvelocity-na8.net&amp;folderid=FX5CF27D32-C0D6-97DB-168F-B6A29BC22708","FX220212996")</f>
        <v>FX220212996</v>
      </c>
      <c r="F563" t="s">
        <v>19</v>
      </c>
      <c r="G563" t="s">
        <v>19</v>
      </c>
      <c r="H563" t="s">
        <v>83</v>
      </c>
      <c r="I563" t="s">
        <v>1411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44635.704594907409</v>
      </c>
      <c r="P563" s="1">
        <v>44635.742905092593</v>
      </c>
      <c r="Q563">
        <v>2322</v>
      </c>
      <c r="R563">
        <v>988</v>
      </c>
      <c r="S563" t="b">
        <v>0</v>
      </c>
      <c r="T563" t="s">
        <v>88</v>
      </c>
      <c r="U563" t="b">
        <v>0</v>
      </c>
      <c r="V563" t="s">
        <v>237</v>
      </c>
      <c r="W563" s="1">
        <v>44635.71570601852</v>
      </c>
      <c r="X563">
        <v>870</v>
      </c>
      <c r="Y563">
        <v>37</v>
      </c>
      <c r="Z563">
        <v>0</v>
      </c>
      <c r="AA563">
        <v>37</v>
      </c>
      <c r="AB563">
        <v>0</v>
      </c>
      <c r="AC563">
        <v>21</v>
      </c>
      <c r="AD563">
        <v>-37</v>
      </c>
      <c r="AE563">
        <v>0</v>
      </c>
      <c r="AF563">
        <v>0</v>
      </c>
      <c r="AG563">
        <v>0</v>
      </c>
      <c r="AH563" t="s">
        <v>103</v>
      </c>
      <c r="AI563" s="1">
        <v>44635.742905092593</v>
      </c>
      <c r="AJ563">
        <v>75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-37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 x14ac:dyDescent="0.35">
      <c r="A564" t="s">
        <v>1412</v>
      </c>
      <c r="B564" t="s">
        <v>80</v>
      </c>
      <c r="C564" t="s">
        <v>1413</v>
      </c>
      <c r="D564" t="s">
        <v>82</v>
      </c>
      <c r="E564" s="2" t="str">
        <f>HYPERLINK("capsilon://?command=openfolder&amp;siteaddress=FAM.docvelocity-na8.net&amp;folderid=FXD1C9CDAD-D0C1-3742-23A2-319A9B48CC0D","FX22035459")</f>
        <v>FX22035459</v>
      </c>
      <c r="F564" t="s">
        <v>19</v>
      </c>
      <c r="G564" t="s">
        <v>19</v>
      </c>
      <c r="H564" t="s">
        <v>83</v>
      </c>
      <c r="I564" t="s">
        <v>1414</v>
      </c>
      <c r="J564">
        <v>714</v>
      </c>
      <c r="K564" t="s">
        <v>85</v>
      </c>
      <c r="L564" t="s">
        <v>86</v>
      </c>
      <c r="M564" t="s">
        <v>87</v>
      </c>
      <c r="N564">
        <v>1</v>
      </c>
      <c r="O564" s="1">
        <v>44635.704710648148</v>
      </c>
      <c r="P564" s="1">
        <v>44635.809108796297</v>
      </c>
      <c r="Q564">
        <v>8311</v>
      </c>
      <c r="R564">
        <v>709</v>
      </c>
      <c r="S564" t="b">
        <v>0</v>
      </c>
      <c r="T564" t="s">
        <v>88</v>
      </c>
      <c r="U564" t="b">
        <v>0</v>
      </c>
      <c r="V564" t="s">
        <v>575</v>
      </c>
      <c r="W564" s="1">
        <v>44635.809108796297</v>
      </c>
      <c r="X564">
        <v>22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714</v>
      </c>
      <c r="AE564">
        <v>0</v>
      </c>
      <c r="AF564">
        <v>0</v>
      </c>
      <c r="AG564">
        <v>6</v>
      </c>
      <c r="AH564" t="s">
        <v>88</v>
      </c>
      <c r="AI564" t="s">
        <v>88</v>
      </c>
      <c r="AJ564" t="s">
        <v>88</v>
      </c>
      <c r="AK564" t="s">
        <v>88</v>
      </c>
      <c r="AL564" t="s">
        <v>88</v>
      </c>
      <c r="AM564" t="s">
        <v>88</v>
      </c>
      <c r="AN564" t="s">
        <v>88</v>
      </c>
      <c r="AO564" t="s">
        <v>88</v>
      </c>
      <c r="AP564" t="s">
        <v>88</v>
      </c>
      <c r="AQ564" t="s">
        <v>88</v>
      </c>
      <c r="AR564" t="s">
        <v>88</v>
      </c>
      <c r="AS564" t="s">
        <v>88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 x14ac:dyDescent="0.35">
      <c r="A565" t="s">
        <v>1415</v>
      </c>
      <c r="B565" t="s">
        <v>80</v>
      </c>
      <c r="C565" t="s">
        <v>1416</v>
      </c>
      <c r="D565" t="s">
        <v>82</v>
      </c>
      <c r="E565" s="2" t="str">
        <f>HYPERLINK("capsilon://?command=openfolder&amp;siteaddress=FAM.docvelocity-na8.net&amp;folderid=FX942B5F69-A2FB-F842-9036-71AB11A162C0","FX220210685")</f>
        <v>FX220210685</v>
      </c>
      <c r="F565" t="s">
        <v>19</v>
      </c>
      <c r="G565" t="s">
        <v>19</v>
      </c>
      <c r="H565" t="s">
        <v>83</v>
      </c>
      <c r="I565" t="s">
        <v>1417</v>
      </c>
      <c r="J565">
        <v>32</v>
      </c>
      <c r="K565" t="s">
        <v>85</v>
      </c>
      <c r="L565" t="s">
        <v>86</v>
      </c>
      <c r="M565" t="s">
        <v>87</v>
      </c>
      <c r="N565">
        <v>2</v>
      </c>
      <c r="O565" s="1">
        <v>44635.708391203705</v>
      </c>
      <c r="P565" s="1">
        <v>44635.743090277778</v>
      </c>
      <c r="Q565">
        <v>2900</v>
      </c>
      <c r="R565">
        <v>98</v>
      </c>
      <c r="S565" t="b">
        <v>0</v>
      </c>
      <c r="T565" t="s">
        <v>88</v>
      </c>
      <c r="U565" t="b">
        <v>0</v>
      </c>
      <c r="V565" t="s">
        <v>1235</v>
      </c>
      <c r="W565" s="1">
        <v>44635.711898148147</v>
      </c>
      <c r="X565">
        <v>47</v>
      </c>
      <c r="Y565">
        <v>0</v>
      </c>
      <c r="Z565">
        <v>0</v>
      </c>
      <c r="AA565">
        <v>0</v>
      </c>
      <c r="AB565">
        <v>27</v>
      </c>
      <c r="AC565">
        <v>0</v>
      </c>
      <c r="AD565">
        <v>32</v>
      </c>
      <c r="AE565">
        <v>706</v>
      </c>
      <c r="AF565">
        <v>0</v>
      </c>
      <c r="AG565">
        <v>0</v>
      </c>
      <c r="AH565" t="s">
        <v>103</v>
      </c>
      <c r="AI565" s="1">
        <v>44635.743090277778</v>
      </c>
      <c r="AJ565">
        <v>15</v>
      </c>
      <c r="AK565">
        <v>0</v>
      </c>
      <c r="AL565">
        <v>0</v>
      </c>
      <c r="AM565">
        <v>0</v>
      </c>
      <c r="AN565">
        <v>27</v>
      </c>
      <c r="AO565">
        <v>0</v>
      </c>
      <c r="AP565">
        <v>32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 x14ac:dyDescent="0.35">
      <c r="A566" t="s">
        <v>1418</v>
      </c>
      <c r="B566" t="s">
        <v>80</v>
      </c>
      <c r="C566" t="s">
        <v>1419</v>
      </c>
      <c r="D566" t="s">
        <v>82</v>
      </c>
      <c r="E566" s="2" t="str">
        <f>HYPERLINK("capsilon://?command=openfolder&amp;siteaddress=FAM.docvelocity-na8.net&amp;folderid=FX3F382E35-CCAF-4375-8EDA-FED541C6889D","FX2203688")</f>
        <v>FX2203688</v>
      </c>
      <c r="F566" t="s">
        <v>19</v>
      </c>
      <c r="G566" t="s">
        <v>19</v>
      </c>
      <c r="H566" t="s">
        <v>83</v>
      </c>
      <c r="I566" t="s">
        <v>1420</v>
      </c>
      <c r="J566">
        <v>0</v>
      </c>
      <c r="K566" t="s">
        <v>85</v>
      </c>
      <c r="L566" t="s">
        <v>86</v>
      </c>
      <c r="M566" t="s">
        <v>87</v>
      </c>
      <c r="N566">
        <v>2</v>
      </c>
      <c r="O566" s="1">
        <v>44635.717060185183</v>
      </c>
      <c r="P566" s="1">
        <v>44635.743425925924</v>
      </c>
      <c r="Q566">
        <v>2135</v>
      </c>
      <c r="R566">
        <v>143</v>
      </c>
      <c r="S566" t="b">
        <v>0</v>
      </c>
      <c r="T566" t="s">
        <v>88</v>
      </c>
      <c r="U566" t="b">
        <v>0</v>
      </c>
      <c r="V566" t="s">
        <v>1358</v>
      </c>
      <c r="W566" s="1">
        <v>44635.718460648146</v>
      </c>
      <c r="X566">
        <v>114</v>
      </c>
      <c r="Y566">
        <v>9</v>
      </c>
      <c r="Z566">
        <v>0</v>
      </c>
      <c r="AA566">
        <v>9</v>
      </c>
      <c r="AB566">
        <v>0</v>
      </c>
      <c r="AC566">
        <v>3</v>
      </c>
      <c r="AD566">
        <v>-9</v>
      </c>
      <c r="AE566">
        <v>0</v>
      </c>
      <c r="AF566">
        <v>0</v>
      </c>
      <c r="AG566">
        <v>0</v>
      </c>
      <c r="AH566" t="s">
        <v>103</v>
      </c>
      <c r="AI566" s="1">
        <v>44635.743425925924</v>
      </c>
      <c r="AJ566">
        <v>29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-9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 x14ac:dyDescent="0.35">
      <c r="A567" t="s">
        <v>1421</v>
      </c>
      <c r="B567" t="s">
        <v>80</v>
      </c>
      <c r="C567" t="s">
        <v>1422</v>
      </c>
      <c r="D567" t="s">
        <v>82</v>
      </c>
      <c r="E567" s="2" t="str">
        <f>HYPERLINK("capsilon://?command=openfolder&amp;siteaddress=FAM.docvelocity-na8.net&amp;folderid=FX5BF0398C-2E91-B0E0-2738-77831E9DA7FA","FX22031320")</f>
        <v>FX22031320</v>
      </c>
      <c r="F567" t="s">
        <v>19</v>
      </c>
      <c r="G567" t="s">
        <v>19</v>
      </c>
      <c r="H567" t="s">
        <v>83</v>
      </c>
      <c r="I567" t="s">
        <v>1423</v>
      </c>
      <c r="J567">
        <v>0</v>
      </c>
      <c r="K567" t="s">
        <v>85</v>
      </c>
      <c r="L567" t="s">
        <v>86</v>
      </c>
      <c r="M567" t="s">
        <v>87</v>
      </c>
      <c r="N567">
        <v>2</v>
      </c>
      <c r="O567" s="1">
        <v>44635.719375000001</v>
      </c>
      <c r="P567" s="1">
        <v>44635.744293981479</v>
      </c>
      <c r="Q567">
        <v>1843</v>
      </c>
      <c r="R567">
        <v>310</v>
      </c>
      <c r="S567" t="b">
        <v>0</v>
      </c>
      <c r="T567" t="s">
        <v>88</v>
      </c>
      <c r="U567" t="b">
        <v>0</v>
      </c>
      <c r="V567" t="s">
        <v>1358</v>
      </c>
      <c r="W567" s="1">
        <v>44635.72216435185</v>
      </c>
      <c r="X567">
        <v>236</v>
      </c>
      <c r="Y567">
        <v>52</v>
      </c>
      <c r="Z567">
        <v>0</v>
      </c>
      <c r="AA567">
        <v>52</v>
      </c>
      <c r="AB567">
        <v>0</v>
      </c>
      <c r="AC567">
        <v>8</v>
      </c>
      <c r="AD567">
        <v>-52</v>
      </c>
      <c r="AE567">
        <v>0</v>
      </c>
      <c r="AF567">
        <v>0</v>
      </c>
      <c r="AG567">
        <v>0</v>
      </c>
      <c r="AH567" t="s">
        <v>103</v>
      </c>
      <c r="AI567" s="1">
        <v>44635.744293981479</v>
      </c>
      <c r="AJ567">
        <v>74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 x14ac:dyDescent="0.35">
      <c r="A568" t="s">
        <v>1424</v>
      </c>
      <c r="B568" t="s">
        <v>80</v>
      </c>
      <c r="C568" t="s">
        <v>1422</v>
      </c>
      <c r="D568" t="s">
        <v>82</v>
      </c>
      <c r="E568" s="2" t="str">
        <f>HYPERLINK("capsilon://?command=openfolder&amp;siteaddress=FAM.docvelocity-na8.net&amp;folderid=FX5BF0398C-2E91-B0E0-2738-77831E9DA7FA","FX22031320")</f>
        <v>FX22031320</v>
      </c>
      <c r="F568" t="s">
        <v>19</v>
      </c>
      <c r="G568" t="s">
        <v>19</v>
      </c>
      <c r="H568" t="s">
        <v>83</v>
      </c>
      <c r="I568" t="s">
        <v>1425</v>
      </c>
      <c r="J568">
        <v>88</v>
      </c>
      <c r="K568" t="s">
        <v>85</v>
      </c>
      <c r="L568" t="s">
        <v>86</v>
      </c>
      <c r="M568" t="s">
        <v>87</v>
      </c>
      <c r="N568">
        <v>2</v>
      </c>
      <c r="O568" s="1">
        <v>44635.720706018517</v>
      </c>
      <c r="P568" s="1">
        <v>44635.745185185187</v>
      </c>
      <c r="Q568">
        <v>856</v>
      </c>
      <c r="R568">
        <v>1259</v>
      </c>
      <c r="S568" t="b">
        <v>0</v>
      </c>
      <c r="T568" t="s">
        <v>88</v>
      </c>
      <c r="U568" t="b">
        <v>0</v>
      </c>
      <c r="V568" t="s">
        <v>237</v>
      </c>
      <c r="W568" s="1">
        <v>44635.73574074074</v>
      </c>
      <c r="X568">
        <v>1183</v>
      </c>
      <c r="Y568">
        <v>41</v>
      </c>
      <c r="Z568">
        <v>0</v>
      </c>
      <c r="AA568">
        <v>41</v>
      </c>
      <c r="AB568">
        <v>0</v>
      </c>
      <c r="AC568">
        <v>5</v>
      </c>
      <c r="AD568">
        <v>47</v>
      </c>
      <c r="AE568">
        <v>0</v>
      </c>
      <c r="AF568">
        <v>0</v>
      </c>
      <c r="AG568">
        <v>0</v>
      </c>
      <c r="AH568" t="s">
        <v>103</v>
      </c>
      <c r="AI568" s="1">
        <v>44635.745185185187</v>
      </c>
      <c r="AJ568">
        <v>76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47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 x14ac:dyDescent="0.35">
      <c r="A569" t="s">
        <v>1426</v>
      </c>
      <c r="B569" t="s">
        <v>80</v>
      </c>
      <c r="C569" t="s">
        <v>1422</v>
      </c>
      <c r="D569" t="s">
        <v>82</v>
      </c>
      <c r="E569" s="2" t="str">
        <f>HYPERLINK("capsilon://?command=openfolder&amp;siteaddress=FAM.docvelocity-na8.net&amp;folderid=FX5BF0398C-2E91-B0E0-2738-77831E9DA7FA","FX22031320")</f>
        <v>FX22031320</v>
      </c>
      <c r="F569" t="s">
        <v>19</v>
      </c>
      <c r="G569" t="s">
        <v>19</v>
      </c>
      <c r="H569" t="s">
        <v>83</v>
      </c>
      <c r="I569" t="s">
        <v>1427</v>
      </c>
      <c r="J569">
        <v>78</v>
      </c>
      <c r="K569" t="s">
        <v>85</v>
      </c>
      <c r="L569" t="s">
        <v>86</v>
      </c>
      <c r="M569" t="s">
        <v>87</v>
      </c>
      <c r="N569">
        <v>2</v>
      </c>
      <c r="O569" s="1">
        <v>44635.720810185187</v>
      </c>
      <c r="P569" s="1">
        <v>44635.745833333334</v>
      </c>
      <c r="Q569">
        <v>1688</v>
      </c>
      <c r="R569">
        <v>474</v>
      </c>
      <c r="S569" t="b">
        <v>0</v>
      </c>
      <c r="T569" t="s">
        <v>88</v>
      </c>
      <c r="U569" t="b">
        <v>0</v>
      </c>
      <c r="V569" t="s">
        <v>1358</v>
      </c>
      <c r="W569" s="1">
        <v>44635.727013888885</v>
      </c>
      <c r="X569">
        <v>419</v>
      </c>
      <c r="Y569">
        <v>38</v>
      </c>
      <c r="Z569">
        <v>0</v>
      </c>
      <c r="AA569">
        <v>38</v>
      </c>
      <c r="AB569">
        <v>0</v>
      </c>
      <c r="AC569">
        <v>21</v>
      </c>
      <c r="AD569">
        <v>40</v>
      </c>
      <c r="AE569">
        <v>0</v>
      </c>
      <c r="AF569">
        <v>0</v>
      </c>
      <c r="AG569">
        <v>0</v>
      </c>
      <c r="AH569" t="s">
        <v>103</v>
      </c>
      <c r="AI569" s="1">
        <v>44635.745833333334</v>
      </c>
      <c r="AJ569">
        <v>55</v>
      </c>
      <c r="AK569">
        <v>2</v>
      </c>
      <c r="AL569">
        <v>0</v>
      </c>
      <c r="AM569">
        <v>2</v>
      </c>
      <c r="AN569">
        <v>0</v>
      </c>
      <c r="AO569">
        <v>1</v>
      </c>
      <c r="AP569">
        <v>38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 x14ac:dyDescent="0.35">
      <c r="A570" t="s">
        <v>1428</v>
      </c>
      <c r="B570" t="s">
        <v>80</v>
      </c>
      <c r="C570" t="s">
        <v>1397</v>
      </c>
      <c r="D570" t="s">
        <v>82</v>
      </c>
      <c r="E570" s="2" t="str">
        <f>HYPERLINK("capsilon://?command=openfolder&amp;siteaddress=FAM.docvelocity-na8.net&amp;folderid=FXB2F26D85-DB99-7E79-A029-2601AAE51FDC","FX22031696")</f>
        <v>FX22031696</v>
      </c>
      <c r="F570" t="s">
        <v>19</v>
      </c>
      <c r="G570" t="s">
        <v>19</v>
      </c>
      <c r="H570" t="s">
        <v>83</v>
      </c>
      <c r="I570" t="s">
        <v>1429</v>
      </c>
      <c r="J570">
        <v>46</v>
      </c>
      <c r="K570" t="s">
        <v>85</v>
      </c>
      <c r="L570" t="s">
        <v>86</v>
      </c>
      <c r="M570" t="s">
        <v>87</v>
      </c>
      <c r="N570">
        <v>2</v>
      </c>
      <c r="O570" s="1">
        <v>44635.7268287037</v>
      </c>
      <c r="P570" s="1">
        <v>44635.746469907404</v>
      </c>
      <c r="Q570">
        <v>1507</v>
      </c>
      <c r="R570">
        <v>190</v>
      </c>
      <c r="S570" t="b">
        <v>0</v>
      </c>
      <c r="T570" t="s">
        <v>88</v>
      </c>
      <c r="U570" t="b">
        <v>0</v>
      </c>
      <c r="V570" t="s">
        <v>1358</v>
      </c>
      <c r="W570" s="1">
        <v>44635.72859953704</v>
      </c>
      <c r="X570">
        <v>136</v>
      </c>
      <c r="Y570">
        <v>44</v>
      </c>
      <c r="Z570">
        <v>0</v>
      </c>
      <c r="AA570">
        <v>44</v>
      </c>
      <c r="AB570">
        <v>0</v>
      </c>
      <c r="AC570">
        <v>7</v>
      </c>
      <c r="AD570">
        <v>2</v>
      </c>
      <c r="AE570">
        <v>0</v>
      </c>
      <c r="AF570">
        <v>0</v>
      </c>
      <c r="AG570">
        <v>0</v>
      </c>
      <c r="AH570" t="s">
        <v>103</v>
      </c>
      <c r="AI570" s="1">
        <v>44635.746469907404</v>
      </c>
      <c r="AJ570">
        <v>54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2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 x14ac:dyDescent="0.35">
      <c r="A571" t="s">
        <v>1430</v>
      </c>
      <c r="B571" t="s">
        <v>80</v>
      </c>
      <c r="C571" t="s">
        <v>1397</v>
      </c>
      <c r="D571" t="s">
        <v>82</v>
      </c>
      <c r="E571" s="2" t="str">
        <f>HYPERLINK("capsilon://?command=openfolder&amp;siteaddress=FAM.docvelocity-na8.net&amp;folderid=FXB2F26D85-DB99-7E79-A029-2601AAE51FDC","FX22031696")</f>
        <v>FX22031696</v>
      </c>
      <c r="F571" t="s">
        <v>19</v>
      </c>
      <c r="G571" t="s">
        <v>19</v>
      </c>
      <c r="H571" t="s">
        <v>83</v>
      </c>
      <c r="I571" t="s">
        <v>1431</v>
      </c>
      <c r="J571">
        <v>0</v>
      </c>
      <c r="K571" t="s">
        <v>85</v>
      </c>
      <c r="L571" t="s">
        <v>86</v>
      </c>
      <c r="M571" t="s">
        <v>87</v>
      </c>
      <c r="N571">
        <v>2</v>
      </c>
      <c r="O571" s="1">
        <v>44635.727083333331</v>
      </c>
      <c r="P571" s="1">
        <v>44635.747418981482</v>
      </c>
      <c r="Q571">
        <v>1442</v>
      </c>
      <c r="R571">
        <v>315</v>
      </c>
      <c r="S571" t="b">
        <v>0</v>
      </c>
      <c r="T571" t="s">
        <v>88</v>
      </c>
      <c r="U571" t="b">
        <v>0</v>
      </c>
      <c r="V571" t="s">
        <v>1254</v>
      </c>
      <c r="W571" s="1">
        <v>44635.730127314811</v>
      </c>
      <c r="X571">
        <v>216</v>
      </c>
      <c r="Y571">
        <v>52</v>
      </c>
      <c r="Z571">
        <v>0</v>
      </c>
      <c r="AA571">
        <v>52</v>
      </c>
      <c r="AB571">
        <v>0</v>
      </c>
      <c r="AC571">
        <v>24</v>
      </c>
      <c r="AD571">
        <v>-52</v>
      </c>
      <c r="AE571">
        <v>0</v>
      </c>
      <c r="AF571">
        <v>0</v>
      </c>
      <c r="AG571">
        <v>0</v>
      </c>
      <c r="AH571" t="s">
        <v>103</v>
      </c>
      <c r="AI571" s="1">
        <v>44635.747418981482</v>
      </c>
      <c r="AJ571">
        <v>81</v>
      </c>
      <c r="AK571">
        <v>3</v>
      </c>
      <c r="AL571">
        <v>0</v>
      </c>
      <c r="AM571">
        <v>3</v>
      </c>
      <c r="AN571">
        <v>0</v>
      </c>
      <c r="AO571">
        <v>2</v>
      </c>
      <c r="AP571">
        <v>-55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 x14ac:dyDescent="0.35">
      <c r="A572" t="s">
        <v>1432</v>
      </c>
      <c r="B572" t="s">
        <v>80</v>
      </c>
      <c r="C572" t="s">
        <v>802</v>
      </c>
      <c r="D572" t="s">
        <v>82</v>
      </c>
      <c r="E572" s="2" t="str">
        <f>HYPERLINK("capsilon://?command=openfolder&amp;siteaddress=FAM.docvelocity-na8.net&amp;folderid=FXD12B136E-AC25-F550-06DD-F60178B71830","FX22028893")</f>
        <v>FX22028893</v>
      </c>
      <c r="F572" t="s">
        <v>19</v>
      </c>
      <c r="G572" t="s">
        <v>19</v>
      </c>
      <c r="H572" t="s">
        <v>83</v>
      </c>
      <c r="I572" t="s">
        <v>1433</v>
      </c>
      <c r="J572">
        <v>0</v>
      </c>
      <c r="K572" t="s">
        <v>85</v>
      </c>
      <c r="L572" t="s">
        <v>86</v>
      </c>
      <c r="M572" t="s">
        <v>87</v>
      </c>
      <c r="N572">
        <v>2</v>
      </c>
      <c r="O572" s="1">
        <v>44621.864062499997</v>
      </c>
      <c r="P572" s="1">
        <v>44622.215879629628</v>
      </c>
      <c r="Q572">
        <v>28924</v>
      </c>
      <c r="R572">
        <v>1473</v>
      </c>
      <c r="S572" t="b">
        <v>0</v>
      </c>
      <c r="T572" t="s">
        <v>88</v>
      </c>
      <c r="U572" t="b">
        <v>0</v>
      </c>
      <c r="V572" t="s">
        <v>149</v>
      </c>
      <c r="W572" s="1">
        <v>44621.94226851852</v>
      </c>
      <c r="X572">
        <v>924</v>
      </c>
      <c r="Y572">
        <v>63</v>
      </c>
      <c r="Z572">
        <v>0</v>
      </c>
      <c r="AA572">
        <v>63</v>
      </c>
      <c r="AB572">
        <v>0</v>
      </c>
      <c r="AC572">
        <v>17</v>
      </c>
      <c r="AD572">
        <v>-63</v>
      </c>
      <c r="AE572">
        <v>0</v>
      </c>
      <c r="AF572">
        <v>0</v>
      </c>
      <c r="AG572">
        <v>0</v>
      </c>
      <c r="AH572" t="s">
        <v>566</v>
      </c>
      <c r="AI572" s="1">
        <v>44622.215879629628</v>
      </c>
      <c r="AJ572">
        <v>522</v>
      </c>
      <c r="AK572">
        <v>1</v>
      </c>
      <c r="AL572">
        <v>0</v>
      </c>
      <c r="AM572">
        <v>1</v>
      </c>
      <c r="AN572">
        <v>0</v>
      </c>
      <c r="AO572">
        <v>1</v>
      </c>
      <c r="AP572">
        <v>-64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 x14ac:dyDescent="0.35">
      <c r="A573" t="s">
        <v>1434</v>
      </c>
      <c r="B573" t="s">
        <v>80</v>
      </c>
      <c r="C573" t="s">
        <v>1392</v>
      </c>
      <c r="D573" t="s">
        <v>82</v>
      </c>
      <c r="E573" s="2" t="str">
        <f>HYPERLINK("capsilon://?command=openfolder&amp;siteaddress=FAM.docvelocity-na8.net&amp;folderid=FXA322866E-EF1C-8821-B188-86073C685604","FX2202556")</f>
        <v>FX2202556</v>
      </c>
      <c r="F573" t="s">
        <v>19</v>
      </c>
      <c r="G573" t="s">
        <v>19</v>
      </c>
      <c r="H573" t="s">
        <v>83</v>
      </c>
      <c r="I573" t="s">
        <v>1393</v>
      </c>
      <c r="J573">
        <v>0</v>
      </c>
      <c r="K573" t="s">
        <v>85</v>
      </c>
      <c r="L573" t="s">
        <v>86</v>
      </c>
      <c r="M573" t="s">
        <v>87</v>
      </c>
      <c r="N573">
        <v>2</v>
      </c>
      <c r="O573" s="1">
        <v>44635.758125</v>
      </c>
      <c r="P573" s="1">
        <v>44635.770300925928</v>
      </c>
      <c r="Q573">
        <v>555</v>
      </c>
      <c r="R573">
        <v>497</v>
      </c>
      <c r="S573" t="b">
        <v>0</v>
      </c>
      <c r="T573" t="s">
        <v>88</v>
      </c>
      <c r="U573" t="b">
        <v>1</v>
      </c>
      <c r="V573" t="s">
        <v>1229</v>
      </c>
      <c r="W573" s="1">
        <v>44635.76090277778</v>
      </c>
      <c r="X573">
        <v>234</v>
      </c>
      <c r="Y573">
        <v>37</v>
      </c>
      <c r="Z573">
        <v>0</v>
      </c>
      <c r="AA573">
        <v>37</v>
      </c>
      <c r="AB573">
        <v>0</v>
      </c>
      <c r="AC573">
        <v>24</v>
      </c>
      <c r="AD573">
        <v>-37</v>
      </c>
      <c r="AE573">
        <v>0</v>
      </c>
      <c r="AF573">
        <v>0</v>
      </c>
      <c r="AG573">
        <v>0</v>
      </c>
      <c r="AH573" t="s">
        <v>191</v>
      </c>
      <c r="AI573" s="1">
        <v>44635.770300925928</v>
      </c>
      <c r="AJ573">
        <v>263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-37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 x14ac:dyDescent="0.35">
      <c r="A574" t="s">
        <v>1435</v>
      </c>
      <c r="B574" t="s">
        <v>80</v>
      </c>
      <c r="C574" t="s">
        <v>1413</v>
      </c>
      <c r="D574" t="s">
        <v>82</v>
      </c>
      <c r="E574" s="2" t="str">
        <f>HYPERLINK("capsilon://?command=openfolder&amp;siteaddress=FAM.docvelocity-na8.net&amp;folderid=FXD1C9CDAD-D0C1-3742-23A2-319A9B48CC0D","FX22035459")</f>
        <v>FX22035459</v>
      </c>
      <c r="F574" t="s">
        <v>19</v>
      </c>
      <c r="G574" t="s">
        <v>19</v>
      </c>
      <c r="H574" t="s">
        <v>83</v>
      </c>
      <c r="I574" t="s">
        <v>1414</v>
      </c>
      <c r="J574">
        <v>834</v>
      </c>
      <c r="K574" t="s">
        <v>85</v>
      </c>
      <c r="L574" t="s">
        <v>86</v>
      </c>
      <c r="M574" t="s">
        <v>87</v>
      </c>
      <c r="N574">
        <v>2</v>
      </c>
      <c r="O574" s="1">
        <v>44635.809930555559</v>
      </c>
      <c r="P574" s="1">
        <v>44636.186886574076</v>
      </c>
      <c r="Q574">
        <v>27962</v>
      </c>
      <c r="R574">
        <v>4607</v>
      </c>
      <c r="S574" t="b">
        <v>0</v>
      </c>
      <c r="T574" t="s">
        <v>88</v>
      </c>
      <c r="U574" t="b">
        <v>1</v>
      </c>
      <c r="V574" t="s">
        <v>1226</v>
      </c>
      <c r="W574" s="1">
        <v>44635.845532407409</v>
      </c>
      <c r="X574">
        <v>3068</v>
      </c>
      <c r="Y574">
        <v>296</v>
      </c>
      <c r="Z574">
        <v>0</v>
      </c>
      <c r="AA574">
        <v>296</v>
      </c>
      <c r="AB574">
        <v>0</v>
      </c>
      <c r="AC574">
        <v>94</v>
      </c>
      <c r="AD574">
        <v>538</v>
      </c>
      <c r="AE574">
        <v>0</v>
      </c>
      <c r="AF574">
        <v>0</v>
      </c>
      <c r="AG574">
        <v>0</v>
      </c>
      <c r="AH574" t="s">
        <v>255</v>
      </c>
      <c r="AI574" s="1">
        <v>44636.186886574076</v>
      </c>
      <c r="AJ574">
        <v>1493</v>
      </c>
      <c r="AK574">
        <v>17</v>
      </c>
      <c r="AL574">
        <v>0</v>
      </c>
      <c r="AM574">
        <v>17</v>
      </c>
      <c r="AN574">
        <v>0</v>
      </c>
      <c r="AO574">
        <v>16</v>
      </c>
      <c r="AP574">
        <v>521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 x14ac:dyDescent="0.35">
      <c r="A575" t="s">
        <v>1436</v>
      </c>
      <c r="B575" t="s">
        <v>80</v>
      </c>
      <c r="C575" t="s">
        <v>1112</v>
      </c>
      <c r="D575" t="s">
        <v>82</v>
      </c>
      <c r="E575" s="2" t="str">
        <f>HYPERLINK("capsilon://?command=openfolder&amp;siteaddress=FAM.docvelocity-na8.net&amp;folderid=FXAA1A6614-C535-934B-75BE-412293638A18","FX22023835")</f>
        <v>FX22023835</v>
      </c>
      <c r="F575" t="s">
        <v>19</v>
      </c>
      <c r="G575" t="s">
        <v>19</v>
      </c>
      <c r="H575" t="s">
        <v>83</v>
      </c>
      <c r="I575" t="s">
        <v>1437</v>
      </c>
      <c r="J575">
        <v>100</v>
      </c>
      <c r="K575" t="s">
        <v>85</v>
      </c>
      <c r="L575" t="s">
        <v>86</v>
      </c>
      <c r="M575" t="s">
        <v>87</v>
      </c>
      <c r="N575">
        <v>2</v>
      </c>
      <c r="O575" s="1">
        <v>44635.85665509259</v>
      </c>
      <c r="P575" s="1">
        <v>44636.17597222222</v>
      </c>
      <c r="Q575">
        <v>26109</v>
      </c>
      <c r="R575">
        <v>1480</v>
      </c>
      <c r="S575" t="b">
        <v>0</v>
      </c>
      <c r="T575" t="s">
        <v>88</v>
      </c>
      <c r="U575" t="b">
        <v>0</v>
      </c>
      <c r="V575" t="s">
        <v>1293</v>
      </c>
      <c r="W575" s="1">
        <v>44635.977233796293</v>
      </c>
      <c r="X575">
        <v>1016</v>
      </c>
      <c r="Y575">
        <v>95</v>
      </c>
      <c r="Z575">
        <v>0</v>
      </c>
      <c r="AA575">
        <v>95</v>
      </c>
      <c r="AB575">
        <v>0</v>
      </c>
      <c r="AC575">
        <v>3</v>
      </c>
      <c r="AD575">
        <v>5</v>
      </c>
      <c r="AE575">
        <v>0</v>
      </c>
      <c r="AF575">
        <v>0</v>
      </c>
      <c r="AG575">
        <v>0</v>
      </c>
      <c r="AH575" t="s">
        <v>252</v>
      </c>
      <c r="AI575" s="1">
        <v>44636.17597222222</v>
      </c>
      <c r="AJ575">
        <v>379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5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 x14ac:dyDescent="0.35">
      <c r="A576" t="s">
        <v>1438</v>
      </c>
      <c r="B576" t="s">
        <v>80</v>
      </c>
      <c r="C576" t="s">
        <v>1439</v>
      </c>
      <c r="D576" t="s">
        <v>82</v>
      </c>
      <c r="E576" s="2" t="str">
        <f>HYPERLINK("capsilon://?command=openfolder&amp;siteaddress=FAM.docvelocity-na8.net&amp;folderid=FXA79E27A2-0CA7-F87F-34A7-73C6127A60AD","FX22027098")</f>
        <v>FX22027098</v>
      </c>
      <c r="F576" t="s">
        <v>19</v>
      </c>
      <c r="G576" t="s">
        <v>19</v>
      </c>
      <c r="H576" t="s">
        <v>83</v>
      </c>
      <c r="I576" t="s">
        <v>1440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44621.88863425926</v>
      </c>
      <c r="P576" s="1">
        <v>44622.2184375</v>
      </c>
      <c r="Q576">
        <v>27590</v>
      </c>
      <c r="R576">
        <v>905</v>
      </c>
      <c r="S576" t="b">
        <v>0</v>
      </c>
      <c r="T576" t="s">
        <v>88</v>
      </c>
      <c r="U576" t="b">
        <v>0</v>
      </c>
      <c r="V576" t="s">
        <v>149</v>
      </c>
      <c r="W576" s="1">
        <v>44621.950208333335</v>
      </c>
      <c r="X576">
        <v>685</v>
      </c>
      <c r="Y576">
        <v>21</v>
      </c>
      <c r="Z576">
        <v>0</v>
      </c>
      <c r="AA576">
        <v>21</v>
      </c>
      <c r="AB576">
        <v>0</v>
      </c>
      <c r="AC576">
        <v>7</v>
      </c>
      <c r="AD576">
        <v>-21</v>
      </c>
      <c r="AE576">
        <v>0</v>
      </c>
      <c r="AF576">
        <v>0</v>
      </c>
      <c r="AG576">
        <v>0</v>
      </c>
      <c r="AH576" t="s">
        <v>566</v>
      </c>
      <c r="AI576" s="1">
        <v>44622.2184375</v>
      </c>
      <c r="AJ576">
        <v>220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-21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 x14ac:dyDescent="0.35">
      <c r="A577" t="s">
        <v>1441</v>
      </c>
      <c r="B577" t="s">
        <v>80</v>
      </c>
      <c r="C577" t="s">
        <v>1442</v>
      </c>
      <c r="D577" t="s">
        <v>82</v>
      </c>
      <c r="E577" s="2" t="str">
        <f>HYPERLINK("capsilon://?command=openfolder&amp;siteaddress=FAM.docvelocity-na8.net&amp;folderid=FX0A083362-2053-26CF-1FCA-8E446AF8CE9C","FX22018127")</f>
        <v>FX22018127</v>
      </c>
      <c r="F577" t="s">
        <v>19</v>
      </c>
      <c r="G577" t="s">
        <v>19</v>
      </c>
      <c r="H577" t="s">
        <v>83</v>
      </c>
      <c r="I577" t="s">
        <v>1443</v>
      </c>
      <c r="J577">
        <v>0</v>
      </c>
      <c r="K577" t="s">
        <v>85</v>
      </c>
      <c r="L577" t="s">
        <v>86</v>
      </c>
      <c r="M577" t="s">
        <v>87</v>
      </c>
      <c r="N577">
        <v>2</v>
      </c>
      <c r="O577" s="1">
        <v>44635.874236111114</v>
      </c>
      <c r="P577" s="1">
        <v>44636.176446759258</v>
      </c>
      <c r="Q577">
        <v>24411</v>
      </c>
      <c r="R577">
        <v>1700</v>
      </c>
      <c r="S577" t="b">
        <v>0</v>
      </c>
      <c r="T577" t="s">
        <v>88</v>
      </c>
      <c r="U577" t="b">
        <v>0</v>
      </c>
      <c r="V577" t="s">
        <v>1293</v>
      </c>
      <c r="W577" s="1">
        <v>44635.992129629631</v>
      </c>
      <c r="X577">
        <v>1286</v>
      </c>
      <c r="Y577">
        <v>52</v>
      </c>
      <c r="Z577">
        <v>0</v>
      </c>
      <c r="AA577">
        <v>52</v>
      </c>
      <c r="AB577">
        <v>0</v>
      </c>
      <c r="AC577">
        <v>30</v>
      </c>
      <c r="AD577">
        <v>-52</v>
      </c>
      <c r="AE577">
        <v>0</v>
      </c>
      <c r="AF577">
        <v>0</v>
      </c>
      <c r="AG577">
        <v>0</v>
      </c>
      <c r="AH577" t="s">
        <v>89</v>
      </c>
      <c r="AI577" s="1">
        <v>44636.176446759258</v>
      </c>
      <c r="AJ577">
        <v>411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-53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 x14ac:dyDescent="0.35">
      <c r="A578" t="s">
        <v>1444</v>
      </c>
      <c r="B578" t="s">
        <v>80</v>
      </c>
      <c r="C578" t="s">
        <v>1439</v>
      </c>
      <c r="D578" t="s">
        <v>82</v>
      </c>
      <c r="E578" s="2" t="str">
        <f>HYPERLINK("capsilon://?command=openfolder&amp;siteaddress=FAM.docvelocity-na8.net&amp;folderid=FXA79E27A2-0CA7-F87F-34A7-73C6127A60AD","FX22027098")</f>
        <v>FX22027098</v>
      </c>
      <c r="F578" t="s">
        <v>19</v>
      </c>
      <c r="G578" t="s">
        <v>19</v>
      </c>
      <c r="H578" t="s">
        <v>83</v>
      </c>
      <c r="I578" t="s">
        <v>1445</v>
      </c>
      <c r="J578">
        <v>0</v>
      </c>
      <c r="K578" t="s">
        <v>85</v>
      </c>
      <c r="L578" t="s">
        <v>86</v>
      </c>
      <c r="M578" t="s">
        <v>87</v>
      </c>
      <c r="N578">
        <v>2</v>
      </c>
      <c r="O578" s="1">
        <v>44621.889918981484</v>
      </c>
      <c r="P578" s="1">
        <v>44622.224907407406</v>
      </c>
      <c r="Q578">
        <v>27345</v>
      </c>
      <c r="R578">
        <v>1598</v>
      </c>
      <c r="S578" t="b">
        <v>0</v>
      </c>
      <c r="T578" t="s">
        <v>88</v>
      </c>
      <c r="U578" t="b">
        <v>0</v>
      </c>
      <c r="V578" t="s">
        <v>149</v>
      </c>
      <c r="W578" s="1">
        <v>44621.962256944447</v>
      </c>
      <c r="X578">
        <v>1040</v>
      </c>
      <c r="Y578">
        <v>66</v>
      </c>
      <c r="Z578">
        <v>0</v>
      </c>
      <c r="AA578">
        <v>66</v>
      </c>
      <c r="AB578">
        <v>0</v>
      </c>
      <c r="AC578">
        <v>11</v>
      </c>
      <c r="AD578">
        <v>-66</v>
      </c>
      <c r="AE578">
        <v>0</v>
      </c>
      <c r="AF578">
        <v>0</v>
      </c>
      <c r="AG578">
        <v>0</v>
      </c>
      <c r="AH578" t="s">
        <v>566</v>
      </c>
      <c r="AI578" s="1">
        <v>44622.224907407406</v>
      </c>
      <c r="AJ578">
        <v>558</v>
      </c>
      <c r="AK578">
        <v>2</v>
      </c>
      <c r="AL578">
        <v>0</v>
      </c>
      <c r="AM578">
        <v>2</v>
      </c>
      <c r="AN578">
        <v>0</v>
      </c>
      <c r="AO578">
        <v>2</v>
      </c>
      <c r="AP578">
        <v>-68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 x14ac:dyDescent="0.35">
      <c r="A579" t="s">
        <v>1446</v>
      </c>
      <c r="B579" t="s">
        <v>80</v>
      </c>
      <c r="C579" t="s">
        <v>1447</v>
      </c>
      <c r="D579" t="s">
        <v>82</v>
      </c>
      <c r="E579" s="2" t="str">
        <f>HYPERLINK("capsilon://?command=openfolder&amp;siteaddress=FAM.docvelocity-na8.net&amp;folderid=FXB138E31E-56B6-78FA-5AFA-68C0E35F0265","FX22031826")</f>
        <v>FX22031826</v>
      </c>
      <c r="F579" t="s">
        <v>19</v>
      </c>
      <c r="G579" t="s">
        <v>19</v>
      </c>
      <c r="H579" t="s">
        <v>83</v>
      </c>
      <c r="I579" t="s">
        <v>1448</v>
      </c>
      <c r="J579">
        <v>71</v>
      </c>
      <c r="K579" t="s">
        <v>85</v>
      </c>
      <c r="L579" t="s">
        <v>86</v>
      </c>
      <c r="M579" t="s">
        <v>87</v>
      </c>
      <c r="N579">
        <v>2</v>
      </c>
      <c r="O579" s="1">
        <v>44635.901770833334</v>
      </c>
      <c r="P579" s="1">
        <v>44636.179814814815</v>
      </c>
      <c r="Q579">
        <v>23276</v>
      </c>
      <c r="R579">
        <v>747</v>
      </c>
      <c r="S579" t="b">
        <v>0</v>
      </c>
      <c r="T579" t="s">
        <v>88</v>
      </c>
      <c r="U579" t="b">
        <v>0</v>
      </c>
      <c r="V579" t="s">
        <v>1299</v>
      </c>
      <c r="W579" s="1">
        <v>44635.982997685183</v>
      </c>
      <c r="X579">
        <v>416</v>
      </c>
      <c r="Y579">
        <v>78</v>
      </c>
      <c r="Z579">
        <v>0</v>
      </c>
      <c r="AA579">
        <v>78</v>
      </c>
      <c r="AB579">
        <v>0</v>
      </c>
      <c r="AC579">
        <v>14</v>
      </c>
      <c r="AD579">
        <v>-7</v>
      </c>
      <c r="AE579">
        <v>0</v>
      </c>
      <c r="AF579">
        <v>0</v>
      </c>
      <c r="AG579">
        <v>0</v>
      </c>
      <c r="AH579" t="s">
        <v>252</v>
      </c>
      <c r="AI579" s="1">
        <v>44636.179814814815</v>
      </c>
      <c r="AJ579">
        <v>331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-7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 x14ac:dyDescent="0.35">
      <c r="A580" t="s">
        <v>1449</v>
      </c>
      <c r="B580" t="s">
        <v>80</v>
      </c>
      <c r="C580" t="s">
        <v>1447</v>
      </c>
      <c r="D580" t="s">
        <v>82</v>
      </c>
      <c r="E580" s="2" t="str">
        <f>HYPERLINK("capsilon://?command=openfolder&amp;siteaddress=FAM.docvelocity-na8.net&amp;folderid=FXB138E31E-56B6-78FA-5AFA-68C0E35F0265","FX22031826")</f>
        <v>FX22031826</v>
      </c>
      <c r="F580" t="s">
        <v>19</v>
      </c>
      <c r="G580" t="s">
        <v>19</v>
      </c>
      <c r="H580" t="s">
        <v>83</v>
      </c>
      <c r="I580" t="s">
        <v>1450</v>
      </c>
      <c r="J580">
        <v>71</v>
      </c>
      <c r="K580" t="s">
        <v>85</v>
      </c>
      <c r="L580" t="s">
        <v>86</v>
      </c>
      <c r="M580" t="s">
        <v>87</v>
      </c>
      <c r="N580">
        <v>2</v>
      </c>
      <c r="O580" s="1">
        <v>44635.901898148149</v>
      </c>
      <c r="P580" s="1">
        <v>44636.180613425924</v>
      </c>
      <c r="Q580">
        <v>23330</v>
      </c>
      <c r="R580">
        <v>751</v>
      </c>
      <c r="S580" t="b">
        <v>0</v>
      </c>
      <c r="T580" t="s">
        <v>88</v>
      </c>
      <c r="U580" t="b">
        <v>0</v>
      </c>
      <c r="V580" t="s">
        <v>1299</v>
      </c>
      <c r="W580" s="1">
        <v>44635.987534722219</v>
      </c>
      <c r="X580">
        <v>392</v>
      </c>
      <c r="Y580">
        <v>78</v>
      </c>
      <c r="Z580">
        <v>0</v>
      </c>
      <c r="AA580">
        <v>78</v>
      </c>
      <c r="AB580">
        <v>0</v>
      </c>
      <c r="AC580">
        <v>14</v>
      </c>
      <c r="AD580">
        <v>-7</v>
      </c>
      <c r="AE580">
        <v>0</v>
      </c>
      <c r="AF580">
        <v>0</v>
      </c>
      <c r="AG580">
        <v>0</v>
      </c>
      <c r="AH580" t="s">
        <v>89</v>
      </c>
      <c r="AI580" s="1">
        <v>44636.180613425924</v>
      </c>
      <c r="AJ580">
        <v>359</v>
      </c>
      <c r="AK580">
        <v>1</v>
      </c>
      <c r="AL580">
        <v>0</v>
      </c>
      <c r="AM580">
        <v>1</v>
      </c>
      <c r="AN580">
        <v>0</v>
      </c>
      <c r="AO580">
        <v>1</v>
      </c>
      <c r="AP580">
        <v>-8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 x14ac:dyDescent="0.35">
      <c r="A581" t="s">
        <v>1451</v>
      </c>
      <c r="B581" t="s">
        <v>80</v>
      </c>
      <c r="C581" t="s">
        <v>1447</v>
      </c>
      <c r="D581" t="s">
        <v>82</v>
      </c>
      <c r="E581" s="2" t="str">
        <f>HYPERLINK("capsilon://?command=openfolder&amp;siteaddress=FAM.docvelocity-na8.net&amp;folderid=FXB138E31E-56B6-78FA-5AFA-68C0E35F0265","FX22031826")</f>
        <v>FX22031826</v>
      </c>
      <c r="F581" t="s">
        <v>19</v>
      </c>
      <c r="G581" t="s">
        <v>19</v>
      </c>
      <c r="H581" t="s">
        <v>83</v>
      </c>
      <c r="I581" t="s">
        <v>1452</v>
      </c>
      <c r="J581">
        <v>71</v>
      </c>
      <c r="K581" t="s">
        <v>85</v>
      </c>
      <c r="L581" t="s">
        <v>86</v>
      </c>
      <c r="M581" t="s">
        <v>87</v>
      </c>
      <c r="N581">
        <v>2</v>
      </c>
      <c r="O581" s="1">
        <v>44635.902013888888</v>
      </c>
      <c r="P581" s="1">
        <v>44636.185752314814</v>
      </c>
      <c r="Q581">
        <v>23730</v>
      </c>
      <c r="R581">
        <v>785</v>
      </c>
      <c r="S581" t="b">
        <v>0</v>
      </c>
      <c r="T581" t="s">
        <v>88</v>
      </c>
      <c r="U581" t="b">
        <v>0</v>
      </c>
      <c r="V581" t="s">
        <v>1299</v>
      </c>
      <c r="W581" s="1">
        <v>44635.993819444448</v>
      </c>
      <c r="X581">
        <v>262</v>
      </c>
      <c r="Y581">
        <v>78</v>
      </c>
      <c r="Z581">
        <v>0</v>
      </c>
      <c r="AA581">
        <v>78</v>
      </c>
      <c r="AB581">
        <v>0</v>
      </c>
      <c r="AC581">
        <v>14</v>
      </c>
      <c r="AD581">
        <v>-7</v>
      </c>
      <c r="AE581">
        <v>0</v>
      </c>
      <c r="AF581">
        <v>0</v>
      </c>
      <c r="AG581">
        <v>0</v>
      </c>
      <c r="AH581" t="s">
        <v>89</v>
      </c>
      <c r="AI581" s="1">
        <v>44636.185752314814</v>
      </c>
      <c r="AJ581">
        <v>444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-8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 x14ac:dyDescent="0.35">
      <c r="A582" t="s">
        <v>1453</v>
      </c>
      <c r="B582" t="s">
        <v>80</v>
      </c>
      <c r="C582" t="s">
        <v>1454</v>
      </c>
      <c r="D582" t="s">
        <v>82</v>
      </c>
      <c r="E582" s="2" t="str">
        <f>HYPERLINK("capsilon://?command=openfolder&amp;siteaddress=FAM.docvelocity-na8.net&amp;folderid=FX914168FF-F14E-6999-5F48-117E22A24F47","FX22024481")</f>
        <v>FX22024481</v>
      </c>
      <c r="F582" t="s">
        <v>19</v>
      </c>
      <c r="G582" t="s">
        <v>19</v>
      </c>
      <c r="H582" t="s">
        <v>83</v>
      </c>
      <c r="I582" t="s">
        <v>1455</v>
      </c>
      <c r="J582">
        <v>0</v>
      </c>
      <c r="K582" t="s">
        <v>85</v>
      </c>
      <c r="L582" t="s">
        <v>86</v>
      </c>
      <c r="M582" t="s">
        <v>87</v>
      </c>
      <c r="N582">
        <v>2</v>
      </c>
      <c r="O582" s="1">
        <v>44621.890763888892</v>
      </c>
      <c r="P582" s="1">
        <v>44622.225717592592</v>
      </c>
      <c r="Q582">
        <v>28590</v>
      </c>
      <c r="R582">
        <v>350</v>
      </c>
      <c r="S582" t="b">
        <v>0</v>
      </c>
      <c r="T582" t="s">
        <v>88</v>
      </c>
      <c r="U582" t="b">
        <v>0</v>
      </c>
      <c r="V582" t="s">
        <v>149</v>
      </c>
      <c r="W582" s="1">
        <v>44621.965509259258</v>
      </c>
      <c r="X582">
        <v>281</v>
      </c>
      <c r="Y582">
        <v>9</v>
      </c>
      <c r="Z582">
        <v>0</v>
      </c>
      <c r="AA582">
        <v>9</v>
      </c>
      <c r="AB582">
        <v>0</v>
      </c>
      <c r="AC582">
        <v>3</v>
      </c>
      <c r="AD582">
        <v>-9</v>
      </c>
      <c r="AE582">
        <v>0</v>
      </c>
      <c r="AF582">
        <v>0</v>
      </c>
      <c r="AG582">
        <v>0</v>
      </c>
      <c r="AH582" t="s">
        <v>566</v>
      </c>
      <c r="AI582" s="1">
        <v>44622.225717592592</v>
      </c>
      <c r="AJ582">
        <v>69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-9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 x14ac:dyDescent="0.35">
      <c r="A583" t="s">
        <v>1456</v>
      </c>
      <c r="B583" t="s">
        <v>80</v>
      </c>
      <c r="C583" t="s">
        <v>1447</v>
      </c>
      <c r="D583" t="s">
        <v>82</v>
      </c>
      <c r="E583" s="2" t="str">
        <f>HYPERLINK("capsilon://?command=openfolder&amp;siteaddress=FAM.docvelocity-na8.net&amp;folderid=FXB138E31E-56B6-78FA-5AFA-68C0E35F0265","FX22031826")</f>
        <v>FX22031826</v>
      </c>
      <c r="F583" t="s">
        <v>19</v>
      </c>
      <c r="G583" t="s">
        <v>19</v>
      </c>
      <c r="H583" t="s">
        <v>83</v>
      </c>
      <c r="I583" t="s">
        <v>1457</v>
      </c>
      <c r="J583">
        <v>66</v>
      </c>
      <c r="K583" t="s">
        <v>85</v>
      </c>
      <c r="L583" t="s">
        <v>86</v>
      </c>
      <c r="M583" t="s">
        <v>87</v>
      </c>
      <c r="N583">
        <v>2</v>
      </c>
      <c r="O583" s="1">
        <v>44635.902303240742</v>
      </c>
      <c r="P583" s="1">
        <v>44636.189062500001</v>
      </c>
      <c r="Q583">
        <v>23559</v>
      </c>
      <c r="R583">
        <v>1217</v>
      </c>
      <c r="S583" t="b">
        <v>0</v>
      </c>
      <c r="T583" t="s">
        <v>88</v>
      </c>
      <c r="U583" t="b">
        <v>0</v>
      </c>
      <c r="V583" t="s">
        <v>1293</v>
      </c>
      <c r="W583" s="1">
        <v>44635.997488425928</v>
      </c>
      <c r="X583">
        <v>462</v>
      </c>
      <c r="Y583">
        <v>61</v>
      </c>
      <c r="Z583">
        <v>0</v>
      </c>
      <c r="AA583">
        <v>61</v>
      </c>
      <c r="AB583">
        <v>0</v>
      </c>
      <c r="AC583">
        <v>1</v>
      </c>
      <c r="AD583">
        <v>5</v>
      </c>
      <c r="AE583">
        <v>0</v>
      </c>
      <c r="AF583">
        <v>0</v>
      </c>
      <c r="AG583">
        <v>0</v>
      </c>
      <c r="AH583" t="s">
        <v>94</v>
      </c>
      <c r="AI583" s="1">
        <v>44636.189062500001</v>
      </c>
      <c r="AJ583">
        <v>755</v>
      </c>
      <c r="AK583">
        <v>1</v>
      </c>
      <c r="AL583">
        <v>0</v>
      </c>
      <c r="AM583">
        <v>1</v>
      </c>
      <c r="AN583">
        <v>0</v>
      </c>
      <c r="AO583">
        <v>0</v>
      </c>
      <c r="AP583">
        <v>4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 x14ac:dyDescent="0.35">
      <c r="A584" t="s">
        <v>1458</v>
      </c>
      <c r="B584" t="s">
        <v>80</v>
      </c>
      <c r="C584" t="s">
        <v>1459</v>
      </c>
      <c r="D584" t="s">
        <v>82</v>
      </c>
      <c r="E584" s="2" t="str">
        <f>HYPERLINK("capsilon://?command=openfolder&amp;siteaddress=FAM.docvelocity-na8.net&amp;folderid=FX29F4CB42-6042-8A83-395C-E3167BD83F01","FX22033491")</f>
        <v>FX22033491</v>
      </c>
      <c r="F584" t="s">
        <v>19</v>
      </c>
      <c r="G584" t="s">
        <v>19</v>
      </c>
      <c r="H584" t="s">
        <v>83</v>
      </c>
      <c r="I584" t="s">
        <v>1460</v>
      </c>
      <c r="J584">
        <v>0</v>
      </c>
      <c r="K584" t="s">
        <v>85</v>
      </c>
      <c r="L584" t="s">
        <v>86</v>
      </c>
      <c r="M584" t="s">
        <v>87</v>
      </c>
      <c r="N584">
        <v>2</v>
      </c>
      <c r="O584" s="1">
        <v>44635.975451388891</v>
      </c>
      <c r="P584" s="1">
        <v>44636.187708333331</v>
      </c>
      <c r="Q584">
        <v>17455</v>
      </c>
      <c r="R584">
        <v>884</v>
      </c>
      <c r="S584" t="b">
        <v>0</v>
      </c>
      <c r="T584" t="s">
        <v>88</v>
      </c>
      <c r="U584" t="b">
        <v>0</v>
      </c>
      <c r="V584" t="s">
        <v>1299</v>
      </c>
      <c r="W584" s="1">
        <v>44635.997777777775</v>
      </c>
      <c r="X584">
        <v>341</v>
      </c>
      <c r="Y584">
        <v>37</v>
      </c>
      <c r="Z584">
        <v>0</v>
      </c>
      <c r="AA584">
        <v>37</v>
      </c>
      <c r="AB584">
        <v>0</v>
      </c>
      <c r="AC584">
        <v>17</v>
      </c>
      <c r="AD584">
        <v>-37</v>
      </c>
      <c r="AE584">
        <v>0</v>
      </c>
      <c r="AF584">
        <v>0</v>
      </c>
      <c r="AG584">
        <v>0</v>
      </c>
      <c r="AH584" t="s">
        <v>252</v>
      </c>
      <c r="AI584" s="1">
        <v>44636.187708333331</v>
      </c>
      <c r="AJ584">
        <v>522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-38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 x14ac:dyDescent="0.35">
      <c r="A585" t="s">
        <v>1461</v>
      </c>
      <c r="B585" t="s">
        <v>80</v>
      </c>
      <c r="C585" t="s">
        <v>907</v>
      </c>
      <c r="D585" t="s">
        <v>82</v>
      </c>
      <c r="E585" s="2" t="str">
        <f>HYPERLINK("capsilon://?command=openfolder&amp;siteaddress=FAM.docvelocity-na8.net&amp;folderid=FX514B4125-F1AD-A44F-5610-5F18A6058788","FX220212712")</f>
        <v>FX220212712</v>
      </c>
      <c r="F585" t="s">
        <v>19</v>
      </c>
      <c r="G585" t="s">
        <v>19</v>
      </c>
      <c r="H585" t="s">
        <v>83</v>
      </c>
      <c r="I585" t="s">
        <v>1462</v>
      </c>
      <c r="J585">
        <v>51</v>
      </c>
      <c r="K585" t="s">
        <v>85</v>
      </c>
      <c r="L585" t="s">
        <v>86</v>
      </c>
      <c r="M585" t="s">
        <v>87</v>
      </c>
      <c r="N585">
        <v>2</v>
      </c>
      <c r="O585" s="1">
        <v>44636.154976851853</v>
      </c>
      <c r="P585" s="1">
        <v>44636.189398148148</v>
      </c>
      <c r="Q585">
        <v>2347</v>
      </c>
      <c r="R585">
        <v>627</v>
      </c>
      <c r="S585" t="b">
        <v>0</v>
      </c>
      <c r="T585" t="s">
        <v>88</v>
      </c>
      <c r="U585" t="b">
        <v>0</v>
      </c>
      <c r="V585" t="s">
        <v>1296</v>
      </c>
      <c r="W585" s="1">
        <v>44636.170046296298</v>
      </c>
      <c r="X585">
        <v>313</v>
      </c>
      <c r="Y585">
        <v>46</v>
      </c>
      <c r="Z585">
        <v>0</v>
      </c>
      <c r="AA585">
        <v>46</v>
      </c>
      <c r="AB585">
        <v>0</v>
      </c>
      <c r="AC585">
        <v>1</v>
      </c>
      <c r="AD585">
        <v>5</v>
      </c>
      <c r="AE585">
        <v>0</v>
      </c>
      <c r="AF585">
        <v>0</v>
      </c>
      <c r="AG585">
        <v>0</v>
      </c>
      <c r="AH585" t="s">
        <v>89</v>
      </c>
      <c r="AI585" s="1">
        <v>44636.189398148148</v>
      </c>
      <c r="AJ585">
        <v>314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5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 x14ac:dyDescent="0.35">
      <c r="A586" t="s">
        <v>1463</v>
      </c>
      <c r="B586" t="s">
        <v>80</v>
      </c>
      <c r="C586" t="s">
        <v>1464</v>
      </c>
      <c r="D586" t="s">
        <v>82</v>
      </c>
      <c r="E586" s="2" t="str">
        <f>HYPERLINK("capsilon://?command=openfolder&amp;siteaddress=FAM.docvelocity-na8.net&amp;folderid=FXE6FEC12F-FD6D-657F-1113-9D262BB6F66E","FX22027237")</f>
        <v>FX22027237</v>
      </c>
      <c r="F586" t="s">
        <v>19</v>
      </c>
      <c r="G586" t="s">
        <v>19</v>
      </c>
      <c r="H586" t="s">
        <v>83</v>
      </c>
      <c r="I586" t="s">
        <v>1465</v>
      </c>
      <c r="J586">
        <v>0</v>
      </c>
      <c r="K586" t="s">
        <v>85</v>
      </c>
      <c r="L586" t="s">
        <v>86</v>
      </c>
      <c r="M586" t="s">
        <v>87</v>
      </c>
      <c r="N586">
        <v>2</v>
      </c>
      <c r="O586" s="1">
        <v>44636.375462962962</v>
      </c>
      <c r="P586" s="1">
        <v>44636.392789351848</v>
      </c>
      <c r="Q586">
        <v>1096</v>
      </c>
      <c r="R586">
        <v>401</v>
      </c>
      <c r="S586" t="b">
        <v>0</v>
      </c>
      <c r="T586" t="s">
        <v>88</v>
      </c>
      <c r="U586" t="b">
        <v>0</v>
      </c>
      <c r="V586" t="s">
        <v>1350</v>
      </c>
      <c r="W586" s="1">
        <v>44636.390173611115</v>
      </c>
      <c r="X586">
        <v>308</v>
      </c>
      <c r="Y586">
        <v>9</v>
      </c>
      <c r="Z586">
        <v>0</v>
      </c>
      <c r="AA586">
        <v>9</v>
      </c>
      <c r="AB586">
        <v>0</v>
      </c>
      <c r="AC586">
        <v>4</v>
      </c>
      <c r="AD586">
        <v>-9</v>
      </c>
      <c r="AE586">
        <v>0</v>
      </c>
      <c r="AF586">
        <v>0</v>
      </c>
      <c r="AG586">
        <v>0</v>
      </c>
      <c r="AH586" t="s">
        <v>252</v>
      </c>
      <c r="AI586" s="1">
        <v>44636.392789351848</v>
      </c>
      <c r="AJ586">
        <v>93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 x14ac:dyDescent="0.35">
      <c r="A587" t="s">
        <v>1466</v>
      </c>
      <c r="B587" t="s">
        <v>80</v>
      </c>
      <c r="C587" t="s">
        <v>1467</v>
      </c>
      <c r="D587" t="s">
        <v>82</v>
      </c>
      <c r="E587" s="2" t="str">
        <f>HYPERLINK("capsilon://?command=openfolder&amp;siteaddress=FAM.docvelocity-na8.net&amp;folderid=FX9283B043-E4C8-8697-08CE-96E4207F6681","FX220211434")</f>
        <v>FX220211434</v>
      </c>
      <c r="F587" t="s">
        <v>19</v>
      </c>
      <c r="G587" t="s">
        <v>19</v>
      </c>
      <c r="H587" t="s">
        <v>83</v>
      </c>
      <c r="I587" t="s">
        <v>1468</v>
      </c>
      <c r="J587">
        <v>0</v>
      </c>
      <c r="K587" t="s">
        <v>85</v>
      </c>
      <c r="L587" t="s">
        <v>86</v>
      </c>
      <c r="M587" t="s">
        <v>87</v>
      </c>
      <c r="N587">
        <v>2</v>
      </c>
      <c r="O587" s="1">
        <v>44621.222083333334</v>
      </c>
      <c r="P587" s="1">
        <v>44621.297858796293</v>
      </c>
      <c r="Q587">
        <v>5369</v>
      </c>
      <c r="R587">
        <v>1178</v>
      </c>
      <c r="S587" t="b">
        <v>0</v>
      </c>
      <c r="T587" t="s">
        <v>88</v>
      </c>
      <c r="U587" t="b">
        <v>1</v>
      </c>
      <c r="V587" t="s">
        <v>289</v>
      </c>
      <c r="W587" s="1">
        <v>44621.233842592592</v>
      </c>
      <c r="X587">
        <v>1013</v>
      </c>
      <c r="Y587">
        <v>37</v>
      </c>
      <c r="Z587">
        <v>0</v>
      </c>
      <c r="AA587">
        <v>37</v>
      </c>
      <c r="AB587">
        <v>0</v>
      </c>
      <c r="AC587">
        <v>15</v>
      </c>
      <c r="AD587">
        <v>-37</v>
      </c>
      <c r="AE587">
        <v>0</v>
      </c>
      <c r="AF587">
        <v>0</v>
      </c>
      <c r="AG587">
        <v>0</v>
      </c>
      <c r="AH587" t="s">
        <v>255</v>
      </c>
      <c r="AI587" s="1">
        <v>44621.297858796293</v>
      </c>
      <c r="AJ587">
        <v>165</v>
      </c>
      <c r="AK587">
        <v>1</v>
      </c>
      <c r="AL587">
        <v>0</v>
      </c>
      <c r="AM587">
        <v>1</v>
      </c>
      <c r="AN587">
        <v>0</v>
      </c>
      <c r="AO587">
        <v>0</v>
      </c>
      <c r="AP587">
        <v>-38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 x14ac:dyDescent="0.35">
      <c r="A588" t="s">
        <v>1469</v>
      </c>
      <c r="B588" t="s">
        <v>80</v>
      </c>
      <c r="C588" t="s">
        <v>1470</v>
      </c>
      <c r="D588" t="s">
        <v>82</v>
      </c>
      <c r="E588" s="2" t="str">
        <f>HYPERLINK("capsilon://?command=openfolder&amp;siteaddress=FAM.docvelocity-na8.net&amp;folderid=FX8E51C9C5-B6F8-6C70-A753-8AFB3A552B4F","FX22032844")</f>
        <v>FX22032844</v>
      </c>
      <c r="F588" t="s">
        <v>19</v>
      </c>
      <c r="G588" t="s">
        <v>19</v>
      </c>
      <c r="H588" t="s">
        <v>83</v>
      </c>
      <c r="I588" t="s">
        <v>1471</v>
      </c>
      <c r="J588">
        <v>0</v>
      </c>
      <c r="K588" t="s">
        <v>85</v>
      </c>
      <c r="L588" t="s">
        <v>86</v>
      </c>
      <c r="M588" t="s">
        <v>87</v>
      </c>
      <c r="N588">
        <v>2</v>
      </c>
      <c r="O588" s="1">
        <v>44636.408483796295</v>
      </c>
      <c r="P588" s="1">
        <v>44636.423668981479</v>
      </c>
      <c r="Q588">
        <v>776</v>
      </c>
      <c r="R588">
        <v>536</v>
      </c>
      <c r="S588" t="b">
        <v>0</v>
      </c>
      <c r="T588" t="s">
        <v>88</v>
      </c>
      <c r="U588" t="b">
        <v>0</v>
      </c>
      <c r="V588" t="s">
        <v>1350</v>
      </c>
      <c r="W588" s="1">
        <v>44636.41983796296</v>
      </c>
      <c r="X588">
        <v>348</v>
      </c>
      <c r="Y588">
        <v>37</v>
      </c>
      <c r="Z588">
        <v>0</v>
      </c>
      <c r="AA588">
        <v>37</v>
      </c>
      <c r="AB588">
        <v>0</v>
      </c>
      <c r="AC588">
        <v>8</v>
      </c>
      <c r="AD588">
        <v>-37</v>
      </c>
      <c r="AE588">
        <v>0</v>
      </c>
      <c r="AF588">
        <v>0</v>
      </c>
      <c r="AG588">
        <v>0</v>
      </c>
      <c r="AH588" t="s">
        <v>252</v>
      </c>
      <c r="AI588" s="1">
        <v>44636.423668981479</v>
      </c>
      <c r="AJ588">
        <v>188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-37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 x14ac:dyDescent="0.35">
      <c r="A589" t="s">
        <v>1472</v>
      </c>
      <c r="B589" t="s">
        <v>80</v>
      </c>
      <c r="C589" t="s">
        <v>1470</v>
      </c>
      <c r="D589" t="s">
        <v>82</v>
      </c>
      <c r="E589" s="2" t="str">
        <f>HYPERLINK("capsilon://?command=openfolder&amp;siteaddress=FAM.docvelocity-na8.net&amp;folderid=FX8E51C9C5-B6F8-6C70-A753-8AFB3A552B4F","FX22032844")</f>
        <v>FX22032844</v>
      </c>
      <c r="F589" t="s">
        <v>19</v>
      </c>
      <c r="G589" t="s">
        <v>19</v>
      </c>
      <c r="H589" t="s">
        <v>83</v>
      </c>
      <c r="I589" t="s">
        <v>1473</v>
      </c>
      <c r="J589">
        <v>0</v>
      </c>
      <c r="K589" t="s">
        <v>85</v>
      </c>
      <c r="L589" t="s">
        <v>86</v>
      </c>
      <c r="M589" t="s">
        <v>87</v>
      </c>
      <c r="N589">
        <v>2</v>
      </c>
      <c r="O589" s="1">
        <v>44636.40892361111</v>
      </c>
      <c r="P589" s="1">
        <v>44636.430543981478</v>
      </c>
      <c r="Q589">
        <v>1200</v>
      </c>
      <c r="R589">
        <v>668</v>
      </c>
      <c r="S589" t="b">
        <v>0</v>
      </c>
      <c r="T589" t="s">
        <v>88</v>
      </c>
      <c r="U589" t="b">
        <v>0</v>
      </c>
      <c r="V589" t="s">
        <v>1350</v>
      </c>
      <c r="W589" s="1">
        <v>44636.424375000002</v>
      </c>
      <c r="X589">
        <v>391</v>
      </c>
      <c r="Y589">
        <v>52</v>
      </c>
      <c r="Z589">
        <v>0</v>
      </c>
      <c r="AA589">
        <v>52</v>
      </c>
      <c r="AB589">
        <v>0</v>
      </c>
      <c r="AC589">
        <v>15</v>
      </c>
      <c r="AD589">
        <v>-52</v>
      </c>
      <c r="AE589">
        <v>0</v>
      </c>
      <c r="AF589">
        <v>0</v>
      </c>
      <c r="AG589">
        <v>0</v>
      </c>
      <c r="AH589" t="s">
        <v>252</v>
      </c>
      <c r="AI589" s="1">
        <v>44636.430543981478</v>
      </c>
      <c r="AJ589">
        <v>277</v>
      </c>
      <c r="AK589">
        <v>2</v>
      </c>
      <c r="AL589">
        <v>0</v>
      </c>
      <c r="AM589">
        <v>2</v>
      </c>
      <c r="AN589">
        <v>0</v>
      </c>
      <c r="AO589">
        <v>9</v>
      </c>
      <c r="AP589">
        <v>-54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 x14ac:dyDescent="0.35">
      <c r="A590" t="s">
        <v>1474</v>
      </c>
      <c r="B590" t="s">
        <v>80</v>
      </c>
      <c r="C590" t="s">
        <v>1470</v>
      </c>
      <c r="D590" t="s">
        <v>82</v>
      </c>
      <c r="E590" s="2" t="str">
        <f>HYPERLINK("capsilon://?command=openfolder&amp;siteaddress=FAM.docvelocity-na8.net&amp;folderid=FX8E51C9C5-B6F8-6C70-A753-8AFB3A552B4F","FX22032844")</f>
        <v>FX22032844</v>
      </c>
      <c r="F590" t="s">
        <v>19</v>
      </c>
      <c r="G590" t="s">
        <v>19</v>
      </c>
      <c r="H590" t="s">
        <v>83</v>
      </c>
      <c r="I590" t="s">
        <v>1475</v>
      </c>
      <c r="J590">
        <v>0</v>
      </c>
      <c r="K590" t="s">
        <v>85</v>
      </c>
      <c r="L590" t="s">
        <v>86</v>
      </c>
      <c r="M590" t="s">
        <v>87</v>
      </c>
      <c r="N590">
        <v>2</v>
      </c>
      <c r="O590" s="1">
        <v>44636.409317129626</v>
      </c>
      <c r="P590" s="1">
        <v>44636.42732638889</v>
      </c>
      <c r="Q590">
        <v>1025</v>
      </c>
      <c r="R590">
        <v>531</v>
      </c>
      <c r="S590" t="b">
        <v>0</v>
      </c>
      <c r="T590" t="s">
        <v>88</v>
      </c>
      <c r="U590" t="b">
        <v>0</v>
      </c>
      <c r="V590" t="s">
        <v>1318</v>
      </c>
      <c r="W590" s="1">
        <v>44636.423541666663</v>
      </c>
      <c r="X590">
        <v>216</v>
      </c>
      <c r="Y590">
        <v>52</v>
      </c>
      <c r="Z590">
        <v>0</v>
      </c>
      <c r="AA590">
        <v>52</v>
      </c>
      <c r="AB590">
        <v>0</v>
      </c>
      <c r="AC590">
        <v>28</v>
      </c>
      <c r="AD590">
        <v>-52</v>
      </c>
      <c r="AE590">
        <v>0</v>
      </c>
      <c r="AF590">
        <v>0</v>
      </c>
      <c r="AG590">
        <v>0</v>
      </c>
      <c r="AH590" t="s">
        <v>252</v>
      </c>
      <c r="AI590" s="1">
        <v>44636.42732638889</v>
      </c>
      <c r="AJ590">
        <v>315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-52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 x14ac:dyDescent="0.35">
      <c r="A591" t="s">
        <v>1476</v>
      </c>
      <c r="B591" t="s">
        <v>80</v>
      </c>
      <c r="C591" t="s">
        <v>1477</v>
      </c>
      <c r="D591" t="s">
        <v>82</v>
      </c>
      <c r="E591" s="2" t="str">
        <f>HYPERLINK("capsilon://?command=openfolder&amp;siteaddress=FAM.docvelocity-na8.net&amp;folderid=FXEA6B8CEB-1699-47AD-D608-E368C63EB6D4","FX22028196")</f>
        <v>FX22028196</v>
      </c>
      <c r="F591" t="s">
        <v>19</v>
      </c>
      <c r="G591" t="s">
        <v>19</v>
      </c>
      <c r="H591" t="s">
        <v>83</v>
      </c>
      <c r="I591" t="s">
        <v>1478</v>
      </c>
      <c r="J591">
        <v>0</v>
      </c>
      <c r="K591" t="s">
        <v>85</v>
      </c>
      <c r="L591" t="s">
        <v>86</v>
      </c>
      <c r="M591" t="s">
        <v>87</v>
      </c>
      <c r="N591">
        <v>2</v>
      </c>
      <c r="O591" s="1">
        <v>44621.222708333335</v>
      </c>
      <c r="P591" s="1">
        <v>44621.490324074075</v>
      </c>
      <c r="Q591">
        <v>18132</v>
      </c>
      <c r="R591">
        <v>4990</v>
      </c>
      <c r="S591" t="b">
        <v>0</v>
      </c>
      <c r="T591" t="s">
        <v>88</v>
      </c>
      <c r="U591" t="b">
        <v>1</v>
      </c>
      <c r="V591" t="s">
        <v>276</v>
      </c>
      <c r="W591" s="1">
        <v>44621.255300925928</v>
      </c>
      <c r="X591">
        <v>2802</v>
      </c>
      <c r="Y591">
        <v>317</v>
      </c>
      <c r="Z591">
        <v>0</v>
      </c>
      <c r="AA591">
        <v>317</v>
      </c>
      <c r="AB591">
        <v>0</v>
      </c>
      <c r="AC591">
        <v>257</v>
      </c>
      <c r="AD591">
        <v>-317</v>
      </c>
      <c r="AE591">
        <v>0</v>
      </c>
      <c r="AF591">
        <v>0</v>
      </c>
      <c r="AG591">
        <v>0</v>
      </c>
      <c r="AH591" t="s">
        <v>107</v>
      </c>
      <c r="AI591" s="1">
        <v>44621.490324074075</v>
      </c>
      <c r="AJ591">
        <v>2112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-317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 x14ac:dyDescent="0.35">
      <c r="A592" t="s">
        <v>1479</v>
      </c>
      <c r="B592" t="s">
        <v>80</v>
      </c>
      <c r="C592" t="s">
        <v>1470</v>
      </c>
      <c r="D592" t="s">
        <v>82</v>
      </c>
      <c r="E592" s="2" t="str">
        <f>HYPERLINK("capsilon://?command=openfolder&amp;siteaddress=FAM.docvelocity-na8.net&amp;folderid=FX8E51C9C5-B6F8-6C70-A753-8AFB3A552B4F","FX22032844")</f>
        <v>FX22032844</v>
      </c>
      <c r="F592" t="s">
        <v>19</v>
      </c>
      <c r="G592" t="s">
        <v>19</v>
      </c>
      <c r="H592" t="s">
        <v>83</v>
      </c>
      <c r="I592" t="s">
        <v>1480</v>
      </c>
      <c r="J592">
        <v>28</v>
      </c>
      <c r="K592" t="s">
        <v>85</v>
      </c>
      <c r="L592" t="s">
        <v>86</v>
      </c>
      <c r="M592" t="s">
        <v>87</v>
      </c>
      <c r="N592">
        <v>2</v>
      </c>
      <c r="O592" s="1">
        <v>44636.41233796296</v>
      </c>
      <c r="P592" s="1">
        <v>44636.430185185185</v>
      </c>
      <c r="Q592">
        <v>1290</v>
      </c>
      <c r="R592">
        <v>252</v>
      </c>
      <c r="S592" t="b">
        <v>0</v>
      </c>
      <c r="T592" t="s">
        <v>88</v>
      </c>
      <c r="U592" t="b">
        <v>0</v>
      </c>
      <c r="V592" t="s">
        <v>1318</v>
      </c>
      <c r="W592" s="1">
        <v>44636.42460648148</v>
      </c>
      <c r="X592">
        <v>91</v>
      </c>
      <c r="Y592">
        <v>21</v>
      </c>
      <c r="Z592">
        <v>0</v>
      </c>
      <c r="AA592">
        <v>21</v>
      </c>
      <c r="AB592">
        <v>0</v>
      </c>
      <c r="AC592">
        <v>0</v>
      </c>
      <c r="AD592">
        <v>7</v>
      </c>
      <c r="AE592">
        <v>0</v>
      </c>
      <c r="AF592">
        <v>0</v>
      </c>
      <c r="AG592">
        <v>0</v>
      </c>
      <c r="AH592" t="s">
        <v>566</v>
      </c>
      <c r="AI592" s="1">
        <v>44636.430185185185</v>
      </c>
      <c r="AJ592">
        <v>149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7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 x14ac:dyDescent="0.35">
      <c r="A593" t="s">
        <v>1481</v>
      </c>
      <c r="B593" t="s">
        <v>80</v>
      </c>
      <c r="C593" t="s">
        <v>1333</v>
      </c>
      <c r="D593" t="s">
        <v>82</v>
      </c>
      <c r="E593" s="2" t="str">
        <f>HYPERLINK("capsilon://?command=openfolder&amp;siteaddress=FAM.docvelocity-na8.net&amp;folderid=FXAD405D87-864A-55E5-17DE-8F962C4808CA","FX22033561")</f>
        <v>FX22033561</v>
      </c>
      <c r="F593" t="s">
        <v>19</v>
      </c>
      <c r="G593" t="s">
        <v>19</v>
      </c>
      <c r="H593" t="s">
        <v>83</v>
      </c>
      <c r="I593" t="s">
        <v>1482</v>
      </c>
      <c r="J593">
        <v>0</v>
      </c>
      <c r="K593" t="s">
        <v>85</v>
      </c>
      <c r="L593" t="s">
        <v>86</v>
      </c>
      <c r="M593" t="s">
        <v>87</v>
      </c>
      <c r="N593">
        <v>2</v>
      </c>
      <c r="O593" s="1">
        <v>44636.423981481479</v>
      </c>
      <c r="P593" s="1">
        <v>44636.435057870367</v>
      </c>
      <c r="Q593">
        <v>364</v>
      </c>
      <c r="R593">
        <v>593</v>
      </c>
      <c r="S593" t="b">
        <v>0</v>
      </c>
      <c r="T593" t="s">
        <v>88</v>
      </c>
      <c r="U593" t="b">
        <v>0</v>
      </c>
      <c r="V593" t="s">
        <v>1318</v>
      </c>
      <c r="W593" s="1">
        <v>44636.426493055558</v>
      </c>
      <c r="X593">
        <v>162</v>
      </c>
      <c r="Y593">
        <v>52</v>
      </c>
      <c r="Z593">
        <v>0</v>
      </c>
      <c r="AA593">
        <v>52</v>
      </c>
      <c r="AB593">
        <v>0</v>
      </c>
      <c r="AC593">
        <v>23</v>
      </c>
      <c r="AD593">
        <v>-52</v>
      </c>
      <c r="AE593">
        <v>0</v>
      </c>
      <c r="AF593">
        <v>0</v>
      </c>
      <c r="AG593">
        <v>0</v>
      </c>
      <c r="AH593" t="s">
        <v>566</v>
      </c>
      <c r="AI593" s="1">
        <v>44636.435057870367</v>
      </c>
      <c r="AJ593">
        <v>421</v>
      </c>
      <c r="AK593">
        <v>3</v>
      </c>
      <c r="AL593">
        <v>0</v>
      </c>
      <c r="AM593">
        <v>3</v>
      </c>
      <c r="AN593">
        <v>0</v>
      </c>
      <c r="AO593">
        <v>3</v>
      </c>
      <c r="AP593">
        <v>-55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 x14ac:dyDescent="0.35">
      <c r="A594" t="s">
        <v>1483</v>
      </c>
      <c r="B594" t="s">
        <v>80</v>
      </c>
      <c r="C594" t="s">
        <v>1333</v>
      </c>
      <c r="D594" t="s">
        <v>82</v>
      </c>
      <c r="E594" s="2" t="str">
        <f>HYPERLINK("capsilon://?command=openfolder&amp;siteaddress=FAM.docvelocity-na8.net&amp;folderid=FXAD405D87-864A-55E5-17DE-8F962C4808CA","FX22033561")</f>
        <v>FX22033561</v>
      </c>
      <c r="F594" t="s">
        <v>19</v>
      </c>
      <c r="G594" t="s">
        <v>19</v>
      </c>
      <c r="H594" t="s">
        <v>83</v>
      </c>
      <c r="I594" t="s">
        <v>1484</v>
      </c>
      <c r="J594">
        <v>28</v>
      </c>
      <c r="K594" t="s">
        <v>85</v>
      </c>
      <c r="L594" t="s">
        <v>86</v>
      </c>
      <c r="M594" t="s">
        <v>87</v>
      </c>
      <c r="N594">
        <v>2</v>
      </c>
      <c r="O594" s="1">
        <v>44636.42423611111</v>
      </c>
      <c r="P594" s="1">
        <v>44636.431990740741</v>
      </c>
      <c r="Q594">
        <v>415</v>
      </c>
      <c r="R594">
        <v>255</v>
      </c>
      <c r="S594" t="b">
        <v>0</v>
      </c>
      <c r="T594" t="s">
        <v>88</v>
      </c>
      <c r="U594" t="b">
        <v>0</v>
      </c>
      <c r="V594" t="s">
        <v>1318</v>
      </c>
      <c r="W594" s="1">
        <v>44636.42800925926</v>
      </c>
      <c r="X594">
        <v>130</v>
      </c>
      <c r="Y594">
        <v>21</v>
      </c>
      <c r="Z594">
        <v>0</v>
      </c>
      <c r="AA594">
        <v>21</v>
      </c>
      <c r="AB594">
        <v>0</v>
      </c>
      <c r="AC594">
        <v>0</v>
      </c>
      <c r="AD594">
        <v>7</v>
      </c>
      <c r="AE594">
        <v>0</v>
      </c>
      <c r="AF594">
        <v>0</v>
      </c>
      <c r="AG594">
        <v>0</v>
      </c>
      <c r="AH594" t="s">
        <v>252</v>
      </c>
      <c r="AI594" s="1">
        <v>44636.431990740741</v>
      </c>
      <c r="AJ594">
        <v>125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 x14ac:dyDescent="0.35">
      <c r="A595" t="s">
        <v>1485</v>
      </c>
      <c r="B595" t="s">
        <v>80</v>
      </c>
      <c r="C595" t="s">
        <v>1183</v>
      </c>
      <c r="D595" t="s">
        <v>82</v>
      </c>
      <c r="E595" s="2" t="str">
        <f>HYPERLINK("capsilon://?command=openfolder&amp;siteaddress=FAM.docvelocity-na8.net&amp;folderid=FX7669BDD4-8A0D-70FA-4254-DACF6761EF78","FX22029773")</f>
        <v>FX22029773</v>
      </c>
      <c r="F595" t="s">
        <v>19</v>
      </c>
      <c r="G595" t="s">
        <v>19</v>
      </c>
      <c r="H595" t="s">
        <v>83</v>
      </c>
      <c r="I595" t="s">
        <v>1486</v>
      </c>
      <c r="J595">
        <v>28</v>
      </c>
      <c r="K595" t="s">
        <v>85</v>
      </c>
      <c r="L595" t="s">
        <v>86</v>
      </c>
      <c r="M595" t="s">
        <v>87</v>
      </c>
      <c r="N595">
        <v>2</v>
      </c>
      <c r="O595" s="1">
        <v>44636.427766203706</v>
      </c>
      <c r="P595" s="1">
        <v>44636.434745370374</v>
      </c>
      <c r="Q595">
        <v>383</v>
      </c>
      <c r="R595">
        <v>220</v>
      </c>
      <c r="S595" t="b">
        <v>0</v>
      </c>
      <c r="T595" t="s">
        <v>88</v>
      </c>
      <c r="U595" t="b">
        <v>0</v>
      </c>
      <c r="V595" t="s">
        <v>1318</v>
      </c>
      <c r="W595" s="1">
        <v>44636.428877314815</v>
      </c>
      <c r="X595">
        <v>74</v>
      </c>
      <c r="Y595">
        <v>21</v>
      </c>
      <c r="Z595">
        <v>0</v>
      </c>
      <c r="AA595">
        <v>21</v>
      </c>
      <c r="AB595">
        <v>0</v>
      </c>
      <c r="AC595">
        <v>0</v>
      </c>
      <c r="AD595">
        <v>7</v>
      </c>
      <c r="AE595">
        <v>0</v>
      </c>
      <c r="AF595">
        <v>0</v>
      </c>
      <c r="AG595">
        <v>0</v>
      </c>
      <c r="AH595" t="s">
        <v>252</v>
      </c>
      <c r="AI595" s="1">
        <v>44636.434745370374</v>
      </c>
      <c r="AJ595">
        <v>138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 x14ac:dyDescent="0.35">
      <c r="A596" t="s">
        <v>1487</v>
      </c>
      <c r="B596" t="s">
        <v>80</v>
      </c>
      <c r="C596" t="s">
        <v>946</v>
      </c>
      <c r="D596" t="s">
        <v>82</v>
      </c>
      <c r="E596" s="2" t="str">
        <f>HYPERLINK("capsilon://?command=openfolder&amp;siteaddress=FAM.docvelocity-na8.net&amp;folderid=FX7A3F8872-3B4B-E78F-EF31-E6B7A40AE645","FX22027919")</f>
        <v>FX22027919</v>
      </c>
      <c r="F596" t="s">
        <v>19</v>
      </c>
      <c r="G596" t="s">
        <v>19</v>
      </c>
      <c r="H596" t="s">
        <v>83</v>
      </c>
      <c r="I596" t="s">
        <v>1488</v>
      </c>
      <c r="J596">
        <v>28</v>
      </c>
      <c r="K596" t="s">
        <v>85</v>
      </c>
      <c r="L596" t="s">
        <v>86</v>
      </c>
      <c r="M596" t="s">
        <v>87</v>
      </c>
      <c r="N596">
        <v>2</v>
      </c>
      <c r="O596" s="1">
        <v>44636.428356481483</v>
      </c>
      <c r="P596" s="1">
        <v>44636.436620370368</v>
      </c>
      <c r="Q596">
        <v>440</v>
      </c>
      <c r="R596">
        <v>274</v>
      </c>
      <c r="S596" t="b">
        <v>0</v>
      </c>
      <c r="T596" t="s">
        <v>88</v>
      </c>
      <c r="U596" t="b">
        <v>0</v>
      </c>
      <c r="V596" t="s">
        <v>1318</v>
      </c>
      <c r="W596" s="1">
        <v>44636.430196759262</v>
      </c>
      <c r="X596">
        <v>113</v>
      </c>
      <c r="Y596">
        <v>21</v>
      </c>
      <c r="Z596">
        <v>0</v>
      </c>
      <c r="AA596">
        <v>21</v>
      </c>
      <c r="AB596">
        <v>0</v>
      </c>
      <c r="AC596">
        <v>5</v>
      </c>
      <c r="AD596">
        <v>7</v>
      </c>
      <c r="AE596">
        <v>0</v>
      </c>
      <c r="AF596">
        <v>0</v>
      </c>
      <c r="AG596">
        <v>0</v>
      </c>
      <c r="AH596" t="s">
        <v>252</v>
      </c>
      <c r="AI596" s="1">
        <v>44636.436620370368</v>
      </c>
      <c r="AJ596">
        <v>161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 x14ac:dyDescent="0.35">
      <c r="A597" t="s">
        <v>1489</v>
      </c>
      <c r="B597" t="s">
        <v>80</v>
      </c>
      <c r="C597" t="s">
        <v>946</v>
      </c>
      <c r="D597" t="s">
        <v>82</v>
      </c>
      <c r="E597" s="2" t="str">
        <f>HYPERLINK("capsilon://?command=openfolder&amp;siteaddress=FAM.docvelocity-na8.net&amp;folderid=FX7A3F8872-3B4B-E78F-EF31-E6B7A40AE645","FX22027919")</f>
        <v>FX22027919</v>
      </c>
      <c r="F597" t="s">
        <v>19</v>
      </c>
      <c r="G597" t="s">
        <v>19</v>
      </c>
      <c r="H597" t="s">
        <v>83</v>
      </c>
      <c r="I597" t="s">
        <v>1490</v>
      </c>
      <c r="J597">
        <v>28</v>
      </c>
      <c r="K597" t="s">
        <v>85</v>
      </c>
      <c r="L597" t="s">
        <v>86</v>
      </c>
      <c r="M597" t="s">
        <v>87</v>
      </c>
      <c r="N597">
        <v>2</v>
      </c>
      <c r="O597" s="1">
        <v>44636.429490740738</v>
      </c>
      <c r="P597" s="1">
        <v>44636.439791666664</v>
      </c>
      <c r="Q597">
        <v>314</v>
      </c>
      <c r="R597">
        <v>576</v>
      </c>
      <c r="S597" t="b">
        <v>0</v>
      </c>
      <c r="T597" t="s">
        <v>88</v>
      </c>
      <c r="U597" t="b">
        <v>0</v>
      </c>
      <c r="V597" t="s">
        <v>1318</v>
      </c>
      <c r="W597" s="1">
        <v>44636.432152777779</v>
      </c>
      <c r="X597">
        <v>168</v>
      </c>
      <c r="Y597">
        <v>21</v>
      </c>
      <c r="Z597">
        <v>0</v>
      </c>
      <c r="AA597">
        <v>21</v>
      </c>
      <c r="AB597">
        <v>0</v>
      </c>
      <c r="AC597">
        <v>8</v>
      </c>
      <c r="AD597">
        <v>7</v>
      </c>
      <c r="AE597">
        <v>0</v>
      </c>
      <c r="AF597">
        <v>0</v>
      </c>
      <c r="AG597">
        <v>0</v>
      </c>
      <c r="AH597" t="s">
        <v>566</v>
      </c>
      <c r="AI597" s="1">
        <v>44636.439791666664</v>
      </c>
      <c r="AJ597">
        <v>408</v>
      </c>
      <c r="AK597">
        <v>6</v>
      </c>
      <c r="AL597">
        <v>0</v>
      </c>
      <c r="AM597">
        <v>6</v>
      </c>
      <c r="AN597">
        <v>0</v>
      </c>
      <c r="AO597">
        <v>6</v>
      </c>
      <c r="AP597">
        <v>1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 x14ac:dyDescent="0.35">
      <c r="A598" t="s">
        <v>1491</v>
      </c>
      <c r="B598" t="s">
        <v>80</v>
      </c>
      <c r="C598" t="s">
        <v>1492</v>
      </c>
      <c r="D598" t="s">
        <v>82</v>
      </c>
      <c r="E598" s="2" t="str">
        <f>HYPERLINK("capsilon://?command=openfolder&amp;siteaddress=FAM.docvelocity-na8.net&amp;folderid=FX4EEDA290-E6F5-7138-D115-1C64F6D66CB1","FX22031212")</f>
        <v>FX22031212</v>
      </c>
      <c r="F598" t="s">
        <v>19</v>
      </c>
      <c r="G598" t="s">
        <v>19</v>
      </c>
      <c r="H598" t="s">
        <v>83</v>
      </c>
      <c r="I598" t="s">
        <v>1493</v>
      </c>
      <c r="J598">
        <v>124</v>
      </c>
      <c r="K598" t="s">
        <v>85</v>
      </c>
      <c r="L598" t="s">
        <v>86</v>
      </c>
      <c r="M598" t="s">
        <v>87</v>
      </c>
      <c r="N598">
        <v>2</v>
      </c>
      <c r="O598" s="1">
        <v>44636.438726851855</v>
      </c>
      <c r="P598" s="1">
        <v>44636.510555555556</v>
      </c>
      <c r="Q598">
        <v>4132</v>
      </c>
      <c r="R598">
        <v>2074</v>
      </c>
      <c r="S598" t="b">
        <v>0</v>
      </c>
      <c r="T598" t="s">
        <v>88</v>
      </c>
      <c r="U598" t="b">
        <v>0</v>
      </c>
      <c r="V598" t="s">
        <v>1226</v>
      </c>
      <c r="W598" s="1">
        <v>44636.507245370369</v>
      </c>
      <c r="X598">
        <v>1581</v>
      </c>
      <c r="Y598">
        <v>72</v>
      </c>
      <c r="Z598">
        <v>0</v>
      </c>
      <c r="AA598">
        <v>72</v>
      </c>
      <c r="AB598">
        <v>0</v>
      </c>
      <c r="AC598">
        <v>19</v>
      </c>
      <c r="AD598">
        <v>52</v>
      </c>
      <c r="AE598">
        <v>0</v>
      </c>
      <c r="AF598">
        <v>0</v>
      </c>
      <c r="AG598">
        <v>0</v>
      </c>
      <c r="AH598" t="s">
        <v>103</v>
      </c>
      <c r="AI598" s="1">
        <v>44636.510555555556</v>
      </c>
      <c r="AJ598">
        <v>113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52</v>
      </c>
      <c r="AQ598">
        <v>72</v>
      </c>
      <c r="AR598">
        <v>0</v>
      </c>
      <c r="AS598">
        <v>2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 x14ac:dyDescent="0.35">
      <c r="A599" t="s">
        <v>1494</v>
      </c>
      <c r="B599" t="s">
        <v>80</v>
      </c>
      <c r="C599" t="s">
        <v>494</v>
      </c>
      <c r="D599" t="s">
        <v>82</v>
      </c>
      <c r="E599" s="2" t="str">
        <f>HYPERLINK("capsilon://?command=openfolder&amp;siteaddress=FAM.docvelocity-na8.net&amp;folderid=FX30405625-FDE1-CD77-215E-69F4CDA31BD9","FX22011475")</f>
        <v>FX22011475</v>
      </c>
      <c r="F599" t="s">
        <v>19</v>
      </c>
      <c r="G599" t="s">
        <v>19</v>
      </c>
      <c r="H599" t="s">
        <v>83</v>
      </c>
      <c r="I599" t="s">
        <v>1495</v>
      </c>
      <c r="J599">
        <v>0</v>
      </c>
      <c r="K599" t="s">
        <v>85</v>
      </c>
      <c r="L599" t="s">
        <v>86</v>
      </c>
      <c r="M599" t="s">
        <v>87</v>
      </c>
      <c r="N599">
        <v>2</v>
      </c>
      <c r="O599" s="1">
        <v>44636.467881944445</v>
      </c>
      <c r="P599" s="1">
        <v>44636.49119212963</v>
      </c>
      <c r="Q599">
        <v>1219</v>
      </c>
      <c r="R599">
        <v>795</v>
      </c>
      <c r="S599" t="b">
        <v>0</v>
      </c>
      <c r="T599" t="s">
        <v>88</v>
      </c>
      <c r="U599" t="b">
        <v>0</v>
      </c>
      <c r="V599" t="s">
        <v>1254</v>
      </c>
      <c r="W599" s="1">
        <v>44636.490046296298</v>
      </c>
      <c r="X599">
        <v>705</v>
      </c>
      <c r="Y599">
        <v>52</v>
      </c>
      <c r="Z599">
        <v>0</v>
      </c>
      <c r="AA599">
        <v>52</v>
      </c>
      <c r="AB599">
        <v>0</v>
      </c>
      <c r="AC599">
        <v>49</v>
      </c>
      <c r="AD599">
        <v>-52</v>
      </c>
      <c r="AE599">
        <v>0</v>
      </c>
      <c r="AF599">
        <v>0</v>
      </c>
      <c r="AG599">
        <v>0</v>
      </c>
      <c r="AH599" t="s">
        <v>103</v>
      </c>
      <c r="AI599" s="1">
        <v>44636.49119212963</v>
      </c>
      <c r="AJ599">
        <v>82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-52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 x14ac:dyDescent="0.35">
      <c r="A600" t="s">
        <v>1496</v>
      </c>
      <c r="B600" t="s">
        <v>80</v>
      </c>
      <c r="C600" t="s">
        <v>1497</v>
      </c>
      <c r="D600" t="s">
        <v>82</v>
      </c>
      <c r="E600" s="2" t="str">
        <f>HYPERLINK("capsilon://?command=openfolder&amp;siteaddress=FAM.docvelocity-na8.net&amp;folderid=FXB66A220F-92A6-5E3E-BEEC-C6688A5E334C","FX22032365")</f>
        <v>FX22032365</v>
      </c>
      <c r="F600" t="s">
        <v>19</v>
      </c>
      <c r="G600" t="s">
        <v>19</v>
      </c>
      <c r="H600" t="s">
        <v>83</v>
      </c>
      <c r="I600" t="s">
        <v>1498</v>
      </c>
      <c r="J600">
        <v>0</v>
      </c>
      <c r="K600" t="s">
        <v>85</v>
      </c>
      <c r="L600" t="s">
        <v>86</v>
      </c>
      <c r="M600" t="s">
        <v>87</v>
      </c>
      <c r="N600">
        <v>2</v>
      </c>
      <c r="O600" s="1">
        <v>44636.472511574073</v>
      </c>
      <c r="P600" s="1">
        <v>44636.491412037038</v>
      </c>
      <c r="Q600">
        <v>1366</v>
      </c>
      <c r="R600">
        <v>267</v>
      </c>
      <c r="S600" t="b">
        <v>0</v>
      </c>
      <c r="T600" t="s">
        <v>88</v>
      </c>
      <c r="U600" t="b">
        <v>0</v>
      </c>
      <c r="V600" t="s">
        <v>1229</v>
      </c>
      <c r="W600" s="1">
        <v>44636.487083333333</v>
      </c>
      <c r="X600">
        <v>201</v>
      </c>
      <c r="Y600">
        <v>11</v>
      </c>
      <c r="Z600">
        <v>0</v>
      </c>
      <c r="AA600">
        <v>11</v>
      </c>
      <c r="AB600">
        <v>52</v>
      </c>
      <c r="AC600">
        <v>2</v>
      </c>
      <c r="AD600">
        <v>-11</v>
      </c>
      <c r="AE600">
        <v>0</v>
      </c>
      <c r="AF600">
        <v>0</v>
      </c>
      <c r="AG600">
        <v>0</v>
      </c>
      <c r="AH600" t="s">
        <v>103</v>
      </c>
      <c r="AI600" s="1">
        <v>44636.491412037038</v>
      </c>
      <c r="AJ600">
        <v>18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-11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 x14ac:dyDescent="0.35">
      <c r="A601" t="s">
        <v>1499</v>
      </c>
      <c r="B601" t="s">
        <v>80</v>
      </c>
      <c r="C601" t="s">
        <v>545</v>
      </c>
      <c r="D601" t="s">
        <v>82</v>
      </c>
      <c r="E601" s="2" t="str">
        <f>HYPERLINK("capsilon://?command=openfolder&amp;siteaddress=FAM.docvelocity-na8.net&amp;folderid=FX4B511B28-CD30-98E7-2D02-235CDD07CB12","FX22029211")</f>
        <v>FX22029211</v>
      </c>
      <c r="F601" t="s">
        <v>19</v>
      </c>
      <c r="G601" t="s">
        <v>19</v>
      </c>
      <c r="H601" t="s">
        <v>83</v>
      </c>
      <c r="I601" t="s">
        <v>1500</v>
      </c>
      <c r="J601">
        <v>0</v>
      </c>
      <c r="K601" t="s">
        <v>85</v>
      </c>
      <c r="L601" t="s">
        <v>86</v>
      </c>
      <c r="M601" t="s">
        <v>87</v>
      </c>
      <c r="N601">
        <v>2</v>
      </c>
      <c r="O601" s="1">
        <v>44636.48542824074</v>
      </c>
      <c r="P601" s="1">
        <v>44636.491759259261</v>
      </c>
      <c r="Q601">
        <v>409</v>
      </c>
      <c r="R601">
        <v>138</v>
      </c>
      <c r="S601" t="b">
        <v>0</v>
      </c>
      <c r="T601" t="s">
        <v>88</v>
      </c>
      <c r="U601" t="b">
        <v>0</v>
      </c>
      <c r="V601" t="s">
        <v>1261</v>
      </c>
      <c r="W601" s="1">
        <v>44636.487037037034</v>
      </c>
      <c r="X601">
        <v>109</v>
      </c>
      <c r="Y601">
        <v>9</v>
      </c>
      <c r="Z601">
        <v>0</v>
      </c>
      <c r="AA601">
        <v>9</v>
      </c>
      <c r="AB601">
        <v>0</v>
      </c>
      <c r="AC601">
        <v>3</v>
      </c>
      <c r="AD601">
        <v>-9</v>
      </c>
      <c r="AE601">
        <v>0</v>
      </c>
      <c r="AF601">
        <v>0</v>
      </c>
      <c r="AG601">
        <v>0</v>
      </c>
      <c r="AH601" t="s">
        <v>103</v>
      </c>
      <c r="AI601" s="1">
        <v>44636.491759259261</v>
      </c>
      <c r="AJ601">
        <v>29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 x14ac:dyDescent="0.35">
      <c r="A602" t="s">
        <v>1501</v>
      </c>
      <c r="B602" t="s">
        <v>80</v>
      </c>
      <c r="C602" t="s">
        <v>1502</v>
      </c>
      <c r="D602" t="s">
        <v>82</v>
      </c>
      <c r="E602" s="2" t="str">
        <f>HYPERLINK("capsilon://?command=openfolder&amp;siteaddress=FAM.docvelocity-na8.net&amp;folderid=FX3779873B-3053-C44F-EDF2-FA47B318C26E","FX2203486")</f>
        <v>FX2203486</v>
      </c>
      <c r="F602" t="s">
        <v>19</v>
      </c>
      <c r="G602" t="s">
        <v>19</v>
      </c>
      <c r="H602" t="s">
        <v>83</v>
      </c>
      <c r="I602" t="s">
        <v>1503</v>
      </c>
      <c r="J602">
        <v>0</v>
      </c>
      <c r="K602" t="s">
        <v>85</v>
      </c>
      <c r="L602" t="s">
        <v>86</v>
      </c>
      <c r="M602" t="s">
        <v>87</v>
      </c>
      <c r="N602">
        <v>1</v>
      </c>
      <c r="O602" s="1">
        <v>44636.489942129629</v>
      </c>
      <c r="P602" s="1">
        <v>44636.492534722223</v>
      </c>
      <c r="Q602">
        <v>39</v>
      </c>
      <c r="R602">
        <v>185</v>
      </c>
      <c r="S602" t="b">
        <v>0</v>
      </c>
      <c r="T602" t="s">
        <v>88</v>
      </c>
      <c r="U602" t="b">
        <v>0</v>
      </c>
      <c r="V602" t="s">
        <v>575</v>
      </c>
      <c r="W602" s="1">
        <v>44636.492534722223</v>
      </c>
      <c r="X602">
        <v>66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52</v>
      </c>
      <c r="AF602">
        <v>0</v>
      </c>
      <c r="AG602">
        <v>1</v>
      </c>
      <c r="AH602" t="s">
        <v>88</v>
      </c>
      <c r="AI602" t="s">
        <v>88</v>
      </c>
      <c r="AJ602" t="s">
        <v>88</v>
      </c>
      <c r="AK602" t="s">
        <v>88</v>
      </c>
      <c r="AL602" t="s">
        <v>88</v>
      </c>
      <c r="AM602" t="s">
        <v>88</v>
      </c>
      <c r="AN602" t="s">
        <v>88</v>
      </c>
      <c r="AO602" t="s">
        <v>88</v>
      </c>
      <c r="AP602" t="s">
        <v>88</v>
      </c>
      <c r="AQ602" t="s">
        <v>88</v>
      </c>
      <c r="AR602" t="s">
        <v>88</v>
      </c>
      <c r="AS602" t="s">
        <v>88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 x14ac:dyDescent="0.35">
      <c r="A603" t="s">
        <v>1504</v>
      </c>
      <c r="B603" t="s">
        <v>80</v>
      </c>
      <c r="C603" t="s">
        <v>1502</v>
      </c>
      <c r="D603" t="s">
        <v>82</v>
      </c>
      <c r="E603" s="2" t="str">
        <f>HYPERLINK("capsilon://?command=openfolder&amp;siteaddress=FAM.docvelocity-na8.net&amp;folderid=FX3779873B-3053-C44F-EDF2-FA47B318C26E","FX2203486")</f>
        <v>FX2203486</v>
      </c>
      <c r="F603" t="s">
        <v>19</v>
      </c>
      <c r="G603" t="s">
        <v>19</v>
      </c>
      <c r="H603" t="s">
        <v>83</v>
      </c>
      <c r="I603" t="s">
        <v>1503</v>
      </c>
      <c r="J603">
        <v>0</v>
      </c>
      <c r="K603" t="s">
        <v>85</v>
      </c>
      <c r="L603" t="s">
        <v>86</v>
      </c>
      <c r="M603" t="s">
        <v>87</v>
      </c>
      <c r="N603">
        <v>2</v>
      </c>
      <c r="O603" s="1">
        <v>44636.492893518516</v>
      </c>
      <c r="P603" s="1">
        <v>44636.509247685186</v>
      </c>
      <c r="Q603">
        <v>385</v>
      </c>
      <c r="R603">
        <v>1028</v>
      </c>
      <c r="S603" t="b">
        <v>0</v>
      </c>
      <c r="T603" t="s">
        <v>88</v>
      </c>
      <c r="U603" t="b">
        <v>1</v>
      </c>
      <c r="V603" t="s">
        <v>1254</v>
      </c>
      <c r="W603" s="1">
        <v>44636.503171296295</v>
      </c>
      <c r="X603">
        <v>885</v>
      </c>
      <c r="Y603">
        <v>37</v>
      </c>
      <c r="Z603">
        <v>0</v>
      </c>
      <c r="AA603">
        <v>37</v>
      </c>
      <c r="AB603">
        <v>0</v>
      </c>
      <c r="AC603">
        <v>30</v>
      </c>
      <c r="AD603">
        <v>-37</v>
      </c>
      <c r="AE603">
        <v>0</v>
      </c>
      <c r="AF603">
        <v>0</v>
      </c>
      <c r="AG603">
        <v>0</v>
      </c>
      <c r="AH603" t="s">
        <v>103</v>
      </c>
      <c r="AI603" s="1">
        <v>44636.509247685186</v>
      </c>
      <c r="AJ603">
        <v>143</v>
      </c>
      <c r="AK603">
        <v>2</v>
      </c>
      <c r="AL603">
        <v>0</v>
      </c>
      <c r="AM603">
        <v>2</v>
      </c>
      <c r="AN603">
        <v>0</v>
      </c>
      <c r="AO603">
        <v>1</v>
      </c>
      <c r="AP603">
        <v>-39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 x14ac:dyDescent="0.35">
      <c r="A604" t="s">
        <v>1505</v>
      </c>
      <c r="B604" t="s">
        <v>80</v>
      </c>
      <c r="C604" t="s">
        <v>1506</v>
      </c>
      <c r="D604" t="s">
        <v>82</v>
      </c>
      <c r="E604" s="2" t="str">
        <f>HYPERLINK("capsilon://?command=openfolder&amp;siteaddress=FAM.docvelocity-na8.net&amp;folderid=FX2C0C3C28-1EB3-99CB-DFC8-A8E9CE4A5E2D","FX22028329")</f>
        <v>FX22028329</v>
      </c>
      <c r="F604" t="s">
        <v>19</v>
      </c>
      <c r="G604" t="s">
        <v>19</v>
      </c>
      <c r="H604" t="s">
        <v>83</v>
      </c>
      <c r="I604" t="s">
        <v>1507</v>
      </c>
      <c r="J604">
        <v>0</v>
      </c>
      <c r="K604" t="s">
        <v>85</v>
      </c>
      <c r="L604" t="s">
        <v>86</v>
      </c>
      <c r="M604" t="s">
        <v>87</v>
      </c>
      <c r="N604">
        <v>2</v>
      </c>
      <c r="O604" s="1">
        <v>44636.498298611114</v>
      </c>
      <c r="P604" s="1">
        <v>44636.510636574072</v>
      </c>
      <c r="Q604">
        <v>1021</v>
      </c>
      <c r="R604">
        <v>45</v>
      </c>
      <c r="S604" t="b">
        <v>0</v>
      </c>
      <c r="T604" t="s">
        <v>88</v>
      </c>
      <c r="U604" t="b">
        <v>0</v>
      </c>
      <c r="V604" t="s">
        <v>1408</v>
      </c>
      <c r="W604" s="1">
        <v>44636.498877314814</v>
      </c>
      <c r="X604">
        <v>39</v>
      </c>
      <c r="Y604">
        <v>0</v>
      </c>
      <c r="Z604">
        <v>0</v>
      </c>
      <c r="AA604">
        <v>0</v>
      </c>
      <c r="AB604">
        <v>9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103</v>
      </c>
      <c r="AI604" s="1">
        <v>44636.510636574072</v>
      </c>
      <c r="AJ604">
        <v>6</v>
      </c>
      <c r="AK604">
        <v>0</v>
      </c>
      <c r="AL604">
        <v>0</v>
      </c>
      <c r="AM604">
        <v>0</v>
      </c>
      <c r="AN604">
        <v>9</v>
      </c>
      <c r="AO604">
        <v>0</v>
      </c>
      <c r="AP604">
        <v>0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 x14ac:dyDescent="0.35">
      <c r="A605" t="s">
        <v>1508</v>
      </c>
      <c r="B605" t="s">
        <v>80</v>
      </c>
      <c r="C605" t="s">
        <v>1492</v>
      </c>
      <c r="D605" t="s">
        <v>82</v>
      </c>
      <c r="E605" s="2" t="str">
        <f>HYPERLINK("capsilon://?command=openfolder&amp;siteaddress=FAM.docvelocity-na8.net&amp;folderid=FX4EEDA290-E6F5-7138-D115-1C64F6D66CB1","FX22031212")</f>
        <v>FX22031212</v>
      </c>
      <c r="F605" t="s">
        <v>19</v>
      </c>
      <c r="G605" t="s">
        <v>19</v>
      </c>
      <c r="H605" t="s">
        <v>83</v>
      </c>
      <c r="I605" t="s">
        <v>1493</v>
      </c>
      <c r="J605">
        <v>148</v>
      </c>
      <c r="K605" t="s">
        <v>85</v>
      </c>
      <c r="L605" t="s">
        <v>86</v>
      </c>
      <c r="M605" t="s">
        <v>87</v>
      </c>
      <c r="N605">
        <v>2</v>
      </c>
      <c r="O605" s="1">
        <v>44636.51116898148</v>
      </c>
      <c r="P605" s="1">
        <v>44636.519108796296</v>
      </c>
      <c r="Q605">
        <v>115</v>
      </c>
      <c r="R605">
        <v>571</v>
      </c>
      <c r="S605" t="b">
        <v>0</v>
      </c>
      <c r="T605" t="s">
        <v>88</v>
      </c>
      <c r="U605" t="b">
        <v>1</v>
      </c>
      <c r="V605" t="s">
        <v>1254</v>
      </c>
      <c r="W605" s="1">
        <v>44636.515266203707</v>
      </c>
      <c r="X605">
        <v>351</v>
      </c>
      <c r="Y605">
        <v>125</v>
      </c>
      <c r="Z605">
        <v>0</v>
      </c>
      <c r="AA605">
        <v>125</v>
      </c>
      <c r="AB605">
        <v>0</v>
      </c>
      <c r="AC605">
        <v>11</v>
      </c>
      <c r="AD605">
        <v>23</v>
      </c>
      <c r="AE605">
        <v>0</v>
      </c>
      <c r="AF605">
        <v>0</v>
      </c>
      <c r="AG605">
        <v>0</v>
      </c>
      <c r="AH605" t="s">
        <v>103</v>
      </c>
      <c r="AI605" s="1">
        <v>44636.519108796296</v>
      </c>
      <c r="AJ605">
        <v>220</v>
      </c>
      <c r="AK605">
        <v>2</v>
      </c>
      <c r="AL605">
        <v>0</v>
      </c>
      <c r="AM605">
        <v>2</v>
      </c>
      <c r="AN605">
        <v>0</v>
      </c>
      <c r="AO605">
        <v>2</v>
      </c>
      <c r="AP605">
        <v>21</v>
      </c>
      <c r="AQ605">
        <v>0</v>
      </c>
      <c r="AR605">
        <v>0</v>
      </c>
      <c r="AS605">
        <v>0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 x14ac:dyDescent="0.35">
      <c r="A606" t="s">
        <v>1509</v>
      </c>
      <c r="B606" t="s">
        <v>80</v>
      </c>
      <c r="C606" t="s">
        <v>402</v>
      </c>
      <c r="D606" t="s">
        <v>82</v>
      </c>
      <c r="E606" s="2" t="str">
        <f>HYPERLINK("capsilon://?command=openfolder&amp;siteaddress=FAM.docvelocity-na8.net&amp;folderid=FX24BE4EFE-EF43-FC3E-FA75-F7FEEF9913A7","FX22027666")</f>
        <v>FX22027666</v>
      </c>
      <c r="F606" t="s">
        <v>19</v>
      </c>
      <c r="G606" t="s">
        <v>19</v>
      </c>
      <c r="H606" t="s">
        <v>83</v>
      </c>
      <c r="I606" t="s">
        <v>1510</v>
      </c>
      <c r="J606">
        <v>28</v>
      </c>
      <c r="K606" t="s">
        <v>85</v>
      </c>
      <c r="L606" t="s">
        <v>86</v>
      </c>
      <c r="M606" t="s">
        <v>87</v>
      </c>
      <c r="N606">
        <v>2</v>
      </c>
      <c r="O606" s="1">
        <v>44636.524178240739</v>
      </c>
      <c r="P606" s="1">
        <v>44636.538981481484</v>
      </c>
      <c r="Q606">
        <v>1020</v>
      </c>
      <c r="R606">
        <v>259</v>
      </c>
      <c r="S606" t="b">
        <v>0</v>
      </c>
      <c r="T606" t="s">
        <v>88</v>
      </c>
      <c r="U606" t="b">
        <v>0</v>
      </c>
      <c r="V606" t="s">
        <v>1254</v>
      </c>
      <c r="W606" s="1">
        <v>44636.526655092595</v>
      </c>
      <c r="X606">
        <v>211</v>
      </c>
      <c r="Y606">
        <v>21</v>
      </c>
      <c r="Z606">
        <v>0</v>
      </c>
      <c r="AA606">
        <v>21</v>
      </c>
      <c r="AB606">
        <v>0</v>
      </c>
      <c r="AC606">
        <v>7</v>
      </c>
      <c r="AD606">
        <v>7</v>
      </c>
      <c r="AE606">
        <v>0</v>
      </c>
      <c r="AF606">
        <v>0</v>
      </c>
      <c r="AG606">
        <v>0</v>
      </c>
      <c r="AH606" t="s">
        <v>103</v>
      </c>
      <c r="AI606" s="1">
        <v>44636.538981481484</v>
      </c>
      <c r="AJ606">
        <v>48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 x14ac:dyDescent="0.35">
      <c r="A607" t="s">
        <v>1511</v>
      </c>
      <c r="B607" t="s">
        <v>80</v>
      </c>
      <c r="C607" t="s">
        <v>1512</v>
      </c>
      <c r="D607" t="s">
        <v>82</v>
      </c>
      <c r="E607" s="2" t="str">
        <f>HYPERLINK("capsilon://?command=openfolder&amp;siteaddress=FAM.docvelocity-na8.net&amp;folderid=FX3A4F2513-6B34-2BA4-0977-ACF17D6A75A3","FX22032137")</f>
        <v>FX22032137</v>
      </c>
      <c r="F607" t="s">
        <v>19</v>
      </c>
      <c r="G607" t="s">
        <v>19</v>
      </c>
      <c r="H607" t="s">
        <v>83</v>
      </c>
      <c r="I607" t="s">
        <v>1513</v>
      </c>
      <c r="J607">
        <v>0</v>
      </c>
      <c r="K607" t="s">
        <v>85</v>
      </c>
      <c r="L607" t="s">
        <v>86</v>
      </c>
      <c r="M607" t="s">
        <v>87</v>
      </c>
      <c r="N607">
        <v>2</v>
      </c>
      <c r="O607" s="1">
        <v>44636.540752314817</v>
      </c>
      <c r="P607" s="1">
        <v>44636.551712962966</v>
      </c>
      <c r="Q607">
        <v>871</v>
      </c>
      <c r="R607">
        <v>76</v>
      </c>
      <c r="S607" t="b">
        <v>0</v>
      </c>
      <c r="T607" t="s">
        <v>88</v>
      </c>
      <c r="U607" t="b">
        <v>0</v>
      </c>
      <c r="V607" t="s">
        <v>1195</v>
      </c>
      <c r="W607" s="1">
        <v>44636.541631944441</v>
      </c>
      <c r="X607">
        <v>49</v>
      </c>
      <c r="Y607">
        <v>0</v>
      </c>
      <c r="Z607">
        <v>0</v>
      </c>
      <c r="AA607">
        <v>0</v>
      </c>
      <c r="AB607">
        <v>52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103</v>
      </c>
      <c r="AI607" s="1">
        <v>44636.551712962966</v>
      </c>
      <c r="AJ607">
        <v>11</v>
      </c>
      <c r="AK607">
        <v>0</v>
      </c>
      <c r="AL607">
        <v>0</v>
      </c>
      <c r="AM607">
        <v>0</v>
      </c>
      <c r="AN607">
        <v>52</v>
      </c>
      <c r="AO607">
        <v>0</v>
      </c>
      <c r="AP607">
        <v>0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 x14ac:dyDescent="0.35">
      <c r="A608" t="s">
        <v>1514</v>
      </c>
      <c r="B608" t="s">
        <v>80</v>
      </c>
      <c r="C608" t="s">
        <v>1515</v>
      </c>
      <c r="D608" t="s">
        <v>82</v>
      </c>
      <c r="E608" s="2" t="str">
        <f>HYPERLINK("capsilon://?command=openfolder&amp;siteaddress=FAM.docvelocity-na8.net&amp;folderid=FX3574CA80-C87A-A42D-7006-1EF973B7A8D0","FX22024763")</f>
        <v>FX22024763</v>
      </c>
      <c r="F608" t="s">
        <v>19</v>
      </c>
      <c r="G608" t="s">
        <v>19</v>
      </c>
      <c r="H608" t="s">
        <v>83</v>
      </c>
      <c r="I608" t="s">
        <v>1516</v>
      </c>
      <c r="J608">
        <v>0</v>
      </c>
      <c r="K608" t="s">
        <v>85</v>
      </c>
      <c r="L608" t="s">
        <v>86</v>
      </c>
      <c r="M608" t="s">
        <v>87</v>
      </c>
      <c r="N608">
        <v>2</v>
      </c>
      <c r="O608" s="1">
        <v>44622.002905092595</v>
      </c>
      <c r="P608" s="1">
        <v>44622.228541666664</v>
      </c>
      <c r="Q608">
        <v>18830</v>
      </c>
      <c r="R608">
        <v>665</v>
      </c>
      <c r="S608" t="b">
        <v>0</v>
      </c>
      <c r="T608" t="s">
        <v>88</v>
      </c>
      <c r="U608" t="b">
        <v>0</v>
      </c>
      <c r="V608" t="s">
        <v>149</v>
      </c>
      <c r="W608" s="1">
        <v>44622.070625</v>
      </c>
      <c r="X608">
        <v>422</v>
      </c>
      <c r="Y608">
        <v>21</v>
      </c>
      <c r="Z608">
        <v>0</v>
      </c>
      <c r="AA608">
        <v>21</v>
      </c>
      <c r="AB608">
        <v>0</v>
      </c>
      <c r="AC608">
        <v>12</v>
      </c>
      <c r="AD608">
        <v>-21</v>
      </c>
      <c r="AE608">
        <v>0</v>
      </c>
      <c r="AF608">
        <v>0</v>
      </c>
      <c r="AG608">
        <v>0</v>
      </c>
      <c r="AH608" t="s">
        <v>566</v>
      </c>
      <c r="AI608" s="1">
        <v>44622.228541666664</v>
      </c>
      <c r="AJ608">
        <v>243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-21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 x14ac:dyDescent="0.35">
      <c r="A609" t="s">
        <v>1517</v>
      </c>
      <c r="B609" t="s">
        <v>80</v>
      </c>
      <c r="C609" t="s">
        <v>501</v>
      </c>
      <c r="D609" t="s">
        <v>82</v>
      </c>
      <c r="E609" s="2" t="str">
        <f>HYPERLINK("capsilon://?command=openfolder&amp;siteaddress=FAM.docvelocity-na8.net&amp;folderid=FX5C98D557-9F21-D58C-B19A-FC133ED25E8C","FX22031476")</f>
        <v>FX22031476</v>
      </c>
      <c r="F609" t="s">
        <v>19</v>
      </c>
      <c r="G609" t="s">
        <v>19</v>
      </c>
      <c r="H609" t="s">
        <v>83</v>
      </c>
      <c r="I609" t="s">
        <v>1518</v>
      </c>
      <c r="J609">
        <v>86</v>
      </c>
      <c r="K609" t="s">
        <v>85</v>
      </c>
      <c r="L609" t="s">
        <v>86</v>
      </c>
      <c r="M609" t="s">
        <v>87</v>
      </c>
      <c r="N609">
        <v>1</v>
      </c>
      <c r="O609" s="1">
        <v>44636.544710648152</v>
      </c>
      <c r="P609" s="1">
        <v>44636.616979166669</v>
      </c>
      <c r="Q609">
        <v>4890</v>
      </c>
      <c r="R609">
        <v>1354</v>
      </c>
      <c r="S609" t="b">
        <v>0</v>
      </c>
      <c r="T609" t="s">
        <v>88</v>
      </c>
      <c r="U609" t="b">
        <v>0</v>
      </c>
      <c r="V609" t="s">
        <v>575</v>
      </c>
      <c r="W609" s="1">
        <v>44636.616979166669</v>
      </c>
      <c r="X609">
        <v>169</v>
      </c>
      <c r="Y609">
        <v>1</v>
      </c>
      <c r="Z609">
        <v>0</v>
      </c>
      <c r="AA609">
        <v>1</v>
      </c>
      <c r="AB609">
        <v>0</v>
      </c>
      <c r="AC609">
        <v>1</v>
      </c>
      <c r="AD609">
        <v>85</v>
      </c>
      <c r="AE609">
        <v>81</v>
      </c>
      <c r="AF609">
        <v>0</v>
      </c>
      <c r="AG609">
        <v>2</v>
      </c>
      <c r="AH609" t="s">
        <v>88</v>
      </c>
      <c r="AI609" t="s">
        <v>88</v>
      </c>
      <c r="AJ609" t="s">
        <v>88</v>
      </c>
      <c r="AK609" t="s">
        <v>88</v>
      </c>
      <c r="AL609" t="s">
        <v>88</v>
      </c>
      <c r="AM609" t="s">
        <v>88</v>
      </c>
      <c r="AN609" t="s">
        <v>88</v>
      </c>
      <c r="AO609" t="s">
        <v>88</v>
      </c>
      <c r="AP609" t="s">
        <v>88</v>
      </c>
      <c r="AQ609" t="s">
        <v>88</v>
      </c>
      <c r="AR609" t="s">
        <v>88</v>
      </c>
      <c r="AS609" t="s">
        <v>88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 x14ac:dyDescent="0.35">
      <c r="A610" t="s">
        <v>1519</v>
      </c>
      <c r="B610" t="s">
        <v>80</v>
      </c>
      <c r="C610" t="s">
        <v>501</v>
      </c>
      <c r="D610" t="s">
        <v>82</v>
      </c>
      <c r="E610" s="2" t="str">
        <f>HYPERLINK("capsilon://?command=openfolder&amp;siteaddress=FAM.docvelocity-na8.net&amp;folderid=FX5C98D557-9F21-D58C-B19A-FC133ED25E8C","FX22031476")</f>
        <v>FX22031476</v>
      </c>
      <c r="F610" t="s">
        <v>19</v>
      </c>
      <c r="G610" t="s">
        <v>19</v>
      </c>
      <c r="H610" t="s">
        <v>83</v>
      </c>
      <c r="I610" t="s">
        <v>1520</v>
      </c>
      <c r="J610">
        <v>86</v>
      </c>
      <c r="K610" t="s">
        <v>85</v>
      </c>
      <c r="L610" t="s">
        <v>86</v>
      </c>
      <c r="M610" t="s">
        <v>87</v>
      </c>
      <c r="N610">
        <v>2</v>
      </c>
      <c r="O610" s="1">
        <v>44636.545034722221</v>
      </c>
      <c r="P610" s="1">
        <v>44636.606840277775</v>
      </c>
      <c r="Q610">
        <v>2778</v>
      </c>
      <c r="R610">
        <v>2562</v>
      </c>
      <c r="S610" t="b">
        <v>0</v>
      </c>
      <c r="T610" t="s">
        <v>88</v>
      </c>
      <c r="U610" t="b">
        <v>0</v>
      </c>
      <c r="V610" t="s">
        <v>1226</v>
      </c>
      <c r="W610" s="1">
        <v>44636.590821759259</v>
      </c>
      <c r="X610">
        <v>1668</v>
      </c>
      <c r="Y610">
        <v>46</v>
      </c>
      <c r="Z610">
        <v>0</v>
      </c>
      <c r="AA610">
        <v>46</v>
      </c>
      <c r="AB610">
        <v>0</v>
      </c>
      <c r="AC610">
        <v>18</v>
      </c>
      <c r="AD610">
        <v>40</v>
      </c>
      <c r="AE610">
        <v>0</v>
      </c>
      <c r="AF610">
        <v>0</v>
      </c>
      <c r="AG610">
        <v>0</v>
      </c>
      <c r="AH610" t="s">
        <v>103</v>
      </c>
      <c r="AI610" s="1">
        <v>44636.606840277775</v>
      </c>
      <c r="AJ610">
        <v>72</v>
      </c>
      <c r="AK610">
        <v>2</v>
      </c>
      <c r="AL610">
        <v>0</v>
      </c>
      <c r="AM610">
        <v>2</v>
      </c>
      <c r="AN610">
        <v>0</v>
      </c>
      <c r="AO610">
        <v>1</v>
      </c>
      <c r="AP610">
        <v>38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 x14ac:dyDescent="0.35">
      <c r="A611" t="s">
        <v>1521</v>
      </c>
      <c r="B611" t="s">
        <v>80</v>
      </c>
      <c r="C611" t="s">
        <v>501</v>
      </c>
      <c r="D611" t="s">
        <v>82</v>
      </c>
      <c r="E611" s="2" t="str">
        <f>HYPERLINK("capsilon://?command=openfolder&amp;siteaddress=FAM.docvelocity-na8.net&amp;folderid=FX5C98D557-9F21-D58C-B19A-FC133ED25E8C","FX22031476")</f>
        <v>FX22031476</v>
      </c>
      <c r="F611" t="s">
        <v>19</v>
      </c>
      <c r="G611" t="s">
        <v>19</v>
      </c>
      <c r="H611" t="s">
        <v>83</v>
      </c>
      <c r="I611" t="s">
        <v>1522</v>
      </c>
      <c r="J611">
        <v>28</v>
      </c>
      <c r="K611" t="s">
        <v>85</v>
      </c>
      <c r="L611" t="s">
        <v>86</v>
      </c>
      <c r="M611" t="s">
        <v>87</v>
      </c>
      <c r="N611">
        <v>2</v>
      </c>
      <c r="O611" s="1">
        <v>44636.545682870368</v>
      </c>
      <c r="P611" s="1">
        <v>44636.552152777775</v>
      </c>
      <c r="Q611">
        <v>274</v>
      </c>
      <c r="R611">
        <v>285</v>
      </c>
      <c r="S611" t="b">
        <v>0</v>
      </c>
      <c r="T611" t="s">
        <v>88</v>
      </c>
      <c r="U611" t="b">
        <v>0</v>
      </c>
      <c r="V611" t="s">
        <v>1382</v>
      </c>
      <c r="W611" s="1">
        <v>44636.549722222226</v>
      </c>
      <c r="X611">
        <v>248</v>
      </c>
      <c r="Y611">
        <v>21</v>
      </c>
      <c r="Z611">
        <v>0</v>
      </c>
      <c r="AA611">
        <v>21</v>
      </c>
      <c r="AB611">
        <v>0</v>
      </c>
      <c r="AC611">
        <v>1</v>
      </c>
      <c r="AD611">
        <v>7</v>
      </c>
      <c r="AE611">
        <v>0</v>
      </c>
      <c r="AF611">
        <v>0</v>
      </c>
      <c r="AG611">
        <v>0</v>
      </c>
      <c r="AH611" t="s">
        <v>103</v>
      </c>
      <c r="AI611" s="1">
        <v>44636.552152777775</v>
      </c>
      <c r="AJ611">
        <v>37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7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 x14ac:dyDescent="0.35">
      <c r="A612" t="s">
        <v>1523</v>
      </c>
      <c r="B612" t="s">
        <v>80</v>
      </c>
      <c r="C612" t="s">
        <v>1157</v>
      </c>
      <c r="D612" t="s">
        <v>82</v>
      </c>
      <c r="E612" s="2" t="str">
        <f>HYPERLINK("capsilon://?command=openfolder&amp;siteaddress=FAM.docvelocity-na8.net&amp;folderid=FX37DDE947-04BA-3498-0D5B-A50F84623EB2","FX22029059")</f>
        <v>FX22029059</v>
      </c>
      <c r="F612" t="s">
        <v>19</v>
      </c>
      <c r="G612" t="s">
        <v>19</v>
      </c>
      <c r="H612" t="s">
        <v>83</v>
      </c>
      <c r="I612" t="s">
        <v>1524</v>
      </c>
      <c r="J612">
        <v>0</v>
      </c>
      <c r="K612" t="s">
        <v>85</v>
      </c>
      <c r="L612" t="s">
        <v>86</v>
      </c>
      <c r="M612" t="s">
        <v>87</v>
      </c>
      <c r="N612">
        <v>2</v>
      </c>
      <c r="O612" s="1">
        <v>44622.035474537035</v>
      </c>
      <c r="P612" s="1">
        <v>44622.23165509259</v>
      </c>
      <c r="Q612">
        <v>16222</v>
      </c>
      <c r="R612">
        <v>728</v>
      </c>
      <c r="S612" t="b">
        <v>0</v>
      </c>
      <c r="T612" t="s">
        <v>88</v>
      </c>
      <c r="U612" t="b">
        <v>0</v>
      </c>
      <c r="V612" t="s">
        <v>237</v>
      </c>
      <c r="W612" s="1">
        <v>44622.071099537039</v>
      </c>
      <c r="X612">
        <v>426</v>
      </c>
      <c r="Y612">
        <v>74</v>
      </c>
      <c r="Z612">
        <v>0</v>
      </c>
      <c r="AA612">
        <v>74</v>
      </c>
      <c r="AB612">
        <v>0</v>
      </c>
      <c r="AC612">
        <v>27</v>
      </c>
      <c r="AD612">
        <v>-74</v>
      </c>
      <c r="AE612">
        <v>0</v>
      </c>
      <c r="AF612">
        <v>0</v>
      </c>
      <c r="AG612">
        <v>0</v>
      </c>
      <c r="AH612" t="s">
        <v>107</v>
      </c>
      <c r="AI612" s="1">
        <v>44622.23165509259</v>
      </c>
      <c r="AJ612">
        <v>302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-74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 x14ac:dyDescent="0.35">
      <c r="A613" t="s">
        <v>1525</v>
      </c>
      <c r="B613" t="s">
        <v>80</v>
      </c>
      <c r="C613" t="s">
        <v>1157</v>
      </c>
      <c r="D613" t="s">
        <v>82</v>
      </c>
      <c r="E613" s="2" t="str">
        <f>HYPERLINK("capsilon://?command=openfolder&amp;siteaddress=FAM.docvelocity-na8.net&amp;folderid=FX37DDE947-04BA-3498-0D5B-A50F84623EB2","FX22029059")</f>
        <v>FX22029059</v>
      </c>
      <c r="F613" t="s">
        <v>19</v>
      </c>
      <c r="G613" t="s">
        <v>19</v>
      </c>
      <c r="H613" t="s">
        <v>83</v>
      </c>
      <c r="I613" t="s">
        <v>1526</v>
      </c>
      <c r="J613">
        <v>0</v>
      </c>
      <c r="K613" t="s">
        <v>85</v>
      </c>
      <c r="L613" t="s">
        <v>86</v>
      </c>
      <c r="M613" t="s">
        <v>87</v>
      </c>
      <c r="N613">
        <v>2</v>
      </c>
      <c r="O613" s="1">
        <v>44622.035682870373</v>
      </c>
      <c r="P613" s="1">
        <v>44622.235300925924</v>
      </c>
      <c r="Q613">
        <v>15929</v>
      </c>
      <c r="R613">
        <v>1318</v>
      </c>
      <c r="S613" t="b">
        <v>0</v>
      </c>
      <c r="T613" t="s">
        <v>88</v>
      </c>
      <c r="U613" t="b">
        <v>0</v>
      </c>
      <c r="V613" t="s">
        <v>149</v>
      </c>
      <c r="W613" s="1">
        <v>44622.079143518517</v>
      </c>
      <c r="X613">
        <v>735</v>
      </c>
      <c r="Y613">
        <v>128</v>
      </c>
      <c r="Z613">
        <v>0</v>
      </c>
      <c r="AA613">
        <v>128</v>
      </c>
      <c r="AB613">
        <v>0</v>
      </c>
      <c r="AC613">
        <v>11</v>
      </c>
      <c r="AD613">
        <v>-128</v>
      </c>
      <c r="AE613">
        <v>0</v>
      </c>
      <c r="AF613">
        <v>0</v>
      </c>
      <c r="AG613">
        <v>0</v>
      </c>
      <c r="AH613" t="s">
        <v>566</v>
      </c>
      <c r="AI613" s="1">
        <v>44622.235300925924</v>
      </c>
      <c r="AJ613">
        <v>583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-128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 x14ac:dyDescent="0.35">
      <c r="A614" t="s">
        <v>1527</v>
      </c>
      <c r="B614" t="s">
        <v>80</v>
      </c>
      <c r="C614" t="s">
        <v>1528</v>
      </c>
      <c r="D614" t="s">
        <v>82</v>
      </c>
      <c r="E614" s="2" t="str">
        <f>HYPERLINK("capsilon://?command=openfolder&amp;siteaddress=FAM.docvelocity-na8.net&amp;folderid=FX64A8312F-D649-6CC9-8395-4C6390B6C775","FX22012628")</f>
        <v>FX22012628</v>
      </c>
      <c r="F614" t="s">
        <v>19</v>
      </c>
      <c r="G614" t="s">
        <v>19</v>
      </c>
      <c r="H614" t="s">
        <v>83</v>
      </c>
      <c r="I614" t="s">
        <v>1529</v>
      </c>
      <c r="J614">
        <v>28</v>
      </c>
      <c r="K614" t="s">
        <v>85</v>
      </c>
      <c r="L614" t="s">
        <v>86</v>
      </c>
      <c r="M614" t="s">
        <v>87</v>
      </c>
      <c r="N614">
        <v>2</v>
      </c>
      <c r="O614" s="1">
        <v>44636.569328703707</v>
      </c>
      <c r="P614" s="1">
        <v>44636.576284722221</v>
      </c>
      <c r="Q614">
        <v>381</v>
      </c>
      <c r="R614">
        <v>220</v>
      </c>
      <c r="S614" t="b">
        <v>0</v>
      </c>
      <c r="T614" t="s">
        <v>88</v>
      </c>
      <c r="U614" t="b">
        <v>0</v>
      </c>
      <c r="V614" t="s">
        <v>1254</v>
      </c>
      <c r="W614" s="1">
        <v>44636.571261574078</v>
      </c>
      <c r="X614">
        <v>164</v>
      </c>
      <c r="Y614">
        <v>21</v>
      </c>
      <c r="Z614">
        <v>0</v>
      </c>
      <c r="AA614">
        <v>21</v>
      </c>
      <c r="AB614">
        <v>0</v>
      </c>
      <c r="AC614">
        <v>0</v>
      </c>
      <c r="AD614">
        <v>7</v>
      </c>
      <c r="AE614">
        <v>0</v>
      </c>
      <c r="AF614">
        <v>0</v>
      </c>
      <c r="AG614">
        <v>0</v>
      </c>
      <c r="AH614" t="s">
        <v>103</v>
      </c>
      <c r="AI614" s="1">
        <v>44636.576284722221</v>
      </c>
      <c r="AJ614">
        <v>56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7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 x14ac:dyDescent="0.35">
      <c r="A615" t="s">
        <v>1530</v>
      </c>
      <c r="B615" t="s">
        <v>80</v>
      </c>
      <c r="C615" t="s">
        <v>1208</v>
      </c>
      <c r="D615" t="s">
        <v>82</v>
      </c>
      <c r="E615" s="2" t="str">
        <f>HYPERLINK("capsilon://?command=openfolder&amp;siteaddress=FAM.docvelocity-na8.net&amp;folderid=FX07E8DE75-5A1E-90F8-A69D-262A3E27B7FF","FX22018391")</f>
        <v>FX22018391</v>
      </c>
      <c r="F615" t="s">
        <v>19</v>
      </c>
      <c r="G615" t="s">
        <v>19</v>
      </c>
      <c r="H615" t="s">
        <v>83</v>
      </c>
      <c r="I615" t="s">
        <v>1531</v>
      </c>
      <c r="J615">
        <v>28</v>
      </c>
      <c r="K615" t="s">
        <v>85</v>
      </c>
      <c r="L615" t="s">
        <v>86</v>
      </c>
      <c r="M615" t="s">
        <v>82</v>
      </c>
      <c r="N615">
        <v>2</v>
      </c>
      <c r="O615" s="1">
        <v>44636.574270833335</v>
      </c>
      <c r="P615" s="1">
        <v>44636.586412037039</v>
      </c>
      <c r="Q615">
        <v>877</v>
      </c>
      <c r="R615">
        <v>172</v>
      </c>
      <c r="S615" t="b">
        <v>0</v>
      </c>
      <c r="T615" t="s">
        <v>1321</v>
      </c>
      <c r="U615" t="b">
        <v>0</v>
      </c>
      <c r="V615" t="s">
        <v>1229</v>
      </c>
      <c r="W615" s="1">
        <v>44636.576041666667</v>
      </c>
      <c r="X615">
        <v>148</v>
      </c>
      <c r="Y615">
        <v>21</v>
      </c>
      <c r="Z615">
        <v>0</v>
      </c>
      <c r="AA615">
        <v>21</v>
      </c>
      <c r="AB615">
        <v>0</v>
      </c>
      <c r="AC615">
        <v>2</v>
      </c>
      <c r="AD615">
        <v>7</v>
      </c>
      <c r="AE615">
        <v>0</v>
      </c>
      <c r="AF615">
        <v>0</v>
      </c>
      <c r="AG615">
        <v>0</v>
      </c>
      <c r="AH615" t="s">
        <v>1321</v>
      </c>
      <c r="AI615" s="1">
        <v>44636.586412037039</v>
      </c>
      <c r="AJ615">
        <v>15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7</v>
      </c>
      <c r="AQ615">
        <v>21</v>
      </c>
      <c r="AR615">
        <v>1</v>
      </c>
      <c r="AS615">
        <v>1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 x14ac:dyDescent="0.35">
      <c r="A616" t="s">
        <v>1532</v>
      </c>
      <c r="B616" t="s">
        <v>80</v>
      </c>
      <c r="C616" t="s">
        <v>1208</v>
      </c>
      <c r="D616" t="s">
        <v>82</v>
      </c>
      <c r="E616" s="2" t="str">
        <f>HYPERLINK("capsilon://?command=openfolder&amp;siteaddress=FAM.docvelocity-na8.net&amp;folderid=FX07E8DE75-5A1E-90F8-A69D-262A3E27B7FF","FX22018391")</f>
        <v>FX22018391</v>
      </c>
      <c r="F616" t="s">
        <v>19</v>
      </c>
      <c r="G616" t="s">
        <v>19</v>
      </c>
      <c r="H616" t="s">
        <v>83</v>
      </c>
      <c r="I616" t="s">
        <v>1533</v>
      </c>
      <c r="J616">
        <v>0</v>
      </c>
      <c r="K616" t="s">
        <v>85</v>
      </c>
      <c r="L616" t="s">
        <v>86</v>
      </c>
      <c r="M616" t="s">
        <v>82</v>
      </c>
      <c r="N616">
        <v>2</v>
      </c>
      <c r="O616" s="1">
        <v>44636.574583333335</v>
      </c>
      <c r="P616" s="1">
        <v>44636.586631944447</v>
      </c>
      <c r="Q616">
        <v>788</v>
      </c>
      <c r="R616">
        <v>253</v>
      </c>
      <c r="S616" t="b">
        <v>0</v>
      </c>
      <c r="T616" t="s">
        <v>1321</v>
      </c>
      <c r="U616" t="b">
        <v>0</v>
      </c>
      <c r="V616" t="s">
        <v>1195</v>
      </c>
      <c r="W616" s="1">
        <v>44636.57739583333</v>
      </c>
      <c r="X616">
        <v>238</v>
      </c>
      <c r="Y616">
        <v>37</v>
      </c>
      <c r="Z616">
        <v>0</v>
      </c>
      <c r="AA616">
        <v>37</v>
      </c>
      <c r="AB616">
        <v>0</v>
      </c>
      <c r="AC616">
        <v>22</v>
      </c>
      <c r="AD616">
        <v>-37</v>
      </c>
      <c r="AE616">
        <v>0</v>
      </c>
      <c r="AF616">
        <v>0</v>
      </c>
      <c r="AG616">
        <v>0</v>
      </c>
      <c r="AH616" t="s">
        <v>1321</v>
      </c>
      <c r="AI616" s="1">
        <v>44636.586631944447</v>
      </c>
      <c r="AJ616">
        <v>15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-37</v>
      </c>
      <c r="AQ616">
        <v>37</v>
      </c>
      <c r="AR616">
        <v>1</v>
      </c>
      <c r="AS616">
        <v>1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 x14ac:dyDescent="0.35">
      <c r="A617" t="s">
        <v>1534</v>
      </c>
      <c r="B617" t="s">
        <v>80</v>
      </c>
      <c r="C617" t="s">
        <v>1208</v>
      </c>
      <c r="D617" t="s">
        <v>82</v>
      </c>
      <c r="E617" s="2" t="str">
        <f>HYPERLINK("capsilon://?command=openfolder&amp;siteaddress=FAM.docvelocity-na8.net&amp;folderid=FX07E8DE75-5A1E-90F8-A69D-262A3E27B7FF","FX22018391")</f>
        <v>FX22018391</v>
      </c>
      <c r="F617" t="s">
        <v>19</v>
      </c>
      <c r="G617" t="s">
        <v>19</v>
      </c>
      <c r="H617" t="s">
        <v>83</v>
      </c>
      <c r="I617" t="s">
        <v>1535</v>
      </c>
      <c r="J617">
        <v>71</v>
      </c>
      <c r="K617" t="s">
        <v>85</v>
      </c>
      <c r="L617" t="s">
        <v>86</v>
      </c>
      <c r="M617" t="s">
        <v>82</v>
      </c>
      <c r="N617">
        <v>2</v>
      </c>
      <c r="O617" s="1">
        <v>44636.574861111112</v>
      </c>
      <c r="P617" s="1">
        <v>44636.586747685185</v>
      </c>
      <c r="Q617">
        <v>791</v>
      </c>
      <c r="R617">
        <v>236</v>
      </c>
      <c r="S617" t="b">
        <v>0</v>
      </c>
      <c r="T617" t="s">
        <v>1321</v>
      </c>
      <c r="U617" t="b">
        <v>0</v>
      </c>
      <c r="V617" t="s">
        <v>1536</v>
      </c>
      <c r="W617" s="1">
        <v>44636.577662037038</v>
      </c>
      <c r="X617">
        <v>227</v>
      </c>
      <c r="Y617">
        <v>66</v>
      </c>
      <c r="Z617">
        <v>0</v>
      </c>
      <c r="AA617">
        <v>66</v>
      </c>
      <c r="AB617">
        <v>0</v>
      </c>
      <c r="AC617">
        <v>0</v>
      </c>
      <c r="AD617">
        <v>5</v>
      </c>
      <c r="AE617">
        <v>0</v>
      </c>
      <c r="AF617">
        <v>0</v>
      </c>
      <c r="AG617">
        <v>0</v>
      </c>
      <c r="AH617" t="s">
        <v>1321</v>
      </c>
      <c r="AI617" s="1">
        <v>44636.586747685185</v>
      </c>
      <c r="AJ617">
        <v>9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5</v>
      </c>
      <c r="AQ617">
        <v>66</v>
      </c>
      <c r="AR617">
        <v>1</v>
      </c>
      <c r="AS617">
        <v>1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 x14ac:dyDescent="0.35">
      <c r="A618" t="s">
        <v>1537</v>
      </c>
      <c r="B618" t="s">
        <v>80</v>
      </c>
      <c r="C618" t="s">
        <v>1538</v>
      </c>
      <c r="D618" t="s">
        <v>82</v>
      </c>
      <c r="E618" s="2" t="str">
        <f>HYPERLINK("capsilon://?command=openfolder&amp;siteaddress=FAM.docvelocity-na8.net&amp;folderid=FX58980C39-FA02-20BA-5D2A-E2248DC743B8","FX22033712")</f>
        <v>FX22033712</v>
      </c>
      <c r="F618" t="s">
        <v>19</v>
      </c>
      <c r="G618" t="s">
        <v>19</v>
      </c>
      <c r="H618" t="s">
        <v>83</v>
      </c>
      <c r="I618" t="s">
        <v>1539</v>
      </c>
      <c r="J618">
        <v>54</v>
      </c>
      <c r="K618" t="s">
        <v>85</v>
      </c>
      <c r="L618" t="s">
        <v>86</v>
      </c>
      <c r="M618" t="s">
        <v>87</v>
      </c>
      <c r="N618">
        <v>2</v>
      </c>
      <c r="O618" s="1">
        <v>44636.575555555559</v>
      </c>
      <c r="P618" s="1">
        <v>44636.607534722221</v>
      </c>
      <c r="Q618">
        <v>2550</v>
      </c>
      <c r="R618">
        <v>213</v>
      </c>
      <c r="S618" t="b">
        <v>0</v>
      </c>
      <c r="T618" t="s">
        <v>88</v>
      </c>
      <c r="U618" t="b">
        <v>0</v>
      </c>
      <c r="V618" t="s">
        <v>1229</v>
      </c>
      <c r="W618" s="1">
        <v>44636.577824074076</v>
      </c>
      <c r="X618">
        <v>154</v>
      </c>
      <c r="Y618">
        <v>49</v>
      </c>
      <c r="Z618">
        <v>0</v>
      </c>
      <c r="AA618">
        <v>49</v>
      </c>
      <c r="AB618">
        <v>0</v>
      </c>
      <c r="AC618">
        <v>1</v>
      </c>
      <c r="AD618">
        <v>5</v>
      </c>
      <c r="AE618">
        <v>0</v>
      </c>
      <c r="AF618">
        <v>0</v>
      </c>
      <c r="AG618">
        <v>0</v>
      </c>
      <c r="AH618" t="s">
        <v>103</v>
      </c>
      <c r="AI618" s="1">
        <v>44636.607534722221</v>
      </c>
      <c r="AJ618">
        <v>59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5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 x14ac:dyDescent="0.35">
      <c r="A619" t="s">
        <v>1540</v>
      </c>
      <c r="B619" t="s">
        <v>80</v>
      </c>
      <c r="C619" t="s">
        <v>1369</v>
      </c>
      <c r="D619" t="s">
        <v>82</v>
      </c>
      <c r="E619" s="2" t="str">
        <f>HYPERLINK("capsilon://?command=openfolder&amp;siteaddress=FAM.docvelocity-na8.net&amp;folderid=FX4C17CBB6-A258-57C4-D401-023240A67EC1","FX22018723")</f>
        <v>FX22018723</v>
      </c>
      <c r="F619" t="s">
        <v>19</v>
      </c>
      <c r="G619" t="s">
        <v>19</v>
      </c>
      <c r="H619" t="s">
        <v>83</v>
      </c>
      <c r="I619" t="s">
        <v>1541</v>
      </c>
      <c r="J619">
        <v>0</v>
      </c>
      <c r="K619" t="s">
        <v>85</v>
      </c>
      <c r="L619" t="s">
        <v>86</v>
      </c>
      <c r="M619" t="s">
        <v>87</v>
      </c>
      <c r="N619">
        <v>2</v>
      </c>
      <c r="O619" s="1">
        <v>44636.578657407408</v>
      </c>
      <c r="P619" s="1">
        <v>44636.608414351853</v>
      </c>
      <c r="Q619">
        <v>2120</v>
      </c>
      <c r="R619">
        <v>451</v>
      </c>
      <c r="S619" t="b">
        <v>0</v>
      </c>
      <c r="T619" t="s">
        <v>88</v>
      </c>
      <c r="U619" t="b">
        <v>0</v>
      </c>
      <c r="V619" t="s">
        <v>1229</v>
      </c>
      <c r="W619" s="1">
        <v>44636.582974537036</v>
      </c>
      <c r="X619">
        <v>370</v>
      </c>
      <c r="Y619">
        <v>37</v>
      </c>
      <c r="Z619">
        <v>0</v>
      </c>
      <c r="AA619">
        <v>37</v>
      </c>
      <c r="AB619">
        <v>0</v>
      </c>
      <c r="AC619">
        <v>21</v>
      </c>
      <c r="AD619">
        <v>-37</v>
      </c>
      <c r="AE619">
        <v>0</v>
      </c>
      <c r="AF619">
        <v>0</v>
      </c>
      <c r="AG619">
        <v>0</v>
      </c>
      <c r="AH619" t="s">
        <v>103</v>
      </c>
      <c r="AI619" s="1">
        <v>44636.608414351853</v>
      </c>
      <c r="AJ619">
        <v>75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-37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 x14ac:dyDescent="0.35">
      <c r="A620" t="s">
        <v>1542</v>
      </c>
      <c r="B620" t="s">
        <v>80</v>
      </c>
      <c r="C620" t="s">
        <v>501</v>
      </c>
      <c r="D620" t="s">
        <v>82</v>
      </c>
      <c r="E620" s="2" t="str">
        <f>HYPERLINK("capsilon://?command=openfolder&amp;siteaddress=FAM.docvelocity-na8.net&amp;folderid=FX5C98D557-9F21-D58C-B19A-FC133ED25E8C","FX22031476")</f>
        <v>FX22031476</v>
      </c>
      <c r="F620" t="s">
        <v>19</v>
      </c>
      <c r="G620" t="s">
        <v>19</v>
      </c>
      <c r="H620" t="s">
        <v>83</v>
      </c>
      <c r="I620" t="s">
        <v>1518</v>
      </c>
      <c r="J620">
        <v>110</v>
      </c>
      <c r="K620" t="s">
        <v>85</v>
      </c>
      <c r="L620" t="s">
        <v>86</v>
      </c>
      <c r="M620" t="s">
        <v>87</v>
      </c>
      <c r="N620">
        <v>2</v>
      </c>
      <c r="O620" s="1">
        <v>44636.617824074077</v>
      </c>
      <c r="P620" s="1">
        <v>44636.676215277781</v>
      </c>
      <c r="Q620">
        <v>3852</v>
      </c>
      <c r="R620">
        <v>1193</v>
      </c>
      <c r="S620" t="b">
        <v>0</v>
      </c>
      <c r="T620" t="s">
        <v>88</v>
      </c>
      <c r="U620" t="b">
        <v>1</v>
      </c>
      <c r="V620" t="s">
        <v>1254</v>
      </c>
      <c r="W620" s="1">
        <v>44636.627118055556</v>
      </c>
      <c r="X620">
        <v>625</v>
      </c>
      <c r="Y620">
        <v>82</v>
      </c>
      <c r="Z620">
        <v>0</v>
      </c>
      <c r="AA620">
        <v>82</v>
      </c>
      <c r="AB620">
        <v>0</v>
      </c>
      <c r="AC620">
        <v>23</v>
      </c>
      <c r="AD620">
        <v>28</v>
      </c>
      <c r="AE620">
        <v>0</v>
      </c>
      <c r="AF620">
        <v>0</v>
      </c>
      <c r="AG620">
        <v>0</v>
      </c>
      <c r="AH620" t="s">
        <v>191</v>
      </c>
      <c r="AI620" s="1">
        <v>44636.676215277781</v>
      </c>
      <c r="AJ620">
        <v>568</v>
      </c>
      <c r="AK620">
        <v>4</v>
      </c>
      <c r="AL620">
        <v>0</v>
      </c>
      <c r="AM620">
        <v>4</v>
      </c>
      <c r="AN620">
        <v>0</v>
      </c>
      <c r="AO620">
        <v>4</v>
      </c>
      <c r="AP620">
        <v>24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 x14ac:dyDescent="0.35">
      <c r="A621" t="s">
        <v>1543</v>
      </c>
      <c r="B621" t="s">
        <v>80</v>
      </c>
      <c r="C621" t="s">
        <v>1544</v>
      </c>
      <c r="D621" t="s">
        <v>82</v>
      </c>
      <c r="E621" s="2" t="str">
        <f>HYPERLINK("capsilon://?command=openfolder&amp;siteaddress=FAM.docvelocity-na8.net&amp;folderid=FX30A825ED-CF1A-8794-9C32-CBD645DBF5F8","FX22022601")</f>
        <v>FX22022601</v>
      </c>
      <c r="F621" t="s">
        <v>19</v>
      </c>
      <c r="G621" t="s">
        <v>19</v>
      </c>
      <c r="H621" t="s">
        <v>83</v>
      </c>
      <c r="I621" t="s">
        <v>1545</v>
      </c>
      <c r="J621">
        <v>0</v>
      </c>
      <c r="K621" t="s">
        <v>85</v>
      </c>
      <c r="L621" t="s">
        <v>86</v>
      </c>
      <c r="M621" t="s">
        <v>87</v>
      </c>
      <c r="N621">
        <v>2</v>
      </c>
      <c r="O621" s="1">
        <v>44636.633402777778</v>
      </c>
      <c r="P621" s="1">
        <v>44636.676377314812</v>
      </c>
      <c r="Q621">
        <v>3435</v>
      </c>
      <c r="R621">
        <v>278</v>
      </c>
      <c r="S621" t="b">
        <v>0</v>
      </c>
      <c r="T621" t="s">
        <v>88</v>
      </c>
      <c r="U621" t="b">
        <v>0</v>
      </c>
      <c r="V621" t="s">
        <v>1408</v>
      </c>
      <c r="W621" s="1">
        <v>44636.637789351851</v>
      </c>
      <c r="X621">
        <v>96</v>
      </c>
      <c r="Y621">
        <v>0</v>
      </c>
      <c r="Z621">
        <v>0</v>
      </c>
      <c r="AA621">
        <v>0</v>
      </c>
      <c r="AB621">
        <v>37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98</v>
      </c>
      <c r="AI621" s="1">
        <v>44636.676377314812</v>
      </c>
      <c r="AJ621">
        <v>81</v>
      </c>
      <c r="AK621">
        <v>0</v>
      </c>
      <c r="AL621">
        <v>0</v>
      </c>
      <c r="AM621">
        <v>0</v>
      </c>
      <c r="AN621">
        <v>37</v>
      </c>
      <c r="AO621">
        <v>0</v>
      </c>
      <c r="AP621">
        <v>0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 x14ac:dyDescent="0.35">
      <c r="A622" t="s">
        <v>1546</v>
      </c>
      <c r="B622" t="s">
        <v>80</v>
      </c>
      <c r="C622" t="s">
        <v>1547</v>
      </c>
      <c r="D622" t="s">
        <v>82</v>
      </c>
      <c r="E622" s="2" t="str">
        <f>HYPERLINK("capsilon://?command=openfolder&amp;siteaddress=FAM.docvelocity-na8.net&amp;folderid=FX63638D2B-EC96-61E0-B2B5-48DBB29FA104","FX2203641")</f>
        <v>FX2203641</v>
      </c>
      <c r="F622" t="s">
        <v>19</v>
      </c>
      <c r="G622" t="s">
        <v>19</v>
      </c>
      <c r="H622" t="s">
        <v>83</v>
      </c>
      <c r="I622" t="s">
        <v>1548</v>
      </c>
      <c r="J622">
        <v>0</v>
      </c>
      <c r="K622" t="s">
        <v>85</v>
      </c>
      <c r="L622" t="s">
        <v>86</v>
      </c>
      <c r="M622" t="s">
        <v>87</v>
      </c>
      <c r="N622">
        <v>2</v>
      </c>
      <c r="O622" s="1">
        <v>44636.657256944447</v>
      </c>
      <c r="P622" s="1">
        <v>44636.676932870374</v>
      </c>
      <c r="Q622">
        <v>900</v>
      </c>
      <c r="R622">
        <v>800</v>
      </c>
      <c r="S622" t="b">
        <v>0</v>
      </c>
      <c r="T622" t="s">
        <v>88</v>
      </c>
      <c r="U622" t="b">
        <v>0</v>
      </c>
      <c r="V622" t="s">
        <v>1254</v>
      </c>
      <c r="W622" s="1">
        <v>44636.666307870371</v>
      </c>
      <c r="X622">
        <v>630</v>
      </c>
      <c r="Y622">
        <v>52</v>
      </c>
      <c r="Z622">
        <v>0</v>
      </c>
      <c r="AA622">
        <v>52</v>
      </c>
      <c r="AB622">
        <v>0</v>
      </c>
      <c r="AC622">
        <v>31</v>
      </c>
      <c r="AD622">
        <v>-52</v>
      </c>
      <c r="AE622">
        <v>0</v>
      </c>
      <c r="AF622">
        <v>0</v>
      </c>
      <c r="AG622">
        <v>0</v>
      </c>
      <c r="AH622" t="s">
        <v>103</v>
      </c>
      <c r="AI622" s="1">
        <v>44636.676932870374</v>
      </c>
      <c r="AJ622">
        <v>67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-52</v>
      </c>
      <c r="AQ622">
        <v>0</v>
      </c>
      <c r="AR622">
        <v>0</v>
      </c>
      <c r="AS622">
        <v>0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 x14ac:dyDescent="0.35">
      <c r="A623" t="s">
        <v>1549</v>
      </c>
      <c r="B623" t="s">
        <v>80</v>
      </c>
      <c r="C623" t="s">
        <v>1550</v>
      </c>
      <c r="D623" t="s">
        <v>82</v>
      </c>
      <c r="E623" s="2" t="str">
        <f>HYPERLINK("capsilon://?command=openfolder&amp;siteaddress=FAM.docvelocity-na8.net&amp;folderid=FXA463EE1D-D3F0-F7AA-6E53-222F585C2A3B","FX22034921")</f>
        <v>FX22034921</v>
      </c>
      <c r="F623" t="s">
        <v>19</v>
      </c>
      <c r="G623" t="s">
        <v>19</v>
      </c>
      <c r="H623" t="s">
        <v>83</v>
      </c>
      <c r="I623" t="s">
        <v>1551</v>
      </c>
      <c r="J623">
        <v>0</v>
      </c>
      <c r="K623" t="s">
        <v>85</v>
      </c>
      <c r="L623" t="s">
        <v>86</v>
      </c>
      <c r="M623" t="s">
        <v>87</v>
      </c>
      <c r="N623">
        <v>2</v>
      </c>
      <c r="O623" s="1">
        <v>44636.726111111115</v>
      </c>
      <c r="P623" s="1">
        <v>44636.743854166663</v>
      </c>
      <c r="Q623">
        <v>142</v>
      </c>
      <c r="R623">
        <v>1391</v>
      </c>
      <c r="S623" t="b">
        <v>0</v>
      </c>
      <c r="T623" t="s">
        <v>88</v>
      </c>
      <c r="U623" t="b">
        <v>0</v>
      </c>
      <c r="V623" t="s">
        <v>1382</v>
      </c>
      <c r="W623" s="1">
        <v>44636.741469907407</v>
      </c>
      <c r="X623">
        <v>1324</v>
      </c>
      <c r="Y623">
        <v>37</v>
      </c>
      <c r="Z623">
        <v>0</v>
      </c>
      <c r="AA623">
        <v>37</v>
      </c>
      <c r="AB623">
        <v>0</v>
      </c>
      <c r="AC623">
        <v>28</v>
      </c>
      <c r="AD623">
        <v>-37</v>
      </c>
      <c r="AE623">
        <v>0</v>
      </c>
      <c r="AF623">
        <v>0</v>
      </c>
      <c r="AG623">
        <v>0</v>
      </c>
      <c r="AH623" t="s">
        <v>103</v>
      </c>
      <c r="AI623" s="1">
        <v>44636.743854166663</v>
      </c>
      <c r="AJ623">
        <v>67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-37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 x14ac:dyDescent="0.35">
      <c r="A624" t="s">
        <v>1552</v>
      </c>
      <c r="B624" t="s">
        <v>80</v>
      </c>
      <c r="C624" t="s">
        <v>1497</v>
      </c>
      <c r="D624" t="s">
        <v>82</v>
      </c>
      <c r="E624" s="2" t="str">
        <f>HYPERLINK("capsilon://?command=openfolder&amp;siteaddress=FAM.docvelocity-na8.net&amp;folderid=FXB66A220F-92A6-5E3E-BEEC-C6688A5E334C","FX22032365")</f>
        <v>FX22032365</v>
      </c>
      <c r="F624" t="s">
        <v>19</v>
      </c>
      <c r="G624" t="s">
        <v>19</v>
      </c>
      <c r="H624" t="s">
        <v>83</v>
      </c>
      <c r="I624" t="s">
        <v>1553</v>
      </c>
      <c r="J624">
        <v>41</v>
      </c>
      <c r="K624" t="s">
        <v>85</v>
      </c>
      <c r="L624" t="s">
        <v>86</v>
      </c>
      <c r="M624" t="s">
        <v>87</v>
      </c>
      <c r="N624">
        <v>2</v>
      </c>
      <c r="O624" s="1">
        <v>44636.736041666663</v>
      </c>
      <c r="P624" s="1">
        <v>44636.747071759259</v>
      </c>
      <c r="Q624">
        <v>520</v>
      </c>
      <c r="R624">
        <v>433</v>
      </c>
      <c r="S624" t="b">
        <v>0</v>
      </c>
      <c r="T624" t="s">
        <v>88</v>
      </c>
      <c r="U624" t="b">
        <v>0</v>
      </c>
      <c r="V624" t="s">
        <v>1361</v>
      </c>
      <c r="W624" s="1">
        <v>44636.737905092596</v>
      </c>
      <c r="X624">
        <v>156</v>
      </c>
      <c r="Y624">
        <v>36</v>
      </c>
      <c r="Z624">
        <v>0</v>
      </c>
      <c r="AA624">
        <v>36</v>
      </c>
      <c r="AB624">
        <v>0</v>
      </c>
      <c r="AC624">
        <v>4</v>
      </c>
      <c r="AD624">
        <v>5</v>
      </c>
      <c r="AE624">
        <v>0</v>
      </c>
      <c r="AF624">
        <v>0</v>
      </c>
      <c r="AG624">
        <v>0</v>
      </c>
      <c r="AH624" t="s">
        <v>103</v>
      </c>
      <c r="AI624" s="1">
        <v>44636.747071759259</v>
      </c>
      <c r="AJ624">
        <v>277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5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 x14ac:dyDescent="0.35">
      <c r="A625" t="s">
        <v>1554</v>
      </c>
      <c r="B625" t="s">
        <v>80</v>
      </c>
      <c r="C625" t="s">
        <v>668</v>
      </c>
      <c r="D625" t="s">
        <v>82</v>
      </c>
      <c r="E625" s="2" t="str">
        <f>HYPERLINK("capsilon://?command=openfolder&amp;siteaddress=FAM.docvelocity-na8.net&amp;folderid=FXA4817BDF-D71C-7F6C-0B52-AD805C6E654E","FX220210945")</f>
        <v>FX220210945</v>
      </c>
      <c r="F625" t="s">
        <v>19</v>
      </c>
      <c r="G625" t="s">
        <v>19</v>
      </c>
      <c r="H625" t="s">
        <v>83</v>
      </c>
      <c r="I625" t="s">
        <v>1555</v>
      </c>
      <c r="J625">
        <v>0</v>
      </c>
      <c r="K625" t="s">
        <v>85</v>
      </c>
      <c r="L625" t="s">
        <v>86</v>
      </c>
      <c r="M625" t="s">
        <v>87</v>
      </c>
      <c r="N625">
        <v>2</v>
      </c>
      <c r="O625" s="1">
        <v>44636.764432870368</v>
      </c>
      <c r="P625" s="1">
        <v>44636.785555555558</v>
      </c>
      <c r="Q625">
        <v>938</v>
      </c>
      <c r="R625">
        <v>887</v>
      </c>
      <c r="S625" t="b">
        <v>0</v>
      </c>
      <c r="T625" t="s">
        <v>88</v>
      </c>
      <c r="U625" t="b">
        <v>0</v>
      </c>
      <c r="V625" t="s">
        <v>1195</v>
      </c>
      <c r="W625" s="1">
        <v>44636.77380787037</v>
      </c>
      <c r="X625">
        <v>805</v>
      </c>
      <c r="Y625">
        <v>52</v>
      </c>
      <c r="Z625">
        <v>0</v>
      </c>
      <c r="AA625">
        <v>52</v>
      </c>
      <c r="AB625">
        <v>0</v>
      </c>
      <c r="AC625">
        <v>50</v>
      </c>
      <c r="AD625">
        <v>-52</v>
      </c>
      <c r="AE625">
        <v>0</v>
      </c>
      <c r="AF625">
        <v>0</v>
      </c>
      <c r="AG625">
        <v>0</v>
      </c>
      <c r="AH625" t="s">
        <v>103</v>
      </c>
      <c r="AI625" s="1">
        <v>44636.785555555558</v>
      </c>
      <c r="AJ625">
        <v>72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-52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 x14ac:dyDescent="0.35">
      <c r="A626" t="s">
        <v>1556</v>
      </c>
      <c r="B626" t="s">
        <v>80</v>
      </c>
      <c r="C626" t="s">
        <v>1557</v>
      </c>
      <c r="D626" t="s">
        <v>82</v>
      </c>
      <c r="E626" s="2" t="str">
        <f>HYPERLINK("capsilon://?command=openfolder&amp;siteaddress=FAM.docvelocity-na8.net&amp;folderid=FXB6F2FE53-1E86-7DFC-7ABE-DAA8583733C0","FX22015240")</f>
        <v>FX22015240</v>
      </c>
      <c r="F626" t="s">
        <v>19</v>
      </c>
      <c r="G626" t="s">
        <v>19</v>
      </c>
      <c r="H626" t="s">
        <v>83</v>
      </c>
      <c r="I626" t="s">
        <v>1558</v>
      </c>
      <c r="J626">
        <v>0</v>
      </c>
      <c r="K626" t="s">
        <v>85</v>
      </c>
      <c r="L626" t="s">
        <v>86</v>
      </c>
      <c r="M626" t="s">
        <v>87</v>
      </c>
      <c r="N626">
        <v>2</v>
      </c>
      <c r="O626" s="1">
        <v>44636.771284722221</v>
      </c>
      <c r="P626" s="1">
        <v>44636.786550925928</v>
      </c>
      <c r="Q626">
        <v>555</v>
      </c>
      <c r="R626">
        <v>764</v>
      </c>
      <c r="S626" t="b">
        <v>0</v>
      </c>
      <c r="T626" t="s">
        <v>88</v>
      </c>
      <c r="U626" t="b">
        <v>0</v>
      </c>
      <c r="V626" t="s">
        <v>1254</v>
      </c>
      <c r="W626" s="1">
        <v>44636.779236111113</v>
      </c>
      <c r="X626">
        <v>679</v>
      </c>
      <c r="Y626">
        <v>52</v>
      </c>
      <c r="Z626">
        <v>0</v>
      </c>
      <c r="AA626">
        <v>52</v>
      </c>
      <c r="AB626">
        <v>0</v>
      </c>
      <c r="AC626">
        <v>40</v>
      </c>
      <c r="AD626">
        <v>-52</v>
      </c>
      <c r="AE626">
        <v>0</v>
      </c>
      <c r="AF626">
        <v>0</v>
      </c>
      <c r="AG626">
        <v>0</v>
      </c>
      <c r="AH626" t="s">
        <v>103</v>
      </c>
      <c r="AI626" s="1">
        <v>44636.786550925928</v>
      </c>
      <c r="AJ626">
        <v>85</v>
      </c>
      <c r="AK626">
        <v>2</v>
      </c>
      <c r="AL626">
        <v>0</v>
      </c>
      <c r="AM626">
        <v>2</v>
      </c>
      <c r="AN626">
        <v>0</v>
      </c>
      <c r="AO626">
        <v>1</v>
      </c>
      <c r="AP626">
        <v>-54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 x14ac:dyDescent="0.35">
      <c r="A627" t="s">
        <v>1559</v>
      </c>
      <c r="B627" t="s">
        <v>80</v>
      </c>
      <c r="C627" t="s">
        <v>1557</v>
      </c>
      <c r="D627" t="s">
        <v>82</v>
      </c>
      <c r="E627" s="2" t="str">
        <f>HYPERLINK("capsilon://?command=openfolder&amp;siteaddress=FAM.docvelocity-na8.net&amp;folderid=FXB6F2FE53-1E86-7DFC-7ABE-DAA8583733C0","FX22015240")</f>
        <v>FX22015240</v>
      </c>
      <c r="F627" t="s">
        <v>19</v>
      </c>
      <c r="G627" t="s">
        <v>19</v>
      </c>
      <c r="H627" t="s">
        <v>83</v>
      </c>
      <c r="I627" t="s">
        <v>1560</v>
      </c>
      <c r="J627">
        <v>0</v>
      </c>
      <c r="K627" t="s">
        <v>85</v>
      </c>
      <c r="L627" t="s">
        <v>86</v>
      </c>
      <c r="M627" t="s">
        <v>87</v>
      </c>
      <c r="N627">
        <v>2</v>
      </c>
      <c r="O627" s="1">
        <v>44636.772152777776</v>
      </c>
      <c r="P627" s="1">
        <v>44636.788368055553</v>
      </c>
      <c r="Q627">
        <v>895</v>
      </c>
      <c r="R627">
        <v>506</v>
      </c>
      <c r="S627" t="b">
        <v>0</v>
      </c>
      <c r="T627" t="s">
        <v>88</v>
      </c>
      <c r="U627" t="b">
        <v>0</v>
      </c>
      <c r="V627" t="s">
        <v>1536</v>
      </c>
      <c r="W627" s="1">
        <v>44636.775347222225</v>
      </c>
      <c r="X627">
        <v>270</v>
      </c>
      <c r="Y627">
        <v>52</v>
      </c>
      <c r="Z627">
        <v>0</v>
      </c>
      <c r="AA627">
        <v>52</v>
      </c>
      <c r="AB627">
        <v>0</v>
      </c>
      <c r="AC627">
        <v>8</v>
      </c>
      <c r="AD627">
        <v>-52</v>
      </c>
      <c r="AE627">
        <v>0</v>
      </c>
      <c r="AF627">
        <v>0</v>
      </c>
      <c r="AG627">
        <v>0</v>
      </c>
      <c r="AH627" t="s">
        <v>98</v>
      </c>
      <c r="AI627" s="1">
        <v>44636.788368055553</v>
      </c>
      <c r="AJ627">
        <v>236</v>
      </c>
      <c r="AK627">
        <v>2</v>
      </c>
      <c r="AL627">
        <v>0</v>
      </c>
      <c r="AM627">
        <v>2</v>
      </c>
      <c r="AN627">
        <v>0</v>
      </c>
      <c r="AO627">
        <v>10</v>
      </c>
      <c r="AP627">
        <v>-54</v>
      </c>
      <c r="AQ627">
        <v>0</v>
      </c>
      <c r="AR627">
        <v>0</v>
      </c>
      <c r="AS627">
        <v>0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 x14ac:dyDescent="0.35">
      <c r="A628" t="s">
        <v>1561</v>
      </c>
      <c r="B628" t="s">
        <v>80</v>
      </c>
      <c r="C628" t="s">
        <v>1557</v>
      </c>
      <c r="D628" t="s">
        <v>82</v>
      </c>
      <c r="E628" s="2" t="str">
        <f>HYPERLINK("capsilon://?command=openfolder&amp;siteaddress=FAM.docvelocity-na8.net&amp;folderid=FXB6F2FE53-1E86-7DFC-7ABE-DAA8583733C0","FX22015240")</f>
        <v>FX22015240</v>
      </c>
      <c r="F628" t="s">
        <v>19</v>
      </c>
      <c r="G628" t="s">
        <v>19</v>
      </c>
      <c r="H628" t="s">
        <v>83</v>
      </c>
      <c r="I628" t="s">
        <v>1562</v>
      </c>
      <c r="J628">
        <v>0</v>
      </c>
      <c r="K628" t="s">
        <v>85</v>
      </c>
      <c r="L628" t="s">
        <v>86</v>
      </c>
      <c r="M628" t="s">
        <v>87</v>
      </c>
      <c r="N628">
        <v>2</v>
      </c>
      <c r="O628" s="1">
        <v>44636.773530092592</v>
      </c>
      <c r="P628" s="1">
        <v>44636.786643518521</v>
      </c>
      <c r="Q628">
        <v>1092</v>
      </c>
      <c r="R628">
        <v>41</v>
      </c>
      <c r="S628" t="b">
        <v>0</v>
      </c>
      <c r="T628" t="s">
        <v>88</v>
      </c>
      <c r="U628" t="b">
        <v>0</v>
      </c>
      <c r="V628" t="s">
        <v>1195</v>
      </c>
      <c r="W628" s="1">
        <v>44636.774201388886</v>
      </c>
      <c r="X628">
        <v>34</v>
      </c>
      <c r="Y628">
        <v>0</v>
      </c>
      <c r="Z628">
        <v>0</v>
      </c>
      <c r="AA628">
        <v>0</v>
      </c>
      <c r="AB628">
        <v>52</v>
      </c>
      <c r="AC628">
        <v>0</v>
      </c>
      <c r="AD628">
        <v>0</v>
      </c>
      <c r="AE628">
        <v>0</v>
      </c>
      <c r="AF628">
        <v>0</v>
      </c>
      <c r="AG628">
        <v>0</v>
      </c>
      <c r="AH628" t="s">
        <v>103</v>
      </c>
      <c r="AI628" s="1">
        <v>44636.786643518521</v>
      </c>
      <c r="AJ628">
        <v>7</v>
      </c>
      <c r="AK628">
        <v>0</v>
      </c>
      <c r="AL628">
        <v>0</v>
      </c>
      <c r="AM628">
        <v>0</v>
      </c>
      <c r="AN628">
        <v>52</v>
      </c>
      <c r="AO628">
        <v>0</v>
      </c>
      <c r="AP628">
        <v>0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 x14ac:dyDescent="0.35">
      <c r="A629" t="s">
        <v>1563</v>
      </c>
      <c r="B629" t="s">
        <v>80</v>
      </c>
      <c r="C629" t="s">
        <v>1564</v>
      </c>
      <c r="D629" t="s">
        <v>82</v>
      </c>
      <c r="E629" s="2" t="str">
        <f>HYPERLINK("capsilon://?command=openfolder&amp;siteaddress=FAM.docvelocity-na8.net&amp;folderid=FXB090DE71-12C9-5D5F-25E6-422AB1E618C0","FX22013114")</f>
        <v>FX22013114</v>
      </c>
      <c r="F629" t="s">
        <v>19</v>
      </c>
      <c r="G629" t="s">
        <v>19</v>
      </c>
      <c r="H629" t="s">
        <v>83</v>
      </c>
      <c r="I629" t="s">
        <v>1565</v>
      </c>
      <c r="J629">
        <v>32</v>
      </c>
      <c r="K629" t="s">
        <v>85</v>
      </c>
      <c r="L629" t="s">
        <v>86</v>
      </c>
      <c r="M629" t="s">
        <v>87</v>
      </c>
      <c r="N629">
        <v>2</v>
      </c>
      <c r="O629" s="1">
        <v>44636.782361111109</v>
      </c>
      <c r="P629" s="1">
        <v>44636.818344907406</v>
      </c>
      <c r="Q629">
        <v>1927</v>
      </c>
      <c r="R629">
        <v>1182</v>
      </c>
      <c r="S629" t="b">
        <v>0</v>
      </c>
      <c r="T629" t="s">
        <v>88</v>
      </c>
      <c r="U629" t="b">
        <v>0</v>
      </c>
      <c r="V629" t="s">
        <v>1254</v>
      </c>
      <c r="W629" s="1">
        <v>44636.792199074072</v>
      </c>
      <c r="X629">
        <v>839</v>
      </c>
      <c r="Y629">
        <v>51</v>
      </c>
      <c r="Z629">
        <v>0</v>
      </c>
      <c r="AA629">
        <v>51</v>
      </c>
      <c r="AB629">
        <v>0</v>
      </c>
      <c r="AC629">
        <v>42</v>
      </c>
      <c r="AD629">
        <v>-19</v>
      </c>
      <c r="AE629">
        <v>0</v>
      </c>
      <c r="AF629">
        <v>0</v>
      </c>
      <c r="AG629">
        <v>0</v>
      </c>
      <c r="AH629" t="s">
        <v>191</v>
      </c>
      <c r="AI629" s="1">
        <v>44636.818344907406</v>
      </c>
      <c r="AJ629">
        <v>343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-19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 x14ac:dyDescent="0.35">
      <c r="A630" t="s">
        <v>1566</v>
      </c>
      <c r="B630" t="s">
        <v>80</v>
      </c>
      <c r="C630" t="s">
        <v>907</v>
      </c>
      <c r="D630" t="s">
        <v>82</v>
      </c>
      <c r="E630" s="2" t="str">
        <f>HYPERLINK("capsilon://?command=openfolder&amp;siteaddress=FAM.docvelocity-na8.net&amp;folderid=FX514B4125-F1AD-A44F-5610-5F18A6058788","FX220212712")</f>
        <v>FX220212712</v>
      </c>
      <c r="F630" t="s">
        <v>19</v>
      </c>
      <c r="G630" t="s">
        <v>19</v>
      </c>
      <c r="H630" t="s">
        <v>83</v>
      </c>
      <c r="I630" t="s">
        <v>1567</v>
      </c>
      <c r="J630">
        <v>0</v>
      </c>
      <c r="K630" t="s">
        <v>85</v>
      </c>
      <c r="L630" t="s">
        <v>86</v>
      </c>
      <c r="M630" t="s">
        <v>87</v>
      </c>
      <c r="N630">
        <v>2</v>
      </c>
      <c r="O630" s="1">
        <v>44636.806030092594</v>
      </c>
      <c r="P630" s="1">
        <v>44636.819849537038</v>
      </c>
      <c r="Q630">
        <v>670</v>
      </c>
      <c r="R630">
        <v>524</v>
      </c>
      <c r="S630" t="b">
        <v>0</v>
      </c>
      <c r="T630" t="s">
        <v>88</v>
      </c>
      <c r="U630" t="b">
        <v>0</v>
      </c>
      <c r="V630" t="s">
        <v>237</v>
      </c>
      <c r="W630" s="1">
        <v>44636.812557870369</v>
      </c>
      <c r="X630">
        <v>395</v>
      </c>
      <c r="Y630">
        <v>9</v>
      </c>
      <c r="Z630">
        <v>0</v>
      </c>
      <c r="AA630">
        <v>9</v>
      </c>
      <c r="AB630">
        <v>0</v>
      </c>
      <c r="AC630">
        <v>1</v>
      </c>
      <c r="AD630">
        <v>-9</v>
      </c>
      <c r="AE630">
        <v>0</v>
      </c>
      <c r="AF630">
        <v>0</v>
      </c>
      <c r="AG630">
        <v>0</v>
      </c>
      <c r="AH630" t="s">
        <v>191</v>
      </c>
      <c r="AI630" s="1">
        <v>44636.819849537038</v>
      </c>
      <c r="AJ630">
        <v>129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-9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 x14ac:dyDescent="0.35">
      <c r="A631" t="s">
        <v>1568</v>
      </c>
      <c r="B631" t="s">
        <v>80</v>
      </c>
      <c r="C631" t="s">
        <v>1569</v>
      </c>
      <c r="D631" t="s">
        <v>82</v>
      </c>
      <c r="E631" s="2" t="str">
        <f>HYPERLINK("capsilon://?command=openfolder&amp;siteaddress=FAM.docvelocity-na8.net&amp;folderid=FX565411C4-6659-9F4E-6C6B-3D1848750F95","FX22027087")</f>
        <v>FX22027087</v>
      </c>
      <c r="F631" t="s">
        <v>19</v>
      </c>
      <c r="G631" t="s">
        <v>19</v>
      </c>
      <c r="H631" t="s">
        <v>83</v>
      </c>
      <c r="I631" t="s">
        <v>1570</v>
      </c>
      <c r="J631">
        <v>0</v>
      </c>
      <c r="K631" t="s">
        <v>85</v>
      </c>
      <c r="L631" t="s">
        <v>86</v>
      </c>
      <c r="M631" t="s">
        <v>87</v>
      </c>
      <c r="N631">
        <v>2</v>
      </c>
      <c r="O631" s="1">
        <v>44622.386967592596</v>
      </c>
      <c r="P631" s="1">
        <v>44622.446493055555</v>
      </c>
      <c r="Q631">
        <v>4419</v>
      </c>
      <c r="R631">
        <v>724</v>
      </c>
      <c r="S631" t="b">
        <v>0</v>
      </c>
      <c r="T631" t="s">
        <v>88</v>
      </c>
      <c r="U631" t="b">
        <v>0</v>
      </c>
      <c r="V631" t="s">
        <v>94</v>
      </c>
      <c r="W631" s="1">
        <v>44622.395925925928</v>
      </c>
      <c r="X631">
        <v>454</v>
      </c>
      <c r="Y631">
        <v>52</v>
      </c>
      <c r="Z631">
        <v>0</v>
      </c>
      <c r="AA631">
        <v>52</v>
      </c>
      <c r="AB631">
        <v>0</v>
      </c>
      <c r="AC631">
        <v>39</v>
      </c>
      <c r="AD631">
        <v>-52</v>
      </c>
      <c r="AE631">
        <v>0</v>
      </c>
      <c r="AF631">
        <v>0</v>
      </c>
      <c r="AG631">
        <v>0</v>
      </c>
      <c r="AH631" t="s">
        <v>566</v>
      </c>
      <c r="AI631" s="1">
        <v>44622.446493055555</v>
      </c>
      <c r="AJ631">
        <v>263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-52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 x14ac:dyDescent="0.35">
      <c r="A632" t="s">
        <v>1571</v>
      </c>
      <c r="B632" t="s">
        <v>80</v>
      </c>
      <c r="C632" t="s">
        <v>1572</v>
      </c>
      <c r="D632" t="s">
        <v>82</v>
      </c>
      <c r="E632" s="2" t="str">
        <f>HYPERLINK("capsilon://?command=openfolder&amp;siteaddress=FAM.docvelocity-na8.net&amp;folderid=FXE2DCFA6C-B0A2-CE75-E700-26CAADA13265","FX22034688")</f>
        <v>FX22034688</v>
      </c>
      <c r="F632" t="s">
        <v>19</v>
      </c>
      <c r="G632" t="s">
        <v>19</v>
      </c>
      <c r="H632" t="s">
        <v>83</v>
      </c>
      <c r="I632" t="s">
        <v>1573</v>
      </c>
      <c r="J632">
        <v>28</v>
      </c>
      <c r="K632" t="s">
        <v>85</v>
      </c>
      <c r="L632" t="s">
        <v>86</v>
      </c>
      <c r="M632" t="s">
        <v>87</v>
      </c>
      <c r="N632">
        <v>2</v>
      </c>
      <c r="O632" s="1">
        <v>44636.848321759258</v>
      </c>
      <c r="P632" s="1">
        <v>44637.166400462964</v>
      </c>
      <c r="Q632">
        <v>26733</v>
      </c>
      <c r="R632">
        <v>749</v>
      </c>
      <c r="S632" t="b">
        <v>0</v>
      </c>
      <c r="T632" t="s">
        <v>88</v>
      </c>
      <c r="U632" t="b">
        <v>0</v>
      </c>
      <c r="V632" t="s">
        <v>1314</v>
      </c>
      <c r="W632" s="1">
        <v>44637.036099537036</v>
      </c>
      <c r="X632">
        <v>515</v>
      </c>
      <c r="Y632">
        <v>21</v>
      </c>
      <c r="Z632">
        <v>0</v>
      </c>
      <c r="AA632">
        <v>21</v>
      </c>
      <c r="AB632">
        <v>0</v>
      </c>
      <c r="AC632">
        <v>1</v>
      </c>
      <c r="AD632">
        <v>7</v>
      </c>
      <c r="AE632">
        <v>0</v>
      </c>
      <c r="AF632">
        <v>0</v>
      </c>
      <c r="AG632">
        <v>0</v>
      </c>
      <c r="AH632" t="s">
        <v>255</v>
      </c>
      <c r="AI632" s="1">
        <v>44637.166400462964</v>
      </c>
      <c r="AJ632">
        <v>216</v>
      </c>
      <c r="AK632">
        <v>1</v>
      </c>
      <c r="AL632">
        <v>0</v>
      </c>
      <c r="AM632">
        <v>1</v>
      </c>
      <c r="AN632">
        <v>0</v>
      </c>
      <c r="AO632">
        <v>0</v>
      </c>
      <c r="AP632">
        <v>6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 x14ac:dyDescent="0.35">
      <c r="A633" t="s">
        <v>1574</v>
      </c>
      <c r="B633" t="s">
        <v>80</v>
      </c>
      <c r="C633" t="s">
        <v>1369</v>
      </c>
      <c r="D633" t="s">
        <v>82</v>
      </c>
      <c r="E633" s="2" t="str">
        <f>HYPERLINK("capsilon://?command=openfolder&amp;siteaddress=FAM.docvelocity-na8.net&amp;folderid=FX4C17CBB6-A258-57C4-D401-023240A67EC1","FX22018723")</f>
        <v>FX22018723</v>
      </c>
      <c r="F633" t="s">
        <v>19</v>
      </c>
      <c r="G633" t="s">
        <v>19</v>
      </c>
      <c r="H633" t="s">
        <v>83</v>
      </c>
      <c r="I633" t="s">
        <v>1575</v>
      </c>
      <c r="J633">
        <v>64</v>
      </c>
      <c r="K633" t="s">
        <v>85</v>
      </c>
      <c r="L633" t="s">
        <v>86</v>
      </c>
      <c r="M633" t="s">
        <v>87</v>
      </c>
      <c r="N633">
        <v>2</v>
      </c>
      <c r="O633" s="1">
        <v>44636.905462962961</v>
      </c>
      <c r="P633" s="1">
        <v>44637.16847222222</v>
      </c>
      <c r="Q633">
        <v>21000</v>
      </c>
      <c r="R633">
        <v>1724</v>
      </c>
      <c r="S633" t="b">
        <v>0</v>
      </c>
      <c r="T633" t="s">
        <v>88</v>
      </c>
      <c r="U633" t="b">
        <v>0</v>
      </c>
      <c r="V633" t="s">
        <v>1314</v>
      </c>
      <c r="W633" s="1">
        <v>44637.052210648151</v>
      </c>
      <c r="X633">
        <v>1391</v>
      </c>
      <c r="Y633">
        <v>50</v>
      </c>
      <c r="Z633">
        <v>0</v>
      </c>
      <c r="AA633">
        <v>50</v>
      </c>
      <c r="AB633">
        <v>5</v>
      </c>
      <c r="AC633">
        <v>33</v>
      </c>
      <c r="AD633">
        <v>14</v>
      </c>
      <c r="AE633">
        <v>0</v>
      </c>
      <c r="AF633">
        <v>0</v>
      </c>
      <c r="AG633">
        <v>0</v>
      </c>
      <c r="AH633" t="s">
        <v>111</v>
      </c>
      <c r="AI633" s="1">
        <v>44637.16847222222</v>
      </c>
      <c r="AJ633">
        <v>333</v>
      </c>
      <c r="AK633">
        <v>13</v>
      </c>
      <c r="AL633">
        <v>0</v>
      </c>
      <c r="AM633">
        <v>13</v>
      </c>
      <c r="AN633">
        <v>0</v>
      </c>
      <c r="AO633">
        <v>13</v>
      </c>
      <c r="AP633">
        <v>1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 x14ac:dyDescent="0.35">
      <c r="A634" t="s">
        <v>1576</v>
      </c>
      <c r="B634" t="s">
        <v>80</v>
      </c>
      <c r="C634" t="s">
        <v>1577</v>
      </c>
      <c r="D634" t="s">
        <v>82</v>
      </c>
      <c r="E634" s="2" t="str">
        <f>HYPERLINK("capsilon://?command=openfolder&amp;siteaddress=FAM.docvelocity-na8.net&amp;folderid=FX2D29DF76-248D-215E-5681-0F7F0FEE73A4","FX22032446")</f>
        <v>FX22032446</v>
      </c>
      <c r="F634" t="s">
        <v>19</v>
      </c>
      <c r="G634" t="s">
        <v>19</v>
      </c>
      <c r="H634" t="s">
        <v>83</v>
      </c>
      <c r="I634" t="s">
        <v>1578</v>
      </c>
      <c r="J634">
        <v>0</v>
      </c>
      <c r="K634" t="s">
        <v>85</v>
      </c>
      <c r="L634" t="s">
        <v>86</v>
      </c>
      <c r="M634" t="s">
        <v>87</v>
      </c>
      <c r="N634">
        <v>1</v>
      </c>
      <c r="O634" s="1">
        <v>44637.094097222223</v>
      </c>
      <c r="P634" s="1">
        <v>44637.15960648148</v>
      </c>
      <c r="Q634">
        <v>4284</v>
      </c>
      <c r="R634">
        <v>1376</v>
      </c>
      <c r="S634" t="b">
        <v>0</v>
      </c>
      <c r="T634" t="s">
        <v>88</v>
      </c>
      <c r="U634" t="b">
        <v>0</v>
      </c>
      <c r="V634" t="s">
        <v>1350</v>
      </c>
      <c r="W634" s="1">
        <v>44637.15960648148</v>
      </c>
      <c r="X634">
        <v>285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37</v>
      </c>
      <c r="AF634">
        <v>0</v>
      </c>
      <c r="AG634">
        <v>2</v>
      </c>
      <c r="AH634" t="s">
        <v>88</v>
      </c>
      <c r="AI634" t="s">
        <v>88</v>
      </c>
      <c r="AJ634" t="s">
        <v>88</v>
      </c>
      <c r="AK634" t="s">
        <v>88</v>
      </c>
      <c r="AL634" t="s">
        <v>88</v>
      </c>
      <c r="AM634" t="s">
        <v>88</v>
      </c>
      <c r="AN634" t="s">
        <v>88</v>
      </c>
      <c r="AO634" t="s">
        <v>88</v>
      </c>
      <c r="AP634" t="s">
        <v>88</v>
      </c>
      <c r="AQ634" t="s">
        <v>88</v>
      </c>
      <c r="AR634" t="s">
        <v>88</v>
      </c>
      <c r="AS634" t="s">
        <v>88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 x14ac:dyDescent="0.35">
      <c r="A635" t="s">
        <v>1579</v>
      </c>
      <c r="B635" t="s">
        <v>80</v>
      </c>
      <c r="C635" t="s">
        <v>235</v>
      </c>
      <c r="D635" t="s">
        <v>82</v>
      </c>
      <c r="E635" s="2" t="str">
        <f>HYPERLINK("capsilon://?command=openfolder&amp;siteaddress=FAM.docvelocity-na8.net&amp;folderid=FXEF6B9233-93B2-1348-5ECD-4264D35C5AEA","FX22013019")</f>
        <v>FX22013019</v>
      </c>
      <c r="F635" t="s">
        <v>19</v>
      </c>
      <c r="G635" t="s">
        <v>19</v>
      </c>
      <c r="H635" t="s">
        <v>83</v>
      </c>
      <c r="I635" t="s">
        <v>1580</v>
      </c>
      <c r="J635">
        <v>55</v>
      </c>
      <c r="K635" t="s">
        <v>85</v>
      </c>
      <c r="L635" t="s">
        <v>86</v>
      </c>
      <c r="M635" t="s">
        <v>87</v>
      </c>
      <c r="N635">
        <v>2</v>
      </c>
      <c r="O635" s="1">
        <v>44637.10527777778</v>
      </c>
      <c r="P635" s="1">
        <v>44637.170104166667</v>
      </c>
      <c r="Q635">
        <v>4478</v>
      </c>
      <c r="R635">
        <v>1123</v>
      </c>
      <c r="S635" t="b">
        <v>0</v>
      </c>
      <c r="T635" t="s">
        <v>88</v>
      </c>
      <c r="U635" t="b">
        <v>0</v>
      </c>
      <c r="V635" t="s">
        <v>1581</v>
      </c>
      <c r="W635" s="1">
        <v>44637.119525462964</v>
      </c>
      <c r="X635">
        <v>804</v>
      </c>
      <c r="Y635">
        <v>50</v>
      </c>
      <c r="Z635">
        <v>0</v>
      </c>
      <c r="AA635">
        <v>50</v>
      </c>
      <c r="AB635">
        <v>0</v>
      </c>
      <c r="AC635">
        <v>1</v>
      </c>
      <c r="AD635">
        <v>5</v>
      </c>
      <c r="AE635">
        <v>0</v>
      </c>
      <c r="AF635">
        <v>0</v>
      </c>
      <c r="AG635">
        <v>0</v>
      </c>
      <c r="AH635" t="s">
        <v>255</v>
      </c>
      <c r="AI635" s="1">
        <v>44637.170104166667</v>
      </c>
      <c r="AJ635">
        <v>319</v>
      </c>
      <c r="AK635">
        <v>1</v>
      </c>
      <c r="AL635">
        <v>0</v>
      </c>
      <c r="AM635">
        <v>1</v>
      </c>
      <c r="AN635">
        <v>0</v>
      </c>
      <c r="AO635">
        <v>0</v>
      </c>
      <c r="AP635">
        <v>4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 x14ac:dyDescent="0.35">
      <c r="A636" t="s">
        <v>1582</v>
      </c>
      <c r="B636" t="s">
        <v>80</v>
      </c>
      <c r="C636" t="s">
        <v>235</v>
      </c>
      <c r="D636" t="s">
        <v>82</v>
      </c>
      <c r="E636" s="2" t="str">
        <f>HYPERLINK("capsilon://?command=openfolder&amp;siteaddress=FAM.docvelocity-na8.net&amp;folderid=FXEF6B9233-93B2-1348-5ECD-4264D35C5AEA","FX22013019")</f>
        <v>FX22013019</v>
      </c>
      <c r="F636" t="s">
        <v>19</v>
      </c>
      <c r="G636" t="s">
        <v>19</v>
      </c>
      <c r="H636" t="s">
        <v>83</v>
      </c>
      <c r="I636" t="s">
        <v>1583</v>
      </c>
      <c r="J636">
        <v>55</v>
      </c>
      <c r="K636" t="s">
        <v>85</v>
      </c>
      <c r="L636" t="s">
        <v>86</v>
      </c>
      <c r="M636" t="s">
        <v>87</v>
      </c>
      <c r="N636">
        <v>2</v>
      </c>
      <c r="O636" s="1">
        <v>44637.105347222219</v>
      </c>
      <c r="P636" s="1">
        <v>44637.170451388891</v>
      </c>
      <c r="Q636">
        <v>4853</v>
      </c>
      <c r="R636">
        <v>772</v>
      </c>
      <c r="S636" t="b">
        <v>0</v>
      </c>
      <c r="T636" t="s">
        <v>88</v>
      </c>
      <c r="U636" t="b">
        <v>0</v>
      </c>
      <c r="V636" t="s">
        <v>1584</v>
      </c>
      <c r="W636" s="1">
        <v>44637.117476851854</v>
      </c>
      <c r="X636">
        <v>602</v>
      </c>
      <c r="Y636">
        <v>50</v>
      </c>
      <c r="Z636">
        <v>0</v>
      </c>
      <c r="AA636">
        <v>50</v>
      </c>
      <c r="AB636">
        <v>0</v>
      </c>
      <c r="AC636">
        <v>1</v>
      </c>
      <c r="AD636">
        <v>5</v>
      </c>
      <c r="AE636">
        <v>0</v>
      </c>
      <c r="AF636">
        <v>0</v>
      </c>
      <c r="AG636">
        <v>0</v>
      </c>
      <c r="AH636" t="s">
        <v>111</v>
      </c>
      <c r="AI636" s="1">
        <v>44637.170451388891</v>
      </c>
      <c r="AJ636">
        <v>170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5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 x14ac:dyDescent="0.35">
      <c r="A637" t="s">
        <v>1585</v>
      </c>
      <c r="B637" t="s">
        <v>80</v>
      </c>
      <c r="C637" t="s">
        <v>235</v>
      </c>
      <c r="D637" t="s">
        <v>82</v>
      </c>
      <c r="E637" s="2" t="str">
        <f>HYPERLINK("capsilon://?command=openfolder&amp;siteaddress=FAM.docvelocity-na8.net&amp;folderid=FXEF6B9233-93B2-1348-5ECD-4264D35C5AEA","FX22013019")</f>
        <v>FX22013019</v>
      </c>
      <c r="F637" t="s">
        <v>19</v>
      </c>
      <c r="G637" t="s">
        <v>19</v>
      </c>
      <c r="H637" t="s">
        <v>83</v>
      </c>
      <c r="I637" t="s">
        <v>1586</v>
      </c>
      <c r="J637">
        <v>55</v>
      </c>
      <c r="K637" t="s">
        <v>85</v>
      </c>
      <c r="L637" t="s">
        <v>86</v>
      </c>
      <c r="M637" t="s">
        <v>87</v>
      </c>
      <c r="N637">
        <v>2</v>
      </c>
      <c r="O637" s="1">
        <v>44637.105462962965</v>
      </c>
      <c r="P637" s="1">
        <v>44637.172129629631</v>
      </c>
      <c r="Q637">
        <v>4790</v>
      </c>
      <c r="R637">
        <v>970</v>
      </c>
      <c r="S637" t="b">
        <v>0</v>
      </c>
      <c r="T637" t="s">
        <v>88</v>
      </c>
      <c r="U637" t="b">
        <v>0</v>
      </c>
      <c r="V637" t="s">
        <v>1587</v>
      </c>
      <c r="W637" s="1">
        <v>44637.123356481483</v>
      </c>
      <c r="X637">
        <v>795</v>
      </c>
      <c r="Y637">
        <v>50</v>
      </c>
      <c r="Z637">
        <v>0</v>
      </c>
      <c r="AA637">
        <v>50</v>
      </c>
      <c r="AB637">
        <v>0</v>
      </c>
      <c r="AC637">
        <v>2</v>
      </c>
      <c r="AD637">
        <v>5</v>
      </c>
      <c r="AE637">
        <v>0</v>
      </c>
      <c r="AF637">
        <v>0</v>
      </c>
      <c r="AG637">
        <v>0</v>
      </c>
      <c r="AH637" t="s">
        <v>255</v>
      </c>
      <c r="AI637" s="1">
        <v>44637.172129629631</v>
      </c>
      <c r="AJ637">
        <v>175</v>
      </c>
      <c r="AK637">
        <v>1</v>
      </c>
      <c r="AL637">
        <v>0</v>
      </c>
      <c r="AM637">
        <v>1</v>
      </c>
      <c r="AN637">
        <v>0</v>
      </c>
      <c r="AO637">
        <v>0</v>
      </c>
      <c r="AP637">
        <v>4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 x14ac:dyDescent="0.35">
      <c r="A638" t="s">
        <v>1588</v>
      </c>
      <c r="B638" t="s">
        <v>80</v>
      </c>
      <c r="C638" t="s">
        <v>1577</v>
      </c>
      <c r="D638" t="s">
        <v>82</v>
      </c>
      <c r="E638" s="2" t="str">
        <f>HYPERLINK("capsilon://?command=openfolder&amp;siteaddress=FAM.docvelocity-na8.net&amp;folderid=FX2D29DF76-248D-215E-5681-0F7F0FEE73A4","FX22032446")</f>
        <v>FX22032446</v>
      </c>
      <c r="F638" t="s">
        <v>19</v>
      </c>
      <c r="G638" t="s">
        <v>19</v>
      </c>
      <c r="H638" t="s">
        <v>83</v>
      </c>
      <c r="I638" t="s">
        <v>1578</v>
      </c>
      <c r="J638">
        <v>0</v>
      </c>
      <c r="K638" t="s">
        <v>85</v>
      </c>
      <c r="L638" t="s">
        <v>86</v>
      </c>
      <c r="M638" t="s">
        <v>87</v>
      </c>
      <c r="N638">
        <v>2</v>
      </c>
      <c r="O638" s="1">
        <v>44637.15997685185</v>
      </c>
      <c r="P638" s="1">
        <v>44637.18310185185</v>
      </c>
      <c r="Q638">
        <v>123</v>
      </c>
      <c r="R638">
        <v>1875</v>
      </c>
      <c r="S638" t="b">
        <v>0</v>
      </c>
      <c r="T638" t="s">
        <v>88</v>
      </c>
      <c r="U638" t="b">
        <v>1</v>
      </c>
      <c r="V638" t="s">
        <v>1314</v>
      </c>
      <c r="W638" s="1">
        <v>44637.17465277778</v>
      </c>
      <c r="X638">
        <v>1228</v>
      </c>
      <c r="Y638">
        <v>74</v>
      </c>
      <c r="Z638">
        <v>0</v>
      </c>
      <c r="AA638">
        <v>74</v>
      </c>
      <c r="AB638">
        <v>0</v>
      </c>
      <c r="AC638">
        <v>49</v>
      </c>
      <c r="AD638">
        <v>-74</v>
      </c>
      <c r="AE638">
        <v>0</v>
      </c>
      <c r="AF638">
        <v>0</v>
      </c>
      <c r="AG638">
        <v>0</v>
      </c>
      <c r="AH638" t="s">
        <v>111</v>
      </c>
      <c r="AI638" s="1">
        <v>44637.18310185185</v>
      </c>
      <c r="AJ638">
        <v>366</v>
      </c>
      <c r="AK638">
        <v>1</v>
      </c>
      <c r="AL638">
        <v>0</v>
      </c>
      <c r="AM638">
        <v>1</v>
      </c>
      <c r="AN638">
        <v>0</v>
      </c>
      <c r="AO638">
        <v>0</v>
      </c>
      <c r="AP638">
        <v>-75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 x14ac:dyDescent="0.35">
      <c r="A639" t="s">
        <v>1589</v>
      </c>
      <c r="B639" t="s">
        <v>80</v>
      </c>
      <c r="C639" t="s">
        <v>1590</v>
      </c>
      <c r="D639" t="s">
        <v>82</v>
      </c>
      <c r="E639" s="2" t="str">
        <f>HYPERLINK("capsilon://?command=openfolder&amp;siteaddress=FAM.docvelocity-na8.net&amp;folderid=FX83AA2D87-6AF8-6B13-7710-E7D87014EA62","FX22034544")</f>
        <v>FX22034544</v>
      </c>
      <c r="F639" t="s">
        <v>19</v>
      </c>
      <c r="G639" t="s">
        <v>19</v>
      </c>
      <c r="H639" t="s">
        <v>83</v>
      </c>
      <c r="I639" t="s">
        <v>1591</v>
      </c>
      <c r="J639">
        <v>28</v>
      </c>
      <c r="K639" t="s">
        <v>85</v>
      </c>
      <c r="L639" t="s">
        <v>86</v>
      </c>
      <c r="M639" t="s">
        <v>87</v>
      </c>
      <c r="N639">
        <v>2</v>
      </c>
      <c r="O639" s="1">
        <v>44637.341400462959</v>
      </c>
      <c r="P639" s="1">
        <v>44637.352002314816</v>
      </c>
      <c r="Q639">
        <v>20</v>
      </c>
      <c r="R639">
        <v>896</v>
      </c>
      <c r="S639" t="b">
        <v>0</v>
      </c>
      <c r="T639" t="s">
        <v>88</v>
      </c>
      <c r="U639" t="b">
        <v>0</v>
      </c>
      <c r="V639" t="s">
        <v>1592</v>
      </c>
      <c r="W639" s="1">
        <v>44637.34642361111</v>
      </c>
      <c r="X639">
        <v>419</v>
      </c>
      <c r="Y639">
        <v>21</v>
      </c>
      <c r="Z639">
        <v>0</v>
      </c>
      <c r="AA639">
        <v>21</v>
      </c>
      <c r="AB639">
        <v>0</v>
      </c>
      <c r="AC639">
        <v>17</v>
      </c>
      <c r="AD639">
        <v>7</v>
      </c>
      <c r="AE639">
        <v>0</v>
      </c>
      <c r="AF639">
        <v>0</v>
      </c>
      <c r="AG639">
        <v>0</v>
      </c>
      <c r="AH639" t="s">
        <v>111</v>
      </c>
      <c r="AI639" s="1">
        <v>44637.352002314816</v>
      </c>
      <c r="AJ639">
        <v>477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 x14ac:dyDescent="0.35">
      <c r="A640" t="s">
        <v>1593</v>
      </c>
      <c r="B640" t="s">
        <v>80</v>
      </c>
      <c r="C640" t="s">
        <v>1590</v>
      </c>
      <c r="D640" t="s">
        <v>82</v>
      </c>
      <c r="E640" s="2" t="str">
        <f>HYPERLINK("capsilon://?command=openfolder&amp;siteaddress=FAM.docvelocity-na8.net&amp;folderid=FX83AA2D87-6AF8-6B13-7710-E7D87014EA62","FX22034544")</f>
        <v>FX22034544</v>
      </c>
      <c r="F640" t="s">
        <v>19</v>
      </c>
      <c r="G640" t="s">
        <v>19</v>
      </c>
      <c r="H640" t="s">
        <v>83</v>
      </c>
      <c r="I640" t="s">
        <v>1594</v>
      </c>
      <c r="J640">
        <v>28</v>
      </c>
      <c r="K640" t="s">
        <v>85</v>
      </c>
      <c r="L640" t="s">
        <v>86</v>
      </c>
      <c r="M640" t="s">
        <v>87</v>
      </c>
      <c r="N640">
        <v>2</v>
      </c>
      <c r="O640" s="1">
        <v>44637.34171296296</v>
      </c>
      <c r="P640" s="1">
        <v>44637.34988425926</v>
      </c>
      <c r="Q640">
        <v>104</v>
      </c>
      <c r="R640">
        <v>602</v>
      </c>
      <c r="S640" t="b">
        <v>0</v>
      </c>
      <c r="T640" t="s">
        <v>88</v>
      </c>
      <c r="U640" t="b">
        <v>0</v>
      </c>
      <c r="V640" t="s">
        <v>1350</v>
      </c>
      <c r="W640" s="1">
        <v>44637.346145833333</v>
      </c>
      <c r="X640">
        <v>310</v>
      </c>
      <c r="Y640">
        <v>21</v>
      </c>
      <c r="Z640">
        <v>0</v>
      </c>
      <c r="AA640">
        <v>21</v>
      </c>
      <c r="AB640">
        <v>0</v>
      </c>
      <c r="AC640">
        <v>0</v>
      </c>
      <c r="AD640">
        <v>7</v>
      </c>
      <c r="AE640">
        <v>0</v>
      </c>
      <c r="AF640">
        <v>0</v>
      </c>
      <c r="AG640">
        <v>0</v>
      </c>
      <c r="AH640" t="s">
        <v>566</v>
      </c>
      <c r="AI640" s="1">
        <v>44637.34988425926</v>
      </c>
      <c r="AJ640">
        <v>292</v>
      </c>
      <c r="AK640">
        <v>1</v>
      </c>
      <c r="AL640">
        <v>0</v>
      </c>
      <c r="AM640">
        <v>1</v>
      </c>
      <c r="AN640">
        <v>0</v>
      </c>
      <c r="AO640">
        <v>1</v>
      </c>
      <c r="AP640">
        <v>6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 x14ac:dyDescent="0.35">
      <c r="A641" t="s">
        <v>1595</v>
      </c>
      <c r="B641" t="s">
        <v>80</v>
      </c>
      <c r="C641" t="s">
        <v>1410</v>
      </c>
      <c r="D641" t="s">
        <v>82</v>
      </c>
      <c r="E641" s="2" t="str">
        <f>HYPERLINK("capsilon://?command=openfolder&amp;siteaddress=FAM.docvelocity-na8.net&amp;folderid=FX5CF27D32-C0D6-97DB-168F-B6A29BC22708","FX220212996")</f>
        <v>FX220212996</v>
      </c>
      <c r="F641" t="s">
        <v>19</v>
      </c>
      <c r="G641" t="s">
        <v>19</v>
      </c>
      <c r="H641" t="s">
        <v>83</v>
      </c>
      <c r="I641" t="s">
        <v>1596</v>
      </c>
      <c r="J641">
        <v>0</v>
      </c>
      <c r="K641" t="s">
        <v>85</v>
      </c>
      <c r="L641" t="s">
        <v>86</v>
      </c>
      <c r="M641" t="s">
        <v>87</v>
      </c>
      <c r="N641">
        <v>1</v>
      </c>
      <c r="O641" s="1">
        <v>44637.364293981482</v>
      </c>
      <c r="P641" s="1">
        <v>44637.372407407405</v>
      </c>
      <c r="Q641">
        <v>569</v>
      </c>
      <c r="R641">
        <v>132</v>
      </c>
      <c r="S641" t="b">
        <v>0</v>
      </c>
      <c r="T641" t="s">
        <v>88</v>
      </c>
      <c r="U641" t="b">
        <v>0</v>
      </c>
      <c r="V641" t="s">
        <v>1592</v>
      </c>
      <c r="W641" s="1">
        <v>44637.372407407405</v>
      </c>
      <c r="X641">
        <v>132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52</v>
      </c>
      <c r="AF641">
        <v>0</v>
      </c>
      <c r="AG641">
        <v>1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 x14ac:dyDescent="0.35">
      <c r="A642" t="s">
        <v>1597</v>
      </c>
      <c r="B642" t="s">
        <v>80</v>
      </c>
      <c r="C642" t="s">
        <v>1410</v>
      </c>
      <c r="D642" t="s">
        <v>82</v>
      </c>
      <c r="E642" s="2" t="str">
        <f>HYPERLINK("capsilon://?command=openfolder&amp;siteaddress=FAM.docvelocity-na8.net&amp;folderid=FX5CF27D32-C0D6-97DB-168F-B6A29BC22708","FX220212996")</f>
        <v>FX220212996</v>
      </c>
      <c r="F642" t="s">
        <v>19</v>
      </c>
      <c r="G642" t="s">
        <v>19</v>
      </c>
      <c r="H642" t="s">
        <v>83</v>
      </c>
      <c r="I642" t="s">
        <v>1596</v>
      </c>
      <c r="J642">
        <v>0</v>
      </c>
      <c r="K642" t="s">
        <v>85</v>
      </c>
      <c r="L642" t="s">
        <v>86</v>
      </c>
      <c r="M642" t="s">
        <v>87</v>
      </c>
      <c r="N642">
        <v>2</v>
      </c>
      <c r="O642" s="1">
        <v>44637.372754629629</v>
      </c>
      <c r="P642" s="1">
        <v>44637.386678240742</v>
      </c>
      <c r="Q642">
        <v>364</v>
      </c>
      <c r="R642">
        <v>839</v>
      </c>
      <c r="S642" t="b">
        <v>0</v>
      </c>
      <c r="T642" t="s">
        <v>88</v>
      </c>
      <c r="U642" t="b">
        <v>1</v>
      </c>
      <c r="V642" t="s">
        <v>1592</v>
      </c>
      <c r="W642" s="1">
        <v>44637.380243055559</v>
      </c>
      <c r="X642">
        <v>582</v>
      </c>
      <c r="Y642">
        <v>37</v>
      </c>
      <c r="Z642">
        <v>0</v>
      </c>
      <c r="AA642">
        <v>37</v>
      </c>
      <c r="AB642">
        <v>0</v>
      </c>
      <c r="AC642">
        <v>35</v>
      </c>
      <c r="AD642">
        <v>-37</v>
      </c>
      <c r="AE642">
        <v>0</v>
      </c>
      <c r="AF642">
        <v>0</v>
      </c>
      <c r="AG642">
        <v>0</v>
      </c>
      <c r="AH642" t="s">
        <v>566</v>
      </c>
      <c r="AI642" s="1">
        <v>44637.386678240742</v>
      </c>
      <c r="AJ642">
        <v>257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-37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 x14ac:dyDescent="0.35">
      <c r="A643" t="s">
        <v>1598</v>
      </c>
      <c r="B643" t="s">
        <v>80</v>
      </c>
      <c r="C643" t="s">
        <v>1112</v>
      </c>
      <c r="D643" t="s">
        <v>82</v>
      </c>
      <c r="E643" s="2" t="str">
        <f>HYPERLINK("capsilon://?command=openfolder&amp;siteaddress=FAM.docvelocity-na8.net&amp;folderid=FXAA1A6614-C535-934B-75BE-412293638A18","FX22023835")</f>
        <v>FX22023835</v>
      </c>
      <c r="F643" t="s">
        <v>19</v>
      </c>
      <c r="G643" t="s">
        <v>19</v>
      </c>
      <c r="H643" t="s">
        <v>83</v>
      </c>
      <c r="I643" t="s">
        <v>1599</v>
      </c>
      <c r="J643">
        <v>0</v>
      </c>
      <c r="K643" t="s">
        <v>85</v>
      </c>
      <c r="L643" t="s">
        <v>86</v>
      </c>
      <c r="M643" t="s">
        <v>87</v>
      </c>
      <c r="N643">
        <v>2</v>
      </c>
      <c r="O643" s="1">
        <v>44637.385659722226</v>
      </c>
      <c r="P643" s="1">
        <v>44637.395474537036</v>
      </c>
      <c r="Q643">
        <v>550</v>
      </c>
      <c r="R643">
        <v>298</v>
      </c>
      <c r="S643" t="b">
        <v>0</v>
      </c>
      <c r="T643" t="s">
        <v>88</v>
      </c>
      <c r="U643" t="b">
        <v>0</v>
      </c>
      <c r="V643" t="s">
        <v>1350</v>
      </c>
      <c r="W643" s="1">
        <v>44637.392106481479</v>
      </c>
      <c r="X643">
        <v>213</v>
      </c>
      <c r="Y643">
        <v>11</v>
      </c>
      <c r="Z643">
        <v>0</v>
      </c>
      <c r="AA643">
        <v>11</v>
      </c>
      <c r="AB643">
        <v>0</v>
      </c>
      <c r="AC643">
        <v>3</v>
      </c>
      <c r="AD643">
        <v>-11</v>
      </c>
      <c r="AE643">
        <v>0</v>
      </c>
      <c r="AF643">
        <v>0</v>
      </c>
      <c r="AG643">
        <v>0</v>
      </c>
      <c r="AH643" t="s">
        <v>566</v>
      </c>
      <c r="AI643" s="1">
        <v>44637.395474537036</v>
      </c>
      <c r="AJ643">
        <v>85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-11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 x14ac:dyDescent="0.35">
      <c r="A644" t="s">
        <v>1600</v>
      </c>
      <c r="B644" t="s">
        <v>80</v>
      </c>
      <c r="C644" t="s">
        <v>504</v>
      </c>
      <c r="D644" t="s">
        <v>82</v>
      </c>
      <c r="E644" s="2" t="str">
        <f>HYPERLINK("capsilon://?command=openfolder&amp;siteaddress=FAM.docvelocity-na8.net&amp;folderid=FXE78AD825-32EA-DBD6-7CB2-74205192E38D","FX220113866")</f>
        <v>FX220113866</v>
      </c>
      <c r="F644" t="s">
        <v>19</v>
      </c>
      <c r="G644" t="s">
        <v>19</v>
      </c>
      <c r="H644" t="s">
        <v>83</v>
      </c>
      <c r="I644" t="s">
        <v>1601</v>
      </c>
      <c r="J644">
        <v>0</v>
      </c>
      <c r="K644" t="s">
        <v>85</v>
      </c>
      <c r="L644" t="s">
        <v>86</v>
      </c>
      <c r="M644" t="s">
        <v>87</v>
      </c>
      <c r="N644">
        <v>2</v>
      </c>
      <c r="O644" s="1">
        <v>44637.399398148147</v>
      </c>
      <c r="P644" s="1">
        <v>44637.407476851855</v>
      </c>
      <c r="Q644">
        <v>391</v>
      </c>
      <c r="R644">
        <v>307</v>
      </c>
      <c r="S644" t="b">
        <v>0</v>
      </c>
      <c r="T644" t="s">
        <v>88</v>
      </c>
      <c r="U644" t="b">
        <v>0</v>
      </c>
      <c r="V644" t="s">
        <v>1592</v>
      </c>
      <c r="W644" s="1">
        <v>44637.406018518515</v>
      </c>
      <c r="X644">
        <v>213</v>
      </c>
      <c r="Y644">
        <v>9</v>
      </c>
      <c r="Z644">
        <v>0</v>
      </c>
      <c r="AA644">
        <v>9</v>
      </c>
      <c r="AB644">
        <v>0</v>
      </c>
      <c r="AC644">
        <v>4</v>
      </c>
      <c r="AD644">
        <v>-9</v>
      </c>
      <c r="AE644">
        <v>0</v>
      </c>
      <c r="AF644">
        <v>0</v>
      </c>
      <c r="AG644">
        <v>0</v>
      </c>
      <c r="AH644" t="s">
        <v>566</v>
      </c>
      <c r="AI644" s="1">
        <v>44637.407476851855</v>
      </c>
      <c r="AJ644">
        <v>94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-9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 x14ac:dyDescent="0.35">
      <c r="A645" t="s">
        <v>1602</v>
      </c>
      <c r="B645" t="s">
        <v>80</v>
      </c>
      <c r="C645" t="s">
        <v>1410</v>
      </c>
      <c r="D645" t="s">
        <v>82</v>
      </c>
      <c r="E645" s="2" t="str">
        <f>HYPERLINK("capsilon://?command=openfolder&amp;siteaddress=FAM.docvelocity-na8.net&amp;folderid=FX5CF27D32-C0D6-97DB-168F-B6A29BC22708","FX220212996")</f>
        <v>FX220212996</v>
      </c>
      <c r="F645" t="s">
        <v>19</v>
      </c>
      <c r="G645" t="s">
        <v>19</v>
      </c>
      <c r="H645" t="s">
        <v>83</v>
      </c>
      <c r="I645" t="s">
        <v>1603</v>
      </c>
      <c r="J645">
        <v>0</v>
      </c>
      <c r="K645" t="s">
        <v>85</v>
      </c>
      <c r="L645" t="s">
        <v>86</v>
      </c>
      <c r="M645" t="s">
        <v>87</v>
      </c>
      <c r="N645">
        <v>2</v>
      </c>
      <c r="O645" s="1">
        <v>44637.406018518515</v>
      </c>
      <c r="P645" s="1">
        <v>44637.421817129631</v>
      </c>
      <c r="Q645">
        <v>358</v>
      </c>
      <c r="R645">
        <v>1007</v>
      </c>
      <c r="S645" t="b">
        <v>0</v>
      </c>
      <c r="T645" t="s">
        <v>88</v>
      </c>
      <c r="U645" t="b">
        <v>0</v>
      </c>
      <c r="V645" t="s">
        <v>1592</v>
      </c>
      <c r="W645" s="1">
        <v>44637.414189814815</v>
      </c>
      <c r="X645">
        <v>705</v>
      </c>
      <c r="Y645">
        <v>37</v>
      </c>
      <c r="Z645">
        <v>0</v>
      </c>
      <c r="AA645">
        <v>37</v>
      </c>
      <c r="AB645">
        <v>0</v>
      </c>
      <c r="AC645">
        <v>34</v>
      </c>
      <c r="AD645">
        <v>-37</v>
      </c>
      <c r="AE645">
        <v>0</v>
      </c>
      <c r="AF645">
        <v>0</v>
      </c>
      <c r="AG645">
        <v>0</v>
      </c>
      <c r="AH645" t="s">
        <v>252</v>
      </c>
      <c r="AI645" s="1">
        <v>44637.421817129631</v>
      </c>
      <c r="AJ645">
        <v>302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-38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 x14ac:dyDescent="0.35">
      <c r="A646" t="s">
        <v>1604</v>
      </c>
      <c r="B646" t="s">
        <v>80</v>
      </c>
      <c r="C646" t="s">
        <v>1557</v>
      </c>
      <c r="D646" t="s">
        <v>82</v>
      </c>
      <c r="E646" s="2" t="str">
        <f>HYPERLINK("capsilon://?command=openfolder&amp;siteaddress=FAM.docvelocity-na8.net&amp;folderid=FXB6F2FE53-1E86-7DFC-7ABE-DAA8583733C0","FX22015240")</f>
        <v>FX22015240</v>
      </c>
      <c r="F646" t="s">
        <v>19</v>
      </c>
      <c r="G646" t="s">
        <v>19</v>
      </c>
      <c r="H646" t="s">
        <v>83</v>
      </c>
      <c r="I646" t="s">
        <v>1605</v>
      </c>
      <c r="J646">
        <v>53</v>
      </c>
      <c r="K646" t="s">
        <v>85</v>
      </c>
      <c r="L646" t="s">
        <v>86</v>
      </c>
      <c r="M646" t="s">
        <v>87</v>
      </c>
      <c r="N646">
        <v>2</v>
      </c>
      <c r="O646" s="1">
        <v>44637.409895833334</v>
      </c>
      <c r="P646" s="1">
        <v>44637.424398148149</v>
      </c>
      <c r="Q646">
        <v>663</v>
      </c>
      <c r="R646">
        <v>590</v>
      </c>
      <c r="S646" t="b">
        <v>0</v>
      </c>
      <c r="T646" t="s">
        <v>88</v>
      </c>
      <c r="U646" t="b">
        <v>0</v>
      </c>
      <c r="V646" t="s">
        <v>1350</v>
      </c>
      <c r="W646" s="1">
        <v>44637.4143287037</v>
      </c>
      <c r="X646">
        <v>368</v>
      </c>
      <c r="Y646">
        <v>48</v>
      </c>
      <c r="Z646">
        <v>0</v>
      </c>
      <c r="AA646">
        <v>48</v>
      </c>
      <c r="AB646">
        <v>0</v>
      </c>
      <c r="AC646">
        <v>0</v>
      </c>
      <c r="AD646">
        <v>5</v>
      </c>
      <c r="AE646">
        <v>0</v>
      </c>
      <c r="AF646">
        <v>0</v>
      </c>
      <c r="AG646">
        <v>0</v>
      </c>
      <c r="AH646" t="s">
        <v>252</v>
      </c>
      <c r="AI646" s="1">
        <v>44637.424398148149</v>
      </c>
      <c r="AJ646">
        <v>222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5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 x14ac:dyDescent="0.35">
      <c r="A647" t="s">
        <v>1606</v>
      </c>
      <c r="B647" t="s">
        <v>80</v>
      </c>
      <c r="C647" t="s">
        <v>668</v>
      </c>
      <c r="D647" t="s">
        <v>82</v>
      </c>
      <c r="E647" s="2" t="str">
        <f>HYPERLINK("capsilon://?command=openfolder&amp;siteaddress=FAM.docvelocity-na8.net&amp;folderid=FXA4817BDF-D71C-7F6C-0B52-AD805C6E654E","FX220210945")</f>
        <v>FX220210945</v>
      </c>
      <c r="F647" t="s">
        <v>19</v>
      </c>
      <c r="G647" t="s">
        <v>19</v>
      </c>
      <c r="H647" t="s">
        <v>83</v>
      </c>
      <c r="I647" t="s">
        <v>1607</v>
      </c>
      <c r="J647">
        <v>0</v>
      </c>
      <c r="K647" t="s">
        <v>85</v>
      </c>
      <c r="L647" t="s">
        <v>86</v>
      </c>
      <c r="M647" t="s">
        <v>87</v>
      </c>
      <c r="N647">
        <v>2</v>
      </c>
      <c r="O647" s="1">
        <v>44637.410150462965</v>
      </c>
      <c r="P647" s="1">
        <v>44637.42869212963</v>
      </c>
      <c r="Q647">
        <v>375</v>
      </c>
      <c r="R647">
        <v>1227</v>
      </c>
      <c r="S647" t="b">
        <v>0</v>
      </c>
      <c r="T647" t="s">
        <v>88</v>
      </c>
      <c r="U647" t="b">
        <v>0</v>
      </c>
      <c r="V647" t="s">
        <v>1592</v>
      </c>
      <c r="W647" s="1">
        <v>44637.423854166664</v>
      </c>
      <c r="X647">
        <v>834</v>
      </c>
      <c r="Y647">
        <v>52</v>
      </c>
      <c r="Z647">
        <v>0</v>
      </c>
      <c r="AA647">
        <v>52</v>
      </c>
      <c r="AB647">
        <v>0</v>
      </c>
      <c r="AC647">
        <v>47</v>
      </c>
      <c r="AD647">
        <v>-52</v>
      </c>
      <c r="AE647">
        <v>0</v>
      </c>
      <c r="AF647">
        <v>0</v>
      </c>
      <c r="AG647">
        <v>0</v>
      </c>
      <c r="AH647" t="s">
        <v>252</v>
      </c>
      <c r="AI647" s="1">
        <v>44637.42869212963</v>
      </c>
      <c r="AJ647">
        <v>371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-53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 x14ac:dyDescent="0.35">
      <c r="A648" t="s">
        <v>1608</v>
      </c>
      <c r="B648" t="s">
        <v>80</v>
      </c>
      <c r="C648" t="s">
        <v>1609</v>
      </c>
      <c r="D648" t="s">
        <v>82</v>
      </c>
      <c r="E648" s="2" t="str">
        <f>HYPERLINK("capsilon://?command=openfolder&amp;siteaddress=FAM.docvelocity-na8.net&amp;folderid=FXE0CCF55D-677C-49C1-A431-32DD41CE5E64","FX22026768")</f>
        <v>FX22026768</v>
      </c>
      <c r="F648" t="s">
        <v>19</v>
      </c>
      <c r="G648" t="s">
        <v>19</v>
      </c>
      <c r="H648" t="s">
        <v>83</v>
      </c>
      <c r="I648" t="s">
        <v>1610</v>
      </c>
      <c r="J648">
        <v>0</v>
      </c>
      <c r="K648" t="s">
        <v>85</v>
      </c>
      <c r="L648" t="s">
        <v>86</v>
      </c>
      <c r="M648" t="s">
        <v>87</v>
      </c>
      <c r="N648">
        <v>2</v>
      </c>
      <c r="O648" s="1">
        <v>44622.404189814813</v>
      </c>
      <c r="P648" s="1">
        <v>44622.448252314818</v>
      </c>
      <c r="Q648">
        <v>3525</v>
      </c>
      <c r="R648">
        <v>282</v>
      </c>
      <c r="S648" t="b">
        <v>0</v>
      </c>
      <c r="T648" t="s">
        <v>88</v>
      </c>
      <c r="U648" t="b">
        <v>0</v>
      </c>
      <c r="V648" t="s">
        <v>130</v>
      </c>
      <c r="W648" s="1">
        <v>44622.407870370371</v>
      </c>
      <c r="X648">
        <v>131</v>
      </c>
      <c r="Y648">
        <v>21</v>
      </c>
      <c r="Z648">
        <v>0</v>
      </c>
      <c r="AA648">
        <v>21</v>
      </c>
      <c r="AB648">
        <v>0</v>
      </c>
      <c r="AC648">
        <v>5</v>
      </c>
      <c r="AD648">
        <v>-21</v>
      </c>
      <c r="AE648">
        <v>0</v>
      </c>
      <c r="AF648">
        <v>0</v>
      </c>
      <c r="AG648">
        <v>0</v>
      </c>
      <c r="AH648" t="s">
        <v>566</v>
      </c>
      <c r="AI648" s="1">
        <v>44622.448252314818</v>
      </c>
      <c r="AJ648">
        <v>151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-22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 x14ac:dyDescent="0.35">
      <c r="A649" t="s">
        <v>1611</v>
      </c>
      <c r="B649" t="s">
        <v>80</v>
      </c>
      <c r="C649" t="s">
        <v>1609</v>
      </c>
      <c r="D649" t="s">
        <v>82</v>
      </c>
      <c r="E649" s="2" t="str">
        <f>HYPERLINK("capsilon://?command=openfolder&amp;siteaddress=FAM.docvelocity-na8.net&amp;folderid=FXE0CCF55D-677C-49C1-A431-32DD41CE5E64","FX22026768")</f>
        <v>FX22026768</v>
      </c>
      <c r="F649" t="s">
        <v>19</v>
      </c>
      <c r="G649" t="s">
        <v>19</v>
      </c>
      <c r="H649" t="s">
        <v>83</v>
      </c>
      <c r="I649" t="s">
        <v>1612</v>
      </c>
      <c r="J649">
        <v>0</v>
      </c>
      <c r="K649" t="s">
        <v>85</v>
      </c>
      <c r="L649" t="s">
        <v>86</v>
      </c>
      <c r="M649" t="s">
        <v>87</v>
      </c>
      <c r="N649">
        <v>2</v>
      </c>
      <c r="O649" s="1">
        <v>44622.404861111114</v>
      </c>
      <c r="P649" s="1">
        <v>44622.449953703705</v>
      </c>
      <c r="Q649">
        <v>3580</v>
      </c>
      <c r="R649">
        <v>316</v>
      </c>
      <c r="S649" t="b">
        <v>0</v>
      </c>
      <c r="T649" t="s">
        <v>88</v>
      </c>
      <c r="U649" t="b">
        <v>0</v>
      </c>
      <c r="V649" t="s">
        <v>94</v>
      </c>
      <c r="W649" s="1">
        <v>44622.409432870372</v>
      </c>
      <c r="X649">
        <v>170</v>
      </c>
      <c r="Y649">
        <v>21</v>
      </c>
      <c r="Z649">
        <v>0</v>
      </c>
      <c r="AA649">
        <v>21</v>
      </c>
      <c r="AB649">
        <v>0</v>
      </c>
      <c r="AC649">
        <v>4</v>
      </c>
      <c r="AD649">
        <v>-21</v>
      </c>
      <c r="AE649">
        <v>0</v>
      </c>
      <c r="AF649">
        <v>0</v>
      </c>
      <c r="AG649">
        <v>0</v>
      </c>
      <c r="AH649" t="s">
        <v>566</v>
      </c>
      <c r="AI649" s="1">
        <v>44622.449953703705</v>
      </c>
      <c r="AJ649">
        <v>146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-21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 x14ac:dyDescent="0.35">
      <c r="A650" t="s">
        <v>1613</v>
      </c>
      <c r="B650" t="s">
        <v>80</v>
      </c>
      <c r="C650" t="s">
        <v>1557</v>
      </c>
      <c r="D650" t="s">
        <v>82</v>
      </c>
      <c r="E650" s="2" t="str">
        <f>HYPERLINK("capsilon://?command=openfolder&amp;siteaddress=FAM.docvelocity-na8.net&amp;folderid=FXB6F2FE53-1E86-7DFC-7ABE-DAA8583733C0","FX22015240")</f>
        <v>FX22015240</v>
      </c>
      <c r="F650" t="s">
        <v>19</v>
      </c>
      <c r="G650" t="s">
        <v>19</v>
      </c>
      <c r="H650" t="s">
        <v>83</v>
      </c>
      <c r="I650" t="s">
        <v>1614</v>
      </c>
      <c r="J650">
        <v>0</v>
      </c>
      <c r="K650" t="s">
        <v>85</v>
      </c>
      <c r="L650" t="s">
        <v>86</v>
      </c>
      <c r="M650" t="s">
        <v>87</v>
      </c>
      <c r="N650">
        <v>2</v>
      </c>
      <c r="O650" s="1">
        <v>44637.420370370368</v>
      </c>
      <c r="P650" s="1">
        <v>44637.434490740743</v>
      </c>
      <c r="Q650">
        <v>126</v>
      </c>
      <c r="R650">
        <v>1094</v>
      </c>
      <c r="S650" t="b">
        <v>0</v>
      </c>
      <c r="T650" t="s">
        <v>88</v>
      </c>
      <c r="U650" t="b">
        <v>0</v>
      </c>
      <c r="V650" t="s">
        <v>1335</v>
      </c>
      <c r="W650" s="1">
        <v>44637.431111111109</v>
      </c>
      <c r="X650">
        <v>815</v>
      </c>
      <c r="Y650">
        <v>52</v>
      </c>
      <c r="Z650">
        <v>0</v>
      </c>
      <c r="AA650">
        <v>52</v>
      </c>
      <c r="AB650">
        <v>0</v>
      </c>
      <c r="AC650">
        <v>34</v>
      </c>
      <c r="AD650">
        <v>-52</v>
      </c>
      <c r="AE650">
        <v>0</v>
      </c>
      <c r="AF650">
        <v>0</v>
      </c>
      <c r="AG650">
        <v>0</v>
      </c>
      <c r="AH650" t="s">
        <v>252</v>
      </c>
      <c r="AI650" s="1">
        <v>44637.434490740743</v>
      </c>
      <c r="AJ650">
        <v>260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-54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 x14ac:dyDescent="0.35">
      <c r="A651" t="s">
        <v>1615</v>
      </c>
      <c r="B651" t="s">
        <v>80</v>
      </c>
      <c r="C651" t="s">
        <v>1616</v>
      </c>
      <c r="D651" t="s">
        <v>82</v>
      </c>
      <c r="E651" s="2" t="str">
        <f>HYPERLINK("capsilon://?command=openfolder&amp;siteaddress=FAM.docvelocity-na8.net&amp;folderid=FXEFE72D5A-F420-7131-7D2A-B275AF2C5816","FX220211526")</f>
        <v>FX220211526</v>
      </c>
      <c r="F651" t="s">
        <v>19</v>
      </c>
      <c r="G651" t="s">
        <v>19</v>
      </c>
      <c r="H651" t="s">
        <v>83</v>
      </c>
      <c r="I651" t="s">
        <v>1617</v>
      </c>
      <c r="J651">
        <v>0</v>
      </c>
      <c r="K651" t="s">
        <v>85</v>
      </c>
      <c r="L651" t="s">
        <v>86</v>
      </c>
      <c r="M651" t="s">
        <v>87</v>
      </c>
      <c r="N651">
        <v>2</v>
      </c>
      <c r="O651" s="1">
        <v>44622.405671296299</v>
      </c>
      <c r="P651" s="1">
        <v>44622.451481481483</v>
      </c>
      <c r="Q651">
        <v>3720</v>
      </c>
      <c r="R651">
        <v>238</v>
      </c>
      <c r="S651" t="b">
        <v>0</v>
      </c>
      <c r="T651" t="s">
        <v>88</v>
      </c>
      <c r="U651" t="b">
        <v>0</v>
      </c>
      <c r="V651" t="s">
        <v>130</v>
      </c>
      <c r="W651" s="1">
        <v>44622.409120370372</v>
      </c>
      <c r="X651">
        <v>107</v>
      </c>
      <c r="Y651">
        <v>21</v>
      </c>
      <c r="Z651">
        <v>0</v>
      </c>
      <c r="AA651">
        <v>21</v>
      </c>
      <c r="AB651">
        <v>0</v>
      </c>
      <c r="AC651">
        <v>5</v>
      </c>
      <c r="AD651">
        <v>-21</v>
      </c>
      <c r="AE651">
        <v>0</v>
      </c>
      <c r="AF651">
        <v>0</v>
      </c>
      <c r="AG651">
        <v>0</v>
      </c>
      <c r="AH651" t="s">
        <v>566</v>
      </c>
      <c r="AI651" s="1">
        <v>44622.451481481483</v>
      </c>
      <c r="AJ651">
        <v>131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-22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 x14ac:dyDescent="0.35">
      <c r="A652" t="s">
        <v>1618</v>
      </c>
      <c r="B652" t="s">
        <v>80</v>
      </c>
      <c r="C652" t="s">
        <v>1557</v>
      </c>
      <c r="D652" t="s">
        <v>82</v>
      </c>
      <c r="E652" s="2" t="str">
        <f>HYPERLINK("capsilon://?command=openfolder&amp;siteaddress=FAM.docvelocity-na8.net&amp;folderid=FXB6F2FE53-1E86-7DFC-7ABE-DAA8583733C0","FX22015240")</f>
        <v>FX22015240</v>
      </c>
      <c r="F652" t="s">
        <v>19</v>
      </c>
      <c r="G652" t="s">
        <v>19</v>
      </c>
      <c r="H652" t="s">
        <v>83</v>
      </c>
      <c r="I652" t="s">
        <v>1619</v>
      </c>
      <c r="J652">
        <v>0</v>
      </c>
      <c r="K652" t="s">
        <v>85</v>
      </c>
      <c r="L652" t="s">
        <v>86</v>
      </c>
      <c r="M652" t="s">
        <v>87</v>
      </c>
      <c r="N652">
        <v>2</v>
      </c>
      <c r="O652" s="1">
        <v>44637.422581018516</v>
      </c>
      <c r="P652" s="1">
        <v>44637.431469907409</v>
      </c>
      <c r="Q652">
        <v>191</v>
      </c>
      <c r="R652">
        <v>577</v>
      </c>
      <c r="S652" t="b">
        <v>0</v>
      </c>
      <c r="T652" t="s">
        <v>88</v>
      </c>
      <c r="U652" t="b">
        <v>0</v>
      </c>
      <c r="V652" t="s">
        <v>1592</v>
      </c>
      <c r="W652" s="1">
        <v>44637.427777777775</v>
      </c>
      <c r="X652">
        <v>338</v>
      </c>
      <c r="Y652">
        <v>52</v>
      </c>
      <c r="Z652">
        <v>0</v>
      </c>
      <c r="AA652">
        <v>52</v>
      </c>
      <c r="AB652">
        <v>0</v>
      </c>
      <c r="AC652">
        <v>2</v>
      </c>
      <c r="AD652">
        <v>-52</v>
      </c>
      <c r="AE652">
        <v>0</v>
      </c>
      <c r="AF652">
        <v>0</v>
      </c>
      <c r="AG652">
        <v>0</v>
      </c>
      <c r="AH652" t="s">
        <v>252</v>
      </c>
      <c r="AI652" s="1">
        <v>44637.431469907409</v>
      </c>
      <c r="AJ652">
        <v>239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-52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 x14ac:dyDescent="0.35">
      <c r="A653" t="s">
        <v>1620</v>
      </c>
      <c r="B653" t="s">
        <v>80</v>
      </c>
      <c r="C653" t="s">
        <v>1557</v>
      </c>
      <c r="D653" t="s">
        <v>82</v>
      </c>
      <c r="E653" s="2" t="str">
        <f>HYPERLINK("capsilon://?command=openfolder&amp;siteaddress=FAM.docvelocity-na8.net&amp;folderid=FXB6F2FE53-1E86-7DFC-7ABE-DAA8583733C0","FX22015240")</f>
        <v>FX22015240</v>
      </c>
      <c r="F653" t="s">
        <v>19</v>
      </c>
      <c r="G653" t="s">
        <v>19</v>
      </c>
      <c r="H653" t="s">
        <v>83</v>
      </c>
      <c r="I653" t="s">
        <v>1621</v>
      </c>
      <c r="J653">
        <v>0</v>
      </c>
      <c r="K653" t="s">
        <v>85</v>
      </c>
      <c r="L653" t="s">
        <v>86</v>
      </c>
      <c r="M653" t="s">
        <v>87</v>
      </c>
      <c r="N653">
        <v>2</v>
      </c>
      <c r="O653" s="1">
        <v>44637.423622685186</v>
      </c>
      <c r="P653" s="1">
        <v>44637.444062499999</v>
      </c>
      <c r="Q653">
        <v>1419</v>
      </c>
      <c r="R653">
        <v>347</v>
      </c>
      <c r="S653" t="b">
        <v>0</v>
      </c>
      <c r="T653" t="s">
        <v>88</v>
      </c>
      <c r="U653" t="b">
        <v>0</v>
      </c>
      <c r="V653" t="s">
        <v>1296</v>
      </c>
      <c r="W653" s="1">
        <v>44637.4377662037</v>
      </c>
      <c r="X653">
        <v>50</v>
      </c>
      <c r="Y653">
        <v>0</v>
      </c>
      <c r="Z653">
        <v>0</v>
      </c>
      <c r="AA653">
        <v>0</v>
      </c>
      <c r="AB653">
        <v>37</v>
      </c>
      <c r="AC653">
        <v>0</v>
      </c>
      <c r="AD653">
        <v>0</v>
      </c>
      <c r="AE653">
        <v>0</v>
      </c>
      <c r="AF653">
        <v>0</v>
      </c>
      <c r="AG653">
        <v>0</v>
      </c>
      <c r="AH653" t="s">
        <v>566</v>
      </c>
      <c r="AI653" s="1">
        <v>44637.444062499999</v>
      </c>
      <c r="AJ653">
        <v>87</v>
      </c>
      <c r="AK653">
        <v>0</v>
      </c>
      <c r="AL653">
        <v>0</v>
      </c>
      <c r="AM653">
        <v>0</v>
      </c>
      <c r="AN653">
        <v>37</v>
      </c>
      <c r="AO653">
        <v>0</v>
      </c>
      <c r="AP653">
        <v>0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 x14ac:dyDescent="0.35">
      <c r="A654" t="s">
        <v>1622</v>
      </c>
      <c r="B654" t="s">
        <v>80</v>
      </c>
      <c r="C654" t="s">
        <v>299</v>
      </c>
      <c r="D654" t="s">
        <v>82</v>
      </c>
      <c r="E654" s="2" t="str">
        <f>HYPERLINK("capsilon://?command=openfolder&amp;siteaddress=FAM.docvelocity-na8.net&amp;folderid=FXD681C238-7BB0-5627-C682-51A5A8ECFB87","FX220210116")</f>
        <v>FX220210116</v>
      </c>
      <c r="F654" t="s">
        <v>19</v>
      </c>
      <c r="G654" t="s">
        <v>19</v>
      </c>
      <c r="H654" t="s">
        <v>83</v>
      </c>
      <c r="I654" t="s">
        <v>1623</v>
      </c>
      <c r="J654">
        <v>0</v>
      </c>
      <c r="K654" t="s">
        <v>85</v>
      </c>
      <c r="L654" t="s">
        <v>86</v>
      </c>
      <c r="M654" t="s">
        <v>87</v>
      </c>
      <c r="N654">
        <v>2</v>
      </c>
      <c r="O654" s="1">
        <v>44637.430949074071</v>
      </c>
      <c r="P654" s="1">
        <v>44637.434027777781</v>
      </c>
      <c r="Q654">
        <v>68</v>
      </c>
      <c r="R654">
        <v>198</v>
      </c>
      <c r="S654" t="b">
        <v>0</v>
      </c>
      <c r="T654" t="s">
        <v>88</v>
      </c>
      <c r="U654" t="b">
        <v>0</v>
      </c>
      <c r="V654" t="s">
        <v>1335</v>
      </c>
      <c r="W654" s="1">
        <v>44637.432858796295</v>
      </c>
      <c r="X654">
        <v>131</v>
      </c>
      <c r="Y654">
        <v>9</v>
      </c>
      <c r="Z654">
        <v>0</v>
      </c>
      <c r="AA654">
        <v>9</v>
      </c>
      <c r="AB654">
        <v>0</v>
      </c>
      <c r="AC654">
        <v>2</v>
      </c>
      <c r="AD654">
        <v>-9</v>
      </c>
      <c r="AE654">
        <v>0</v>
      </c>
      <c r="AF654">
        <v>0</v>
      </c>
      <c r="AG654">
        <v>0</v>
      </c>
      <c r="AH654" t="s">
        <v>566</v>
      </c>
      <c r="AI654" s="1">
        <v>44637.434027777781</v>
      </c>
      <c r="AJ654">
        <v>67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-9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 x14ac:dyDescent="0.35">
      <c r="A655" t="s">
        <v>1624</v>
      </c>
      <c r="B655" t="s">
        <v>80</v>
      </c>
      <c r="C655" t="s">
        <v>1625</v>
      </c>
      <c r="D655" t="s">
        <v>82</v>
      </c>
      <c r="E655" s="2" t="str">
        <f>HYPERLINK("capsilon://?command=openfolder&amp;siteaddress=FAM.docvelocity-na8.net&amp;folderid=FX9240C188-BD7A-64FE-84DD-914DDA5268B3","FX22022477")</f>
        <v>FX22022477</v>
      </c>
      <c r="F655" t="s">
        <v>19</v>
      </c>
      <c r="G655" t="s">
        <v>19</v>
      </c>
      <c r="H655" t="s">
        <v>83</v>
      </c>
      <c r="I655" t="s">
        <v>1626</v>
      </c>
      <c r="J655">
        <v>0</v>
      </c>
      <c r="K655" t="s">
        <v>85</v>
      </c>
      <c r="L655" t="s">
        <v>86</v>
      </c>
      <c r="M655" t="s">
        <v>87</v>
      </c>
      <c r="N655">
        <v>2</v>
      </c>
      <c r="O655" s="1">
        <v>44621.330648148149</v>
      </c>
      <c r="P655" s="1">
        <v>44621.51971064815</v>
      </c>
      <c r="Q655">
        <v>15115</v>
      </c>
      <c r="R655">
        <v>1220</v>
      </c>
      <c r="S655" t="b">
        <v>0</v>
      </c>
      <c r="T655" t="s">
        <v>88</v>
      </c>
      <c r="U655" t="b">
        <v>0</v>
      </c>
      <c r="V655" t="s">
        <v>102</v>
      </c>
      <c r="W655" s="1">
        <v>44621.33792824074</v>
      </c>
      <c r="X655">
        <v>623</v>
      </c>
      <c r="Y655">
        <v>52</v>
      </c>
      <c r="Z655">
        <v>0</v>
      </c>
      <c r="AA655">
        <v>52</v>
      </c>
      <c r="AB655">
        <v>0</v>
      </c>
      <c r="AC655">
        <v>41</v>
      </c>
      <c r="AD655">
        <v>-52</v>
      </c>
      <c r="AE655">
        <v>0</v>
      </c>
      <c r="AF655">
        <v>0</v>
      </c>
      <c r="AG655">
        <v>0</v>
      </c>
      <c r="AH655" t="s">
        <v>98</v>
      </c>
      <c r="AI655" s="1">
        <v>44621.51971064815</v>
      </c>
      <c r="AJ655">
        <v>582</v>
      </c>
      <c r="AK655">
        <v>2</v>
      </c>
      <c r="AL655">
        <v>0</v>
      </c>
      <c r="AM655">
        <v>2</v>
      </c>
      <c r="AN655">
        <v>0</v>
      </c>
      <c r="AO655">
        <v>3</v>
      </c>
      <c r="AP655">
        <v>-54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 x14ac:dyDescent="0.35">
      <c r="A656" t="s">
        <v>1627</v>
      </c>
      <c r="B656" t="s">
        <v>80</v>
      </c>
      <c r="C656" t="s">
        <v>1628</v>
      </c>
      <c r="D656" t="s">
        <v>82</v>
      </c>
      <c r="E656" s="2" t="str">
        <f>HYPERLINK("capsilon://?command=openfolder&amp;siteaddress=FAM.docvelocity-na8.net&amp;folderid=FX5A93EEEF-8139-793A-2EF2-E3C97617C4E9","FX22028512")</f>
        <v>FX22028512</v>
      </c>
      <c r="F656" t="s">
        <v>19</v>
      </c>
      <c r="G656" t="s">
        <v>19</v>
      </c>
      <c r="H656" t="s">
        <v>83</v>
      </c>
      <c r="I656" t="s">
        <v>1629</v>
      </c>
      <c r="J656">
        <v>0</v>
      </c>
      <c r="K656" t="s">
        <v>85</v>
      </c>
      <c r="L656" t="s">
        <v>86</v>
      </c>
      <c r="M656" t="s">
        <v>87</v>
      </c>
      <c r="N656">
        <v>2</v>
      </c>
      <c r="O656" s="1">
        <v>44622.407951388886</v>
      </c>
      <c r="P656" s="1">
        <v>44622.453298611108</v>
      </c>
      <c r="Q656">
        <v>3672</v>
      </c>
      <c r="R656">
        <v>246</v>
      </c>
      <c r="S656" t="b">
        <v>0</v>
      </c>
      <c r="T656" t="s">
        <v>88</v>
      </c>
      <c r="U656" t="b">
        <v>0</v>
      </c>
      <c r="V656" t="s">
        <v>130</v>
      </c>
      <c r="W656" s="1">
        <v>44622.410173611112</v>
      </c>
      <c r="X656">
        <v>90</v>
      </c>
      <c r="Y656">
        <v>21</v>
      </c>
      <c r="Z656">
        <v>0</v>
      </c>
      <c r="AA656">
        <v>21</v>
      </c>
      <c r="AB656">
        <v>0</v>
      </c>
      <c r="AC656">
        <v>3</v>
      </c>
      <c r="AD656">
        <v>-21</v>
      </c>
      <c r="AE656">
        <v>0</v>
      </c>
      <c r="AF656">
        <v>0</v>
      </c>
      <c r="AG656">
        <v>0</v>
      </c>
      <c r="AH656" t="s">
        <v>566</v>
      </c>
      <c r="AI656" s="1">
        <v>44622.453298611108</v>
      </c>
      <c r="AJ656">
        <v>156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-21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 x14ac:dyDescent="0.35">
      <c r="A657" t="s">
        <v>1630</v>
      </c>
      <c r="B657" t="s">
        <v>80</v>
      </c>
      <c r="C657" t="s">
        <v>1369</v>
      </c>
      <c r="D657" t="s">
        <v>82</v>
      </c>
      <c r="E657" s="2" t="str">
        <f>HYPERLINK("capsilon://?command=openfolder&amp;siteaddress=FAM.docvelocity-na8.net&amp;folderid=FX4C17CBB6-A258-57C4-D401-023240A67EC1","FX22018723")</f>
        <v>FX22018723</v>
      </c>
      <c r="F657" t="s">
        <v>19</v>
      </c>
      <c r="G657" t="s">
        <v>19</v>
      </c>
      <c r="H657" t="s">
        <v>83</v>
      </c>
      <c r="I657" t="s">
        <v>1631</v>
      </c>
      <c r="J657">
        <v>64</v>
      </c>
      <c r="K657" t="s">
        <v>85</v>
      </c>
      <c r="L657" t="s">
        <v>86</v>
      </c>
      <c r="M657" t="s">
        <v>87</v>
      </c>
      <c r="N657">
        <v>2</v>
      </c>
      <c r="O657" s="1">
        <v>44637.44195601852</v>
      </c>
      <c r="P657" s="1">
        <v>44637.452534722222</v>
      </c>
      <c r="Q657">
        <v>71</v>
      </c>
      <c r="R657">
        <v>843</v>
      </c>
      <c r="S657" t="b">
        <v>0</v>
      </c>
      <c r="T657" t="s">
        <v>88</v>
      </c>
      <c r="U657" t="b">
        <v>0</v>
      </c>
      <c r="V657" t="s">
        <v>1318</v>
      </c>
      <c r="W657" s="1">
        <v>44637.448773148149</v>
      </c>
      <c r="X657">
        <v>578</v>
      </c>
      <c r="Y657">
        <v>46</v>
      </c>
      <c r="Z657">
        <v>0</v>
      </c>
      <c r="AA657">
        <v>46</v>
      </c>
      <c r="AB657">
        <v>0</v>
      </c>
      <c r="AC657">
        <v>21</v>
      </c>
      <c r="AD657">
        <v>18</v>
      </c>
      <c r="AE657">
        <v>0</v>
      </c>
      <c r="AF657">
        <v>0</v>
      </c>
      <c r="AG657">
        <v>0</v>
      </c>
      <c r="AH657" t="s">
        <v>566</v>
      </c>
      <c r="AI657" s="1">
        <v>44637.452534722222</v>
      </c>
      <c r="AJ657">
        <v>265</v>
      </c>
      <c r="AK657">
        <v>1</v>
      </c>
      <c r="AL657">
        <v>0</v>
      </c>
      <c r="AM657">
        <v>1</v>
      </c>
      <c r="AN657">
        <v>0</v>
      </c>
      <c r="AO657">
        <v>1</v>
      </c>
      <c r="AP657">
        <v>17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 x14ac:dyDescent="0.35">
      <c r="A658" t="s">
        <v>1632</v>
      </c>
      <c r="B658" t="s">
        <v>80</v>
      </c>
      <c r="C658" t="s">
        <v>1609</v>
      </c>
      <c r="D658" t="s">
        <v>82</v>
      </c>
      <c r="E658" s="2" t="str">
        <f>HYPERLINK("capsilon://?command=openfolder&amp;siteaddress=FAM.docvelocity-na8.net&amp;folderid=FXE0CCF55D-677C-49C1-A431-32DD41CE5E64","FX22026768")</f>
        <v>FX22026768</v>
      </c>
      <c r="F658" t="s">
        <v>19</v>
      </c>
      <c r="G658" t="s">
        <v>19</v>
      </c>
      <c r="H658" t="s">
        <v>83</v>
      </c>
      <c r="I658" t="s">
        <v>1633</v>
      </c>
      <c r="J658">
        <v>0</v>
      </c>
      <c r="K658" t="s">
        <v>85</v>
      </c>
      <c r="L658" t="s">
        <v>86</v>
      </c>
      <c r="M658" t="s">
        <v>87</v>
      </c>
      <c r="N658">
        <v>2</v>
      </c>
      <c r="O658" s="1">
        <v>44622.408483796295</v>
      </c>
      <c r="P658" s="1">
        <v>44622.480011574073</v>
      </c>
      <c r="Q658">
        <v>5408</v>
      </c>
      <c r="R658">
        <v>772</v>
      </c>
      <c r="S658" t="b">
        <v>0</v>
      </c>
      <c r="T658" t="s">
        <v>88</v>
      </c>
      <c r="U658" t="b">
        <v>0</v>
      </c>
      <c r="V658" t="s">
        <v>94</v>
      </c>
      <c r="W658" s="1">
        <v>44622.412395833337</v>
      </c>
      <c r="X658">
        <v>255</v>
      </c>
      <c r="Y658">
        <v>39</v>
      </c>
      <c r="Z658">
        <v>0</v>
      </c>
      <c r="AA658">
        <v>39</v>
      </c>
      <c r="AB658">
        <v>0</v>
      </c>
      <c r="AC658">
        <v>22</v>
      </c>
      <c r="AD658">
        <v>-39</v>
      </c>
      <c r="AE658">
        <v>0</v>
      </c>
      <c r="AF658">
        <v>0</v>
      </c>
      <c r="AG658">
        <v>0</v>
      </c>
      <c r="AH658" t="s">
        <v>441</v>
      </c>
      <c r="AI658" s="1">
        <v>44622.480011574073</v>
      </c>
      <c r="AJ658">
        <v>507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-39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 x14ac:dyDescent="0.35">
      <c r="A659" t="s">
        <v>1634</v>
      </c>
      <c r="B659" t="s">
        <v>80</v>
      </c>
      <c r="C659" t="s">
        <v>1286</v>
      </c>
      <c r="D659" t="s">
        <v>82</v>
      </c>
      <c r="E659" s="2" t="str">
        <f>HYPERLINK("capsilon://?command=openfolder&amp;siteaddress=FAM.docvelocity-na8.net&amp;folderid=FX0ABA042F-B0B4-45A4-4C34-5DCD40CC037E","FX22019944")</f>
        <v>FX22019944</v>
      </c>
      <c r="F659" t="s">
        <v>19</v>
      </c>
      <c r="G659" t="s">
        <v>19</v>
      </c>
      <c r="H659" t="s">
        <v>83</v>
      </c>
      <c r="I659" t="s">
        <v>1635</v>
      </c>
      <c r="J659">
        <v>0</v>
      </c>
      <c r="K659" t="s">
        <v>85</v>
      </c>
      <c r="L659" t="s">
        <v>86</v>
      </c>
      <c r="M659" t="s">
        <v>87</v>
      </c>
      <c r="N659">
        <v>2</v>
      </c>
      <c r="O659" s="1">
        <v>44622.408645833333</v>
      </c>
      <c r="P659" s="1">
        <v>44622.479837962965</v>
      </c>
      <c r="Q659">
        <v>5481</v>
      </c>
      <c r="R659">
        <v>670</v>
      </c>
      <c r="S659" t="b">
        <v>0</v>
      </c>
      <c r="T659" t="s">
        <v>88</v>
      </c>
      <c r="U659" t="b">
        <v>0</v>
      </c>
      <c r="V659" t="s">
        <v>130</v>
      </c>
      <c r="W659" s="1">
        <v>44622.414050925923</v>
      </c>
      <c r="X659">
        <v>334</v>
      </c>
      <c r="Y659">
        <v>38</v>
      </c>
      <c r="Z659">
        <v>0</v>
      </c>
      <c r="AA659">
        <v>38</v>
      </c>
      <c r="AB659">
        <v>0</v>
      </c>
      <c r="AC659">
        <v>8</v>
      </c>
      <c r="AD659">
        <v>-38</v>
      </c>
      <c r="AE659">
        <v>0</v>
      </c>
      <c r="AF659">
        <v>0</v>
      </c>
      <c r="AG659">
        <v>0</v>
      </c>
      <c r="AH659" t="s">
        <v>98</v>
      </c>
      <c r="AI659" s="1">
        <v>44622.479837962965</v>
      </c>
      <c r="AJ659">
        <v>336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-38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 x14ac:dyDescent="0.35">
      <c r="A660" t="s">
        <v>1636</v>
      </c>
      <c r="B660" t="s">
        <v>80</v>
      </c>
      <c r="C660" t="s">
        <v>1637</v>
      </c>
      <c r="D660" t="s">
        <v>82</v>
      </c>
      <c r="E660" s="2" t="str">
        <f>HYPERLINK("capsilon://?command=openfolder&amp;siteaddress=FAM.docvelocity-na8.net&amp;folderid=FX514C7B49-490E-8A1A-58F3-817B1156158E","FX220111136")</f>
        <v>FX220111136</v>
      </c>
      <c r="F660" t="s">
        <v>19</v>
      </c>
      <c r="G660" t="s">
        <v>19</v>
      </c>
      <c r="H660" t="s">
        <v>83</v>
      </c>
      <c r="I660" t="s">
        <v>1638</v>
      </c>
      <c r="J660">
        <v>44</v>
      </c>
      <c r="K660" t="s">
        <v>85</v>
      </c>
      <c r="L660" t="s">
        <v>86</v>
      </c>
      <c r="M660" t="s">
        <v>87</v>
      </c>
      <c r="N660">
        <v>2</v>
      </c>
      <c r="O660" s="1">
        <v>44637.455949074072</v>
      </c>
      <c r="P660" s="1">
        <v>44637.486979166664</v>
      </c>
      <c r="Q660">
        <v>2117</v>
      </c>
      <c r="R660">
        <v>564</v>
      </c>
      <c r="S660" t="b">
        <v>0</v>
      </c>
      <c r="T660" t="s">
        <v>88</v>
      </c>
      <c r="U660" t="b">
        <v>0</v>
      </c>
      <c r="V660" t="s">
        <v>1335</v>
      </c>
      <c r="W660" s="1">
        <v>44637.466666666667</v>
      </c>
      <c r="X660">
        <v>333</v>
      </c>
      <c r="Y660">
        <v>39</v>
      </c>
      <c r="Z660">
        <v>0</v>
      </c>
      <c r="AA660">
        <v>39</v>
      </c>
      <c r="AB660">
        <v>0</v>
      </c>
      <c r="AC660">
        <v>3</v>
      </c>
      <c r="AD660">
        <v>5</v>
      </c>
      <c r="AE660">
        <v>0</v>
      </c>
      <c r="AF660">
        <v>0</v>
      </c>
      <c r="AG660">
        <v>0</v>
      </c>
      <c r="AH660" t="s">
        <v>191</v>
      </c>
      <c r="AI660" s="1">
        <v>44637.486979166664</v>
      </c>
      <c r="AJ660">
        <v>217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4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 x14ac:dyDescent="0.35">
      <c r="A661" t="s">
        <v>1639</v>
      </c>
      <c r="B661" t="s">
        <v>80</v>
      </c>
      <c r="C661" t="s">
        <v>1637</v>
      </c>
      <c r="D661" t="s">
        <v>82</v>
      </c>
      <c r="E661" s="2" t="str">
        <f>HYPERLINK("capsilon://?command=openfolder&amp;siteaddress=FAM.docvelocity-na8.net&amp;folderid=FX514C7B49-490E-8A1A-58F3-817B1156158E","FX220111136")</f>
        <v>FX220111136</v>
      </c>
      <c r="F661" t="s">
        <v>19</v>
      </c>
      <c r="G661" t="s">
        <v>19</v>
      </c>
      <c r="H661" t="s">
        <v>83</v>
      </c>
      <c r="I661" t="s">
        <v>1640</v>
      </c>
      <c r="J661">
        <v>44</v>
      </c>
      <c r="K661" t="s">
        <v>85</v>
      </c>
      <c r="L661" t="s">
        <v>86</v>
      </c>
      <c r="M661" t="s">
        <v>87</v>
      </c>
      <c r="N661">
        <v>2</v>
      </c>
      <c r="O661" s="1">
        <v>44637.457372685189</v>
      </c>
      <c r="P661" s="1">
        <v>44637.468518518515</v>
      </c>
      <c r="Q661">
        <v>679</v>
      </c>
      <c r="R661">
        <v>284</v>
      </c>
      <c r="S661" t="b">
        <v>0</v>
      </c>
      <c r="T661" t="s">
        <v>88</v>
      </c>
      <c r="U661" t="b">
        <v>0</v>
      </c>
      <c r="V661" t="s">
        <v>1318</v>
      </c>
      <c r="W661" s="1">
        <v>44637.465416666666</v>
      </c>
      <c r="X661">
        <v>115</v>
      </c>
      <c r="Y661">
        <v>36</v>
      </c>
      <c r="Z661">
        <v>0</v>
      </c>
      <c r="AA661">
        <v>36</v>
      </c>
      <c r="AB661">
        <v>0</v>
      </c>
      <c r="AC661">
        <v>6</v>
      </c>
      <c r="AD661">
        <v>8</v>
      </c>
      <c r="AE661">
        <v>0</v>
      </c>
      <c r="AF661">
        <v>0</v>
      </c>
      <c r="AG661">
        <v>0</v>
      </c>
      <c r="AH661" t="s">
        <v>566</v>
      </c>
      <c r="AI661" s="1">
        <v>44637.468518518515</v>
      </c>
      <c r="AJ661">
        <v>169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8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 x14ac:dyDescent="0.35">
      <c r="A662" t="s">
        <v>1641</v>
      </c>
      <c r="B662" t="s">
        <v>80</v>
      </c>
      <c r="C662" t="s">
        <v>577</v>
      </c>
      <c r="D662" t="s">
        <v>82</v>
      </c>
      <c r="E662" s="2" t="str">
        <f>HYPERLINK("capsilon://?command=openfolder&amp;siteaddress=FAM.docvelocity-na8.net&amp;folderid=FX83E42FF9-F014-F90B-449E-844FA8D2BB6B","FX22029962")</f>
        <v>FX22029962</v>
      </c>
      <c r="F662" t="s">
        <v>19</v>
      </c>
      <c r="G662" t="s">
        <v>19</v>
      </c>
      <c r="H662" t="s">
        <v>83</v>
      </c>
      <c r="I662" t="s">
        <v>1642</v>
      </c>
      <c r="J662">
        <v>28</v>
      </c>
      <c r="K662" t="s">
        <v>85</v>
      </c>
      <c r="L662" t="s">
        <v>86</v>
      </c>
      <c r="M662" t="s">
        <v>87</v>
      </c>
      <c r="N662">
        <v>2</v>
      </c>
      <c r="O662" s="1">
        <v>44637.469594907408</v>
      </c>
      <c r="P662" s="1">
        <v>44637.487928240742</v>
      </c>
      <c r="Q662">
        <v>963</v>
      </c>
      <c r="R662">
        <v>621</v>
      </c>
      <c r="S662" t="b">
        <v>0</v>
      </c>
      <c r="T662" t="s">
        <v>88</v>
      </c>
      <c r="U662" t="b">
        <v>0</v>
      </c>
      <c r="V662" t="s">
        <v>1318</v>
      </c>
      <c r="W662" s="1">
        <v>44637.480173611111</v>
      </c>
      <c r="X662">
        <v>534</v>
      </c>
      <c r="Y662">
        <v>21</v>
      </c>
      <c r="Z662">
        <v>0</v>
      </c>
      <c r="AA662">
        <v>21</v>
      </c>
      <c r="AB662">
        <v>0</v>
      </c>
      <c r="AC662">
        <v>0</v>
      </c>
      <c r="AD662">
        <v>7</v>
      </c>
      <c r="AE662">
        <v>0</v>
      </c>
      <c r="AF662">
        <v>0</v>
      </c>
      <c r="AG662">
        <v>0</v>
      </c>
      <c r="AH662" t="s">
        <v>191</v>
      </c>
      <c r="AI662" s="1">
        <v>44637.487928240742</v>
      </c>
      <c r="AJ662">
        <v>82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 x14ac:dyDescent="0.35">
      <c r="A663" t="s">
        <v>1643</v>
      </c>
      <c r="B663" t="s">
        <v>80</v>
      </c>
      <c r="C663" t="s">
        <v>577</v>
      </c>
      <c r="D663" t="s">
        <v>82</v>
      </c>
      <c r="E663" s="2" t="str">
        <f>HYPERLINK("capsilon://?command=openfolder&amp;siteaddress=FAM.docvelocity-na8.net&amp;folderid=FX83E42FF9-F014-F90B-449E-844FA8D2BB6B","FX22029962")</f>
        <v>FX22029962</v>
      </c>
      <c r="F663" t="s">
        <v>19</v>
      </c>
      <c r="G663" t="s">
        <v>19</v>
      </c>
      <c r="H663" t="s">
        <v>83</v>
      </c>
      <c r="I663" t="s">
        <v>1644</v>
      </c>
      <c r="J663">
        <v>28</v>
      </c>
      <c r="K663" t="s">
        <v>85</v>
      </c>
      <c r="L663" t="s">
        <v>86</v>
      </c>
      <c r="M663" t="s">
        <v>87</v>
      </c>
      <c r="N663">
        <v>2</v>
      </c>
      <c r="O663" s="1">
        <v>44637.470671296294</v>
      </c>
      <c r="P663" s="1">
        <v>44637.489282407405</v>
      </c>
      <c r="Q663">
        <v>1284</v>
      </c>
      <c r="R663">
        <v>324</v>
      </c>
      <c r="S663" t="b">
        <v>0</v>
      </c>
      <c r="T663" t="s">
        <v>88</v>
      </c>
      <c r="U663" t="b">
        <v>0</v>
      </c>
      <c r="V663" t="s">
        <v>1645</v>
      </c>
      <c r="W663" s="1">
        <v>44637.481828703705</v>
      </c>
      <c r="X663">
        <v>208</v>
      </c>
      <c r="Y663">
        <v>21</v>
      </c>
      <c r="Z663">
        <v>0</v>
      </c>
      <c r="AA663">
        <v>21</v>
      </c>
      <c r="AB663">
        <v>0</v>
      </c>
      <c r="AC663">
        <v>0</v>
      </c>
      <c r="AD663">
        <v>7</v>
      </c>
      <c r="AE663">
        <v>0</v>
      </c>
      <c r="AF663">
        <v>0</v>
      </c>
      <c r="AG663">
        <v>0</v>
      </c>
      <c r="AH663" t="s">
        <v>191</v>
      </c>
      <c r="AI663" s="1">
        <v>44637.489282407405</v>
      </c>
      <c r="AJ663">
        <v>116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7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 x14ac:dyDescent="0.35">
      <c r="A664" t="s">
        <v>1646</v>
      </c>
      <c r="B664" t="s">
        <v>80</v>
      </c>
      <c r="C664" t="s">
        <v>1647</v>
      </c>
      <c r="D664" t="s">
        <v>82</v>
      </c>
      <c r="E664" s="2" t="str">
        <f>HYPERLINK("capsilon://?command=openfolder&amp;siteaddress=FAM.docvelocity-na8.net&amp;folderid=FXE6D0CEA3-056C-5AE1-2EF8-7672C7A79573","FX220210536")</f>
        <v>FX220210536</v>
      </c>
      <c r="F664" t="s">
        <v>19</v>
      </c>
      <c r="G664" t="s">
        <v>19</v>
      </c>
      <c r="H664" t="s">
        <v>83</v>
      </c>
      <c r="I664" t="s">
        <v>1648</v>
      </c>
      <c r="J664">
        <v>0</v>
      </c>
      <c r="K664" t="s">
        <v>85</v>
      </c>
      <c r="L664" t="s">
        <v>86</v>
      </c>
      <c r="M664" t="s">
        <v>87</v>
      </c>
      <c r="N664">
        <v>2</v>
      </c>
      <c r="O664" s="1">
        <v>44637.478530092594</v>
      </c>
      <c r="P664" s="1">
        <v>44637.521990740737</v>
      </c>
      <c r="Q664">
        <v>1942</v>
      </c>
      <c r="R664">
        <v>1813</v>
      </c>
      <c r="S664" t="b">
        <v>0</v>
      </c>
      <c r="T664" t="s">
        <v>88</v>
      </c>
      <c r="U664" t="b">
        <v>0</v>
      </c>
      <c r="V664" t="s">
        <v>1229</v>
      </c>
      <c r="W664" s="1">
        <v>44637.499432870369</v>
      </c>
      <c r="X664">
        <v>1289</v>
      </c>
      <c r="Y664">
        <v>52</v>
      </c>
      <c r="Z664">
        <v>0</v>
      </c>
      <c r="AA664">
        <v>52</v>
      </c>
      <c r="AB664">
        <v>0</v>
      </c>
      <c r="AC664">
        <v>36</v>
      </c>
      <c r="AD664">
        <v>-52</v>
      </c>
      <c r="AE664">
        <v>0</v>
      </c>
      <c r="AF664">
        <v>0</v>
      </c>
      <c r="AG664">
        <v>0</v>
      </c>
      <c r="AH664" t="s">
        <v>252</v>
      </c>
      <c r="AI664" s="1">
        <v>44637.521990740737</v>
      </c>
      <c r="AJ664">
        <v>402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-53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 x14ac:dyDescent="0.35">
      <c r="A665" t="s">
        <v>1649</v>
      </c>
      <c r="B665" t="s">
        <v>80</v>
      </c>
      <c r="C665" t="s">
        <v>1650</v>
      </c>
      <c r="D665" t="s">
        <v>82</v>
      </c>
      <c r="E665" s="2" t="str">
        <f>HYPERLINK("capsilon://?command=openfolder&amp;siteaddress=FAM.docvelocity-na8.net&amp;folderid=FXF525A72D-E9AC-D1AE-3631-E168AF878D44","FX22027564")</f>
        <v>FX22027564</v>
      </c>
      <c r="F665" t="s">
        <v>19</v>
      </c>
      <c r="G665" t="s">
        <v>19</v>
      </c>
      <c r="H665" t="s">
        <v>83</v>
      </c>
      <c r="I665" t="s">
        <v>1651</v>
      </c>
      <c r="J665">
        <v>0</v>
      </c>
      <c r="K665" t="s">
        <v>85</v>
      </c>
      <c r="L665" t="s">
        <v>86</v>
      </c>
      <c r="M665" t="s">
        <v>87</v>
      </c>
      <c r="N665">
        <v>2</v>
      </c>
      <c r="O665" s="1">
        <v>44622.41605324074</v>
      </c>
      <c r="P665" s="1">
        <v>44622.481249999997</v>
      </c>
      <c r="Q665">
        <v>5438</v>
      </c>
      <c r="R665">
        <v>195</v>
      </c>
      <c r="S665" t="b">
        <v>0</v>
      </c>
      <c r="T665" t="s">
        <v>88</v>
      </c>
      <c r="U665" t="b">
        <v>0</v>
      </c>
      <c r="V665" t="s">
        <v>130</v>
      </c>
      <c r="W665" s="1">
        <v>44622.417199074072</v>
      </c>
      <c r="X665">
        <v>74</v>
      </c>
      <c r="Y665">
        <v>9</v>
      </c>
      <c r="Z665">
        <v>0</v>
      </c>
      <c r="AA665">
        <v>9</v>
      </c>
      <c r="AB665">
        <v>0</v>
      </c>
      <c r="AC665">
        <v>1</v>
      </c>
      <c r="AD665">
        <v>-9</v>
      </c>
      <c r="AE665">
        <v>0</v>
      </c>
      <c r="AF665">
        <v>0</v>
      </c>
      <c r="AG665">
        <v>0</v>
      </c>
      <c r="AH665" t="s">
        <v>98</v>
      </c>
      <c r="AI665" s="1">
        <v>44622.481249999997</v>
      </c>
      <c r="AJ665">
        <v>121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-9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 x14ac:dyDescent="0.35">
      <c r="A666" t="s">
        <v>1652</v>
      </c>
      <c r="B666" t="s">
        <v>80</v>
      </c>
      <c r="C666" t="s">
        <v>1625</v>
      </c>
      <c r="D666" t="s">
        <v>82</v>
      </c>
      <c r="E666" s="2" t="str">
        <f>HYPERLINK("capsilon://?command=openfolder&amp;siteaddress=FAM.docvelocity-na8.net&amp;folderid=FX9240C188-BD7A-64FE-84DD-914DDA5268B3","FX22022477")</f>
        <v>FX22022477</v>
      </c>
      <c r="F666" t="s">
        <v>19</v>
      </c>
      <c r="G666" t="s">
        <v>19</v>
      </c>
      <c r="H666" t="s">
        <v>83</v>
      </c>
      <c r="I666" t="s">
        <v>1653</v>
      </c>
      <c r="J666">
        <v>0</v>
      </c>
      <c r="K666" t="s">
        <v>85</v>
      </c>
      <c r="L666" t="s">
        <v>86</v>
      </c>
      <c r="M666" t="s">
        <v>87</v>
      </c>
      <c r="N666">
        <v>2</v>
      </c>
      <c r="O666" s="1">
        <v>44621.331678240742</v>
      </c>
      <c r="P666" s="1">
        <v>44621.535127314812</v>
      </c>
      <c r="Q666">
        <v>14276</v>
      </c>
      <c r="R666">
        <v>3302</v>
      </c>
      <c r="S666" t="b">
        <v>0</v>
      </c>
      <c r="T666" t="s">
        <v>88</v>
      </c>
      <c r="U666" t="b">
        <v>0</v>
      </c>
      <c r="V666" t="s">
        <v>130</v>
      </c>
      <c r="W666" s="1">
        <v>44621.415046296293</v>
      </c>
      <c r="X666">
        <v>2339</v>
      </c>
      <c r="Y666">
        <v>52</v>
      </c>
      <c r="Z666">
        <v>0</v>
      </c>
      <c r="AA666">
        <v>52</v>
      </c>
      <c r="AB666">
        <v>0</v>
      </c>
      <c r="AC666">
        <v>41</v>
      </c>
      <c r="AD666">
        <v>-52</v>
      </c>
      <c r="AE666">
        <v>0</v>
      </c>
      <c r="AF666">
        <v>0</v>
      </c>
      <c r="AG666">
        <v>0</v>
      </c>
      <c r="AH666" t="s">
        <v>103</v>
      </c>
      <c r="AI666" s="1">
        <v>44621.535127314812</v>
      </c>
      <c r="AJ666">
        <v>18</v>
      </c>
      <c r="AK666">
        <v>0</v>
      </c>
      <c r="AL666">
        <v>0</v>
      </c>
      <c r="AM666">
        <v>0</v>
      </c>
      <c r="AN666">
        <v>52</v>
      </c>
      <c r="AO666">
        <v>0</v>
      </c>
      <c r="AP666">
        <v>-52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 x14ac:dyDescent="0.35">
      <c r="A667" t="s">
        <v>1654</v>
      </c>
      <c r="B667" t="s">
        <v>80</v>
      </c>
      <c r="C667" t="s">
        <v>1628</v>
      </c>
      <c r="D667" t="s">
        <v>82</v>
      </c>
      <c r="E667" s="2" t="str">
        <f>HYPERLINK("capsilon://?command=openfolder&amp;siteaddress=FAM.docvelocity-na8.net&amp;folderid=FX5A93EEEF-8139-793A-2EF2-E3C97617C4E9","FX22028512")</f>
        <v>FX22028512</v>
      </c>
      <c r="F667" t="s">
        <v>19</v>
      </c>
      <c r="G667" t="s">
        <v>19</v>
      </c>
      <c r="H667" t="s">
        <v>83</v>
      </c>
      <c r="I667" t="s">
        <v>1655</v>
      </c>
      <c r="J667">
        <v>0</v>
      </c>
      <c r="K667" t="s">
        <v>85</v>
      </c>
      <c r="L667" t="s">
        <v>86</v>
      </c>
      <c r="M667" t="s">
        <v>87</v>
      </c>
      <c r="N667">
        <v>2</v>
      </c>
      <c r="O667" s="1">
        <v>44622.420787037037</v>
      </c>
      <c r="P667" s="1">
        <v>44622.482881944445</v>
      </c>
      <c r="Q667">
        <v>4954</v>
      </c>
      <c r="R667">
        <v>411</v>
      </c>
      <c r="S667" t="b">
        <v>0</v>
      </c>
      <c r="T667" t="s">
        <v>88</v>
      </c>
      <c r="U667" t="b">
        <v>0</v>
      </c>
      <c r="V667" t="s">
        <v>94</v>
      </c>
      <c r="W667" s="1">
        <v>44622.422847222224</v>
      </c>
      <c r="X667">
        <v>163</v>
      </c>
      <c r="Y667">
        <v>21</v>
      </c>
      <c r="Z667">
        <v>0</v>
      </c>
      <c r="AA667">
        <v>21</v>
      </c>
      <c r="AB667">
        <v>0</v>
      </c>
      <c r="AC667">
        <v>4</v>
      </c>
      <c r="AD667">
        <v>-21</v>
      </c>
      <c r="AE667">
        <v>0</v>
      </c>
      <c r="AF667">
        <v>0</v>
      </c>
      <c r="AG667">
        <v>0</v>
      </c>
      <c r="AH667" t="s">
        <v>441</v>
      </c>
      <c r="AI667" s="1">
        <v>44622.482881944445</v>
      </c>
      <c r="AJ667">
        <v>248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-21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 x14ac:dyDescent="0.35">
      <c r="A668" t="s">
        <v>1656</v>
      </c>
      <c r="B668" t="s">
        <v>80</v>
      </c>
      <c r="C668" t="s">
        <v>1657</v>
      </c>
      <c r="D668" t="s">
        <v>82</v>
      </c>
      <c r="E668" s="2" t="str">
        <f>HYPERLINK("capsilon://?command=openfolder&amp;siteaddress=FAM.docvelocity-na8.net&amp;folderid=FXE964C8E1-2D8C-6B82-FF15-AD0D3E155CC4","FX220210109")</f>
        <v>FX220210109</v>
      </c>
      <c r="F668" t="s">
        <v>19</v>
      </c>
      <c r="G668" t="s">
        <v>19</v>
      </c>
      <c r="H668" t="s">
        <v>83</v>
      </c>
      <c r="I668" t="s">
        <v>1658</v>
      </c>
      <c r="J668">
        <v>0</v>
      </c>
      <c r="K668" t="s">
        <v>85</v>
      </c>
      <c r="L668" t="s">
        <v>86</v>
      </c>
      <c r="M668" t="s">
        <v>87</v>
      </c>
      <c r="N668">
        <v>2</v>
      </c>
      <c r="O668" s="1">
        <v>44622.42082175926</v>
      </c>
      <c r="P668" s="1">
        <v>44622.486180555556</v>
      </c>
      <c r="Q668">
        <v>4687</v>
      </c>
      <c r="R668">
        <v>960</v>
      </c>
      <c r="S668" t="b">
        <v>0</v>
      </c>
      <c r="T668" t="s">
        <v>88</v>
      </c>
      <c r="U668" t="b">
        <v>0</v>
      </c>
      <c r="V668" t="s">
        <v>102</v>
      </c>
      <c r="W668" s="1">
        <v>44622.434999999998</v>
      </c>
      <c r="X668">
        <v>629</v>
      </c>
      <c r="Y668">
        <v>21</v>
      </c>
      <c r="Z668">
        <v>0</v>
      </c>
      <c r="AA668">
        <v>21</v>
      </c>
      <c r="AB668">
        <v>0</v>
      </c>
      <c r="AC668">
        <v>10</v>
      </c>
      <c r="AD668">
        <v>-21</v>
      </c>
      <c r="AE668">
        <v>0</v>
      </c>
      <c r="AF668">
        <v>0</v>
      </c>
      <c r="AG668">
        <v>0</v>
      </c>
      <c r="AH668" t="s">
        <v>441</v>
      </c>
      <c r="AI668" s="1">
        <v>44622.486180555556</v>
      </c>
      <c r="AJ668">
        <v>284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-22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 x14ac:dyDescent="0.35">
      <c r="A669" t="s">
        <v>1659</v>
      </c>
      <c r="B669" t="s">
        <v>80</v>
      </c>
      <c r="C669" t="s">
        <v>1660</v>
      </c>
      <c r="D669" t="s">
        <v>82</v>
      </c>
      <c r="E669" s="2" t="str">
        <f>HYPERLINK("capsilon://?command=openfolder&amp;siteaddress=FAM.docvelocity-na8.net&amp;folderid=FX53C99E14-A2E8-1518-E6BE-6EFAB56E876E","FX22015206")</f>
        <v>FX22015206</v>
      </c>
      <c r="F669" t="s">
        <v>19</v>
      </c>
      <c r="G669" t="s">
        <v>19</v>
      </c>
      <c r="H669" t="s">
        <v>83</v>
      </c>
      <c r="I669" t="s">
        <v>1661</v>
      </c>
      <c r="J669">
        <v>0</v>
      </c>
      <c r="K669" t="s">
        <v>85</v>
      </c>
      <c r="L669" t="s">
        <v>86</v>
      </c>
      <c r="M669" t="s">
        <v>87</v>
      </c>
      <c r="N669">
        <v>1</v>
      </c>
      <c r="O669" s="1">
        <v>44637.495358796295</v>
      </c>
      <c r="P669" s="1">
        <v>44637.505370370367</v>
      </c>
      <c r="Q669">
        <v>138</v>
      </c>
      <c r="R669">
        <v>727</v>
      </c>
      <c r="S669" t="b">
        <v>0</v>
      </c>
      <c r="T669" t="s">
        <v>88</v>
      </c>
      <c r="U669" t="b">
        <v>0</v>
      </c>
      <c r="V669" t="s">
        <v>1235</v>
      </c>
      <c r="W669" s="1">
        <v>44637.505370370367</v>
      </c>
      <c r="X669">
        <v>448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52</v>
      </c>
      <c r="AF669">
        <v>0</v>
      </c>
      <c r="AG669">
        <v>1</v>
      </c>
      <c r="AH669" t="s">
        <v>88</v>
      </c>
      <c r="AI669" t="s">
        <v>88</v>
      </c>
      <c r="AJ669" t="s">
        <v>88</v>
      </c>
      <c r="AK669" t="s">
        <v>88</v>
      </c>
      <c r="AL669" t="s">
        <v>88</v>
      </c>
      <c r="AM669" t="s">
        <v>88</v>
      </c>
      <c r="AN669" t="s">
        <v>88</v>
      </c>
      <c r="AO669" t="s">
        <v>88</v>
      </c>
      <c r="AP669" t="s">
        <v>88</v>
      </c>
      <c r="AQ669" t="s">
        <v>88</v>
      </c>
      <c r="AR669" t="s">
        <v>88</v>
      </c>
      <c r="AS669" t="s">
        <v>88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 x14ac:dyDescent="0.35">
      <c r="A670" t="s">
        <v>1662</v>
      </c>
      <c r="B670" t="s">
        <v>80</v>
      </c>
      <c r="C670" t="s">
        <v>1663</v>
      </c>
      <c r="D670" t="s">
        <v>82</v>
      </c>
      <c r="E670" s="2" t="str">
        <f>HYPERLINK("capsilon://?command=openfolder&amp;siteaddress=FAM.docvelocity-na8.net&amp;folderid=FXA157BF6C-7FB0-E665-451E-EF430CE2CC9D","FX22031614")</f>
        <v>FX22031614</v>
      </c>
      <c r="F670" t="s">
        <v>19</v>
      </c>
      <c r="G670" t="s">
        <v>19</v>
      </c>
      <c r="H670" t="s">
        <v>83</v>
      </c>
      <c r="I670" t="s">
        <v>1664</v>
      </c>
      <c r="J670">
        <v>71</v>
      </c>
      <c r="K670" t="s">
        <v>85</v>
      </c>
      <c r="L670" t="s">
        <v>86</v>
      </c>
      <c r="M670" t="s">
        <v>87</v>
      </c>
      <c r="N670">
        <v>2</v>
      </c>
      <c r="O670" s="1">
        <v>44637.499791666669</v>
      </c>
      <c r="P670" s="1">
        <v>44637.505069444444</v>
      </c>
      <c r="Q670">
        <v>182</v>
      </c>
      <c r="R670">
        <v>274</v>
      </c>
      <c r="S670" t="b">
        <v>0</v>
      </c>
      <c r="T670" t="s">
        <v>88</v>
      </c>
      <c r="U670" t="b">
        <v>0</v>
      </c>
      <c r="V670" t="s">
        <v>1358</v>
      </c>
      <c r="W670" s="1">
        <v>44637.502280092594</v>
      </c>
      <c r="X670">
        <v>203</v>
      </c>
      <c r="Y670">
        <v>66</v>
      </c>
      <c r="Z670">
        <v>0</v>
      </c>
      <c r="AA670">
        <v>66</v>
      </c>
      <c r="AB670">
        <v>0</v>
      </c>
      <c r="AC670">
        <v>1</v>
      </c>
      <c r="AD670">
        <v>5</v>
      </c>
      <c r="AE670">
        <v>0</v>
      </c>
      <c r="AF670">
        <v>0</v>
      </c>
      <c r="AG670">
        <v>0</v>
      </c>
      <c r="AH670" t="s">
        <v>103</v>
      </c>
      <c r="AI670" s="1">
        <v>44637.505069444444</v>
      </c>
      <c r="AJ670">
        <v>71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5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 x14ac:dyDescent="0.35">
      <c r="A671" t="s">
        <v>1665</v>
      </c>
      <c r="B671" t="s">
        <v>80</v>
      </c>
      <c r="C671" t="s">
        <v>1657</v>
      </c>
      <c r="D671" t="s">
        <v>82</v>
      </c>
      <c r="E671" s="2" t="str">
        <f>HYPERLINK("capsilon://?command=openfolder&amp;siteaddress=FAM.docvelocity-na8.net&amp;folderid=FXE964C8E1-2D8C-6B82-FF15-AD0D3E155CC4","FX220210109")</f>
        <v>FX220210109</v>
      </c>
      <c r="F671" t="s">
        <v>19</v>
      </c>
      <c r="G671" t="s">
        <v>19</v>
      </c>
      <c r="H671" t="s">
        <v>83</v>
      </c>
      <c r="I671" t="s">
        <v>1666</v>
      </c>
      <c r="J671">
        <v>0</v>
      </c>
      <c r="K671" t="s">
        <v>85</v>
      </c>
      <c r="L671" t="s">
        <v>86</v>
      </c>
      <c r="M671" t="s">
        <v>87</v>
      </c>
      <c r="N671">
        <v>2</v>
      </c>
      <c r="O671" s="1">
        <v>44622.421273148146</v>
      </c>
      <c r="P671" s="1">
        <v>44622.496921296297</v>
      </c>
      <c r="Q671">
        <v>3487</v>
      </c>
      <c r="R671">
        <v>3049</v>
      </c>
      <c r="S671" t="b">
        <v>0</v>
      </c>
      <c r="T671" t="s">
        <v>88</v>
      </c>
      <c r="U671" t="b">
        <v>0</v>
      </c>
      <c r="V671" t="s">
        <v>102</v>
      </c>
      <c r="W671" s="1">
        <v>44622.461921296293</v>
      </c>
      <c r="X671">
        <v>1950</v>
      </c>
      <c r="Y671">
        <v>52</v>
      </c>
      <c r="Z671">
        <v>0</v>
      </c>
      <c r="AA671">
        <v>52</v>
      </c>
      <c r="AB671">
        <v>0</v>
      </c>
      <c r="AC671">
        <v>44</v>
      </c>
      <c r="AD671">
        <v>-52</v>
      </c>
      <c r="AE671">
        <v>0</v>
      </c>
      <c r="AF671">
        <v>0</v>
      </c>
      <c r="AG671">
        <v>0</v>
      </c>
      <c r="AH671" t="s">
        <v>441</v>
      </c>
      <c r="AI671" s="1">
        <v>44622.496921296297</v>
      </c>
      <c r="AJ671">
        <v>928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-52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 x14ac:dyDescent="0.35">
      <c r="A672" t="s">
        <v>1667</v>
      </c>
      <c r="B672" t="s">
        <v>80</v>
      </c>
      <c r="C672" t="s">
        <v>1663</v>
      </c>
      <c r="D672" t="s">
        <v>82</v>
      </c>
      <c r="E672" s="2" t="str">
        <f>HYPERLINK("capsilon://?command=openfolder&amp;siteaddress=FAM.docvelocity-na8.net&amp;folderid=FXA157BF6C-7FB0-E665-451E-EF430CE2CC9D","FX22031614")</f>
        <v>FX22031614</v>
      </c>
      <c r="F672" t="s">
        <v>19</v>
      </c>
      <c r="G672" t="s">
        <v>19</v>
      </c>
      <c r="H672" t="s">
        <v>83</v>
      </c>
      <c r="I672" t="s">
        <v>1668</v>
      </c>
      <c r="J672">
        <v>66</v>
      </c>
      <c r="K672" t="s">
        <v>85</v>
      </c>
      <c r="L672" t="s">
        <v>86</v>
      </c>
      <c r="M672" t="s">
        <v>87</v>
      </c>
      <c r="N672">
        <v>2</v>
      </c>
      <c r="O672" s="1">
        <v>44637.500208333331</v>
      </c>
      <c r="P672" s="1">
        <v>44637.506689814814</v>
      </c>
      <c r="Q672">
        <v>39</v>
      </c>
      <c r="R672">
        <v>521</v>
      </c>
      <c r="S672" t="b">
        <v>0</v>
      </c>
      <c r="T672" t="s">
        <v>88</v>
      </c>
      <c r="U672" t="b">
        <v>0</v>
      </c>
      <c r="V672" t="s">
        <v>1536</v>
      </c>
      <c r="W672" s="1">
        <v>44637.505671296298</v>
      </c>
      <c r="X672">
        <v>465</v>
      </c>
      <c r="Y672">
        <v>61</v>
      </c>
      <c r="Z672">
        <v>0</v>
      </c>
      <c r="AA672">
        <v>61</v>
      </c>
      <c r="AB672">
        <v>0</v>
      </c>
      <c r="AC672">
        <v>1</v>
      </c>
      <c r="AD672">
        <v>5</v>
      </c>
      <c r="AE672">
        <v>0</v>
      </c>
      <c r="AF672">
        <v>0</v>
      </c>
      <c r="AG672">
        <v>0</v>
      </c>
      <c r="AH672" t="s">
        <v>103</v>
      </c>
      <c r="AI672" s="1">
        <v>44637.506689814814</v>
      </c>
      <c r="AJ672">
        <v>56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 x14ac:dyDescent="0.35">
      <c r="A673" t="s">
        <v>1669</v>
      </c>
      <c r="B673" t="s">
        <v>80</v>
      </c>
      <c r="C673" t="s">
        <v>1663</v>
      </c>
      <c r="D673" t="s">
        <v>82</v>
      </c>
      <c r="E673" s="2" t="str">
        <f>HYPERLINK("capsilon://?command=openfolder&amp;siteaddress=FAM.docvelocity-na8.net&amp;folderid=FXA157BF6C-7FB0-E665-451E-EF430CE2CC9D","FX22031614")</f>
        <v>FX22031614</v>
      </c>
      <c r="F673" t="s">
        <v>19</v>
      </c>
      <c r="G673" t="s">
        <v>19</v>
      </c>
      <c r="H673" t="s">
        <v>83</v>
      </c>
      <c r="I673" t="s">
        <v>1670</v>
      </c>
      <c r="J673">
        <v>71</v>
      </c>
      <c r="K673" t="s">
        <v>85</v>
      </c>
      <c r="L673" t="s">
        <v>86</v>
      </c>
      <c r="M673" t="s">
        <v>87</v>
      </c>
      <c r="N673">
        <v>2</v>
      </c>
      <c r="O673" s="1">
        <v>44637.500462962962</v>
      </c>
      <c r="P673" s="1">
        <v>44637.505624999998</v>
      </c>
      <c r="Q673">
        <v>229</v>
      </c>
      <c r="R673">
        <v>217</v>
      </c>
      <c r="S673" t="b">
        <v>0</v>
      </c>
      <c r="T673" t="s">
        <v>88</v>
      </c>
      <c r="U673" t="b">
        <v>0</v>
      </c>
      <c r="V673" t="s">
        <v>1229</v>
      </c>
      <c r="W673" s="1">
        <v>44637.502534722225</v>
      </c>
      <c r="X673">
        <v>170</v>
      </c>
      <c r="Y673">
        <v>66</v>
      </c>
      <c r="Z673">
        <v>0</v>
      </c>
      <c r="AA673">
        <v>66</v>
      </c>
      <c r="AB673">
        <v>0</v>
      </c>
      <c r="AC673">
        <v>1</v>
      </c>
      <c r="AD673">
        <v>5</v>
      </c>
      <c r="AE673">
        <v>0</v>
      </c>
      <c r="AF673">
        <v>0</v>
      </c>
      <c r="AG673">
        <v>0</v>
      </c>
      <c r="AH673" t="s">
        <v>103</v>
      </c>
      <c r="AI673" s="1">
        <v>44637.505624999998</v>
      </c>
      <c r="AJ673">
        <v>47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5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 x14ac:dyDescent="0.35">
      <c r="A674" t="s">
        <v>1671</v>
      </c>
      <c r="B674" t="s">
        <v>80</v>
      </c>
      <c r="C674" t="s">
        <v>1663</v>
      </c>
      <c r="D674" t="s">
        <v>82</v>
      </c>
      <c r="E674" s="2" t="str">
        <f>HYPERLINK("capsilon://?command=openfolder&amp;siteaddress=FAM.docvelocity-na8.net&amp;folderid=FXA157BF6C-7FB0-E665-451E-EF430CE2CC9D","FX22031614")</f>
        <v>FX22031614</v>
      </c>
      <c r="F674" t="s">
        <v>19</v>
      </c>
      <c r="G674" t="s">
        <v>19</v>
      </c>
      <c r="H674" t="s">
        <v>83</v>
      </c>
      <c r="I674" t="s">
        <v>1672</v>
      </c>
      <c r="J674">
        <v>28</v>
      </c>
      <c r="K674" t="s">
        <v>85</v>
      </c>
      <c r="L674" t="s">
        <v>86</v>
      </c>
      <c r="M674" t="s">
        <v>87</v>
      </c>
      <c r="N674">
        <v>2</v>
      </c>
      <c r="O674" s="1">
        <v>44637.500740740739</v>
      </c>
      <c r="P674" s="1">
        <v>44637.506030092591</v>
      </c>
      <c r="Q674">
        <v>327</v>
      </c>
      <c r="R674">
        <v>130</v>
      </c>
      <c r="S674" t="b">
        <v>0</v>
      </c>
      <c r="T674" t="s">
        <v>88</v>
      </c>
      <c r="U674" t="b">
        <v>0</v>
      </c>
      <c r="V674" t="s">
        <v>1361</v>
      </c>
      <c r="W674" s="1">
        <v>44637.502581018518</v>
      </c>
      <c r="X674">
        <v>95</v>
      </c>
      <c r="Y674">
        <v>21</v>
      </c>
      <c r="Z674">
        <v>0</v>
      </c>
      <c r="AA674">
        <v>21</v>
      </c>
      <c r="AB674">
        <v>0</v>
      </c>
      <c r="AC674">
        <v>1</v>
      </c>
      <c r="AD674">
        <v>7</v>
      </c>
      <c r="AE674">
        <v>0</v>
      </c>
      <c r="AF674">
        <v>0</v>
      </c>
      <c r="AG674">
        <v>0</v>
      </c>
      <c r="AH674" t="s">
        <v>103</v>
      </c>
      <c r="AI674" s="1">
        <v>44637.506030092591</v>
      </c>
      <c r="AJ674">
        <v>35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7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 x14ac:dyDescent="0.35">
      <c r="A675" t="s">
        <v>1673</v>
      </c>
      <c r="B675" t="s">
        <v>80</v>
      </c>
      <c r="C675" t="s">
        <v>1663</v>
      </c>
      <c r="D675" t="s">
        <v>82</v>
      </c>
      <c r="E675" s="2" t="str">
        <f>HYPERLINK("capsilon://?command=openfolder&amp;siteaddress=FAM.docvelocity-na8.net&amp;folderid=FXA157BF6C-7FB0-E665-451E-EF430CE2CC9D","FX22031614")</f>
        <v>FX22031614</v>
      </c>
      <c r="F675" t="s">
        <v>19</v>
      </c>
      <c r="G675" t="s">
        <v>19</v>
      </c>
      <c r="H675" t="s">
        <v>83</v>
      </c>
      <c r="I675" t="s">
        <v>1674</v>
      </c>
      <c r="J675">
        <v>28</v>
      </c>
      <c r="K675" t="s">
        <v>85</v>
      </c>
      <c r="L675" t="s">
        <v>86</v>
      </c>
      <c r="M675" t="s">
        <v>87</v>
      </c>
      <c r="N675">
        <v>2</v>
      </c>
      <c r="O675" s="1">
        <v>44637.501157407409</v>
      </c>
      <c r="P675" s="1">
        <v>44637.507222222222</v>
      </c>
      <c r="Q675">
        <v>342</v>
      </c>
      <c r="R675">
        <v>182</v>
      </c>
      <c r="S675" t="b">
        <v>0</v>
      </c>
      <c r="T675" t="s">
        <v>88</v>
      </c>
      <c r="U675" t="b">
        <v>0</v>
      </c>
      <c r="V675" t="s">
        <v>1318</v>
      </c>
      <c r="W675" s="1">
        <v>44637.503865740742</v>
      </c>
      <c r="X675">
        <v>137</v>
      </c>
      <c r="Y675">
        <v>21</v>
      </c>
      <c r="Z675">
        <v>0</v>
      </c>
      <c r="AA675">
        <v>21</v>
      </c>
      <c r="AB675">
        <v>0</v>
      </c>
      <c r="AC675">
        <v>1</v>
      </c>
      <c r="AD675">
        <v>7</v>
      </c>
      <c r="AE675">
        <v>0</v>
      </c>
      <c r="AF675">
        <v>0</v>
      </c>
      <c r="AG675">
        <v>0</v>
      </c>
      <c r="AH675" t="s">
        <v>103</v>
      </c>
      <c r="AI675" s="1">
        <v>44637.507222222222</v>
      </c>
      <c r="AJ675">
        <v>45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</v>
      </c>
      <c r="AQ675">
        <v>0</v>
      </c>
      <c r="AR675">
        <v>0</v>
      </c>
      <c r="AS675">
        <v>0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 x14ac:dyDescent="0.35">
      <c r="A676" t="s">
        <v>1675</v>
      </c>
      <c r="B676" t="s">
        <v>80</v>
      </c>
      <c r="C676" t="s">
        <v>1676</v>
      </c>
      <c r="D676" t="s">
        <v>82</v>
      </c>
      <c r="E676" s="2" t="str">
        <f>HYPERLINK("capsilon://?command=openfolder&amp;siteaddress=FAM.docvelocity-na8.net&amp;folderid=FX8F5F3147-E9A7-1595-5238-5C77D00CCEFB","FX22033844")</f>
        <v>FX22033844</v>
      </c>
      <c r="F676" t="s">
        <v>19</v>
      </c>
      <c r="G676" t="s">
        <v>19</v>
      </c>
      <c r="H676" t="s">
        <v>83</v>
      </c>
      <c r="I676" t="s">
        <v>1677</v>
      </c>
      <c r="J676">
        <v>0</v>
      </c>
      <c r="K676" t="s">
        <v>85</v>
      </c>
      <c r="L676" t="s">
        <v>86</v>
      </c>
      <c r="M676" t="s">
        <v>87</v>
      </c>
      <c r="N676">
        <v>2</v>
      </c>
      <c r="O676" s="1">
        <v>44637.50377314815</v>
      </c>
      <c r="P676" s="1">
        <v>44637.507534722223</v>
      </c>
      <c r="Q676">
        <v>182</v>
      </c>
      <c r="R676">
        <v>143</v>
      </c>
      <c r="S676" t="b">
        <v>0</v>
      </c>
      <c r="T676" t="s">
        <v>88</v>
      </c>
      <c r="U676" t="b">
        <v>0</v>
      </c>
      <c r="V676" t="s">
        <v>1358</v>
      </c>
      <c r="W676" s="1">
        <v>44637.505208333336</v>
      </c>
      <c r="X676">
        <v>117</v>
      </c>
      <c r="Y676">
        <v>9</v>
      </c>
      <c r="Z676">
        <v>0</v>
      </c>
      <c r="AA676">
        <v>9</v>
      </c>
      <c r="AB676">
        <v>0</v>
      </c>
      <c r="AC676">
        <v>3</v>
      </c>
      <c r="AD676">
        <v>-9</v>
      </c>
      <c r="AE676">
        <v>0</v>
      </c>
      <c r="AF676">
        <v>0</v>
      </c>
      <c r="AG676">
        <v>0</v>
      </c>
      <c r="AH676" t="s">
        <v>103</v>
      </c>
      <c r="AI676" s="1">
        <v>44637.507534722223</v>
      </c>
      <c r="AJ676">
        <v>26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-9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 x14ac:dyDescent="0.35">
      <c r="A677" t="s">
        <v>1678</v>
      </c>
      <c r="B677" t="s">
        <v>80</v>
      </c>
      <c r="C677" t="s">
        <v>1660</v>
      </c>
      <c r="D677" t="s">
        <v>82</v>
      </c>
      <c r="E677" s="2" t="str">
        <f>HYPERLINK("capsilon://?command=openfolder&amp;siteaddress=FAM.docvelocity-na8.net&amp;folderid=FX53C99E14-A2E8-1518-E6BE-6EFAB56E876E","FX22015206")</f>
        <v>FX22015206</v>
      </c>
      <c r="F677" t="s">
        <v>19</v>
      </c>
      <c r="G677" t="s">
        <v>19</v>
      </c>
      <c r="H677" t="s">
        <v>83</v>
      </c>
      <c r="I677" t="s">
        <v>1661</v>
      </c>
      <c r="J677">
        <v>0</v>
      </c>
      <c r="K677" t="s">
        <v>85</v>
      </c>
      <c r="L677" t="s">
        <v>86</v>
      </c>
      <c r="M677" t="s">
        <v>87</v>
      </c>
      <c r="N677">
        <v>2</v>
      </c>
      <c r="O677" s="1">
        <v>44637.505798611113</v>
      </c>
      <c r="P677" s="1">
        <v>44637.511342592596</v>
      </c>
      <c r="Q677">
        <v>84</v>
      </c>
      <c r="R677">
        <v>395</v>
      </c>
      <c r="S677" t="b">
        <v>0</v>
      </c>
      <c r="T677" t="s">
        <v>88</v>
      </c>
      <c r="U677" t="b">
        <v>1</v>
      </c>
      <c r="V677" t="s">
        <v>1235</v>
      </c>
      <c r="W677" s="1">
        <v>44637.508750000001</v>
      </c>
      <c r="X677">
        <v>255</v>
      </c>
      <c r="Y677">
        <v>37</v>
      </c>
      <c r="Z677">
        <v>0</v>
      </c>
      <c r="AA677">
        <v>37</v>
      </c>
      <c r="AB677">
        <v>0</v>
      </c>
      <c r="AC677">
        <v>27</v>
      </c>
      <c r="AD677">
        <v>-37</v>
      </c>
      <c r="AE677">
        <v>0</v>
      </c>
      <c r="AF677">
        <v>0</v>
      </c>
      <c r="AG677">
        <v>0</v>
      </c>
      <c r="AH677" t="s">
        <v>98</v>
      </c>
      <c r="AI677" s="1">
        <v>44637.511342592596</v>
      </c>
      <c r="AJ677">
        <v>140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-37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 x14ac:dyDescent="0.35">
      <c r="A678" t="s">
        <v>1679</v>
      </c>
      <c r="B678" t="s">
        <v>80</v>
      </c>
      <c r="C678" t="s">
        <v>1422</v>
      </c>
      <c r="D678" t="s">
        <v>82</v>
      </c>
      <c r="E678" s="2" t="str">
        <f>HYPERLINK("capsilon://?command=openfolder&amp;siteaddress=FAM.docvelocity-na8.net&amp;folderid=FX5BF0398C-2E91-B0E0-2738-77831E9DA7FA","FX22031320")</f>
        <v>FX22031320</v>
      </c>
      <c r="F678" t="s">
        <v>19</v>
      </c>
      <c r="G678" t="s">
        <v>19</v>
      </c>
      <c r="H678" t="s">
        <v>83</v>
      </c>
      <c r="I678" t="s">
        <v>1680</v>
      </c>
      <c r="J678">
        <v>68</v>
      </c>
      <c r="K678" t="s">
        <v>85</v>
      </c>
      <c r="L678" t="s">
        <v>86</v>
      </c>
      <c r="M678" t="s">
        <v>87</v>
      </c>
      <c r="N678">
        <v>2</v>
      </c>
      <c r="O678" s="1">
        <v>44637.511805555558</v>
      </c>
      <c r="P678" s="1">
        <v>44637.527789351851</v>
      </c>
      <c r="Q678">
        <v>225</v>
      </c>
      <c r="R678">
        <v>1156</v>
      </c>
      <c r="S678" t="b">
        <v>0</v>
      </c>
      <c r="T678" t="s">
        <v>88</v>
      </c>
      <c r="U678" t="b">
        <v>0</v>
      </c>
      <c r="V678" t="s">
        <v>1226</v>
      </c>
      <c r="W678" s="1">
        <v>44637.521006944444</v>
      </c>
      <c r="X678">
        <v>792</v>
      </c>
      <c r="Y678">
        <v>36</v>
      </c>
      <c r="Z678">
        <v>0</v>
      </c>
      <c r="AA678">
        <v>36</v>
      </c>
      <c r="AB678">
        <v>0</v>
      </c>
      <c r="AC678">
        <v>6</v>
      </c>
      <c r="AD678">
        <v>32</v>
      </c>
      <c r="AE678">
        <v>0</v>
      </c>
      <c r="AF678">
        <v>0</v>
      </c>
      <c r="AG678">
        <v>0</v>
      </c>
      <c r="AH678" t="s">
        <v>191</v>
      </c>
      <c r="AI678" s="1">
        <v>44637.527789351851</v>
      </c>
      <c r="AJ678">
        <v>356</v>
      </c>
      <c r="AK678">
        <v>2</v>
      </c>
      <c r="AL678">
        <v>0</v>
      </c>
      <c r="AM678">
        <v>2</v>
      </c>
      <c r="AN678">
        <v>0</v>
      </c>
      <c r="AO678">
        <v>2</v>
      </c>
      <c r="AP678">
        <v>30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 x14ac:dyDescent="0.35">
      <c r="A679" t="s">
        <v>1681</v>
      </c>
      <c r="B679" t="s">
        <v>80</v>
      </c>
      <c r="C679" t="s">
        <v>1422</v>
      </c>
      <c r="D679" t="s">
        <v>82</v>
      </c>
      <c r="E679" s="2" t="str">
        <f>HYPERLINK("capsilon://?command=openfolder&amp;siteaddress=FAM.docvelocity-na8.net&amp;folderid=FX5BF0398C-2E91-B0E0-2738-77831E9DA7FA","FX22031320")</f>
        <v>FX22031320</v>
      </c>
      <c r="F679" t="s">
        <v>19</v>
      </c>
      <c r="G679" t="s">
        <v>19</v>
      </c>
      <c r="H679" t="s">
        <v>83</v>
      </c>
      <c r="I679" t="s">
        <v>1682</v>
      </c>
      <c r="J679">
        <v>78</v>
      </c>
      <c r="K679" t="s">
        <v>85</v>
      </c>
      <c r="L679" t="s">
        <v>86</v>
      </c>
      <c r="M679" t="s">
        <v>87</v>
      </c>
      <c r="N679">
        <v>2</v>
      </c>
      <c r="O679" s="1">
        <v>44637.511886574073</v>
      </c>
      <c r="P679" s="1">
        <v>44637.536620370367</v>
      </c>
      <c r="Q679">
        <v>143</v>
      </c>
      <c r="R679">
        <v>1994</v>
      </c>
      <c r="S679" t="b">
        <v>0</v>
      </c>
      <c r="T679" t="s">
        <v>88</v>
      </c>
      <c r="U679" t="b">
        <v>0</v>
      </c>
      <c r="V679" t="s">
        <v>237</v>
      </c>
      <c r="W679" s="1">
        <v>44637.534594907411</v>
      </c>
      <c r="X679">
        <v>1485</v>
      </c>
      <c r="Y679">
        <v>41</v>
      </c>
      <c r="Z679">
        <v>0</v>
      </c>
      <c r="AA679">
        <v>41</v>
      </c>
      <c r="AB679">
        <v>5</v>
      </c>
      <c r="AC679">
        <v>23</v>
      </c>
      <c r="AD679">
        <v>37</v>
      </c>
      <c r="AE679">
        <v>0</v>
      </c>
      <c r="AF679">
        <v>0</v>
      </c>
      <c r="AG679">
        <v>0</v>
      </c>
      <c r="AH679" t="s">
        <v>191</v>
      </c>
      <c r="AI679" s="1">
        <v>44637.536620370367</v>
      </c>
      <c r="AJ679">
        <v>113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37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 x14ac:dyDescent="0.35">
      <c r="A680" t="s">
        <v>1683</v>
      </c>
      <c r="B680" t="s">
        <v>80</v>
      </c>
      <c r="C680" t="s">
        <v>1422</v>
      </c>
      <c r="D680" t="s">
        <v>82</v>
      </c>
      <c r="E680" s="2" t="str">
        <f>HYPERLINK("capsilon://?command=openfolder&amp;siteaddress=FAM.docvelocity-na8.net&amp;folderid=FX5BF0398C-2E91-B0E0-2738-77831E9DA7FA","FX22031320")</f>
        <v>FX22031320</v>
      </c>
      <c r="F680" t="s">
        <v>19</v>
      </c>
      <c r="G680" t="s">
        <v>19</v>
      </c>
      <c r="H680" t="s">
        <v>83</v>
      </c>
      <c r="I680" t="s">
        <v>1684</v>
      </c>
      <c r="J680">
        <v>83</v>
      </c>
      <c r="K680" t="s">
        <v>85</v>
      </c>
      <c r="L680" t="s">
        <v>86</v>
      </c>
      <c r="M680" t="s">
        <v>87</v>
      </c>
      <c r="N680">
        <v>2</v>
      </c>
      <c r="O680" s="1">
        <v>44637.511979166666</v>
      </c>
      <c r="P680" s="1">
        <v>44637.529444444444</v>
      </c>
      <c r="Q680">
        <v>833</v>
      </c>
      <c r="R680">
        <v>676</v>
      </c>
      <c r="S680" t="b">
        <v>0</v>
      </c>
      <c r="T680" t="s">
        <v>88</v>
      </c>
      <c r="U680" t="b">
        <v>0</v>
      </c>
      <c r="V680" t="s">
        <v>1261</v>
      </c>
      <c r="W680" s="1">
        <v>44637.518206018518</v>
      </c>
      <c r="X680">
        <v>534</v>
      </c>
      <c r="Y680">
        <v>41</v>
      </c>
      <c r="Z680">
        <v>0</v>
      </c>
      <c r="AA680">
        <v>41</v>
      </c>
      <c r="AB680">
        <v>0</v>
      </c>
      <c r="AC680">
        <v>14</v>
      </c>
      <c r="AD680">
        <v>42</v>
      </c>
      <c r="AE680">
        <v>0</v>
      </c>
      <c r="AF680">
        <v>0</v>
      </c>
      <c r="AG680">
        <v>0</v>
      </c>
      <c r="AH680" t="s">
        <v>191</v>
      </c>
      <c r="AI680" s="1">
        <v>44637.529444444444</v>
      </c>
      <c r="AJ680">
        <v>142</v>
      </c>
      <c r="AK680">
        <v>2</v>
      </c>
      <c r="AL680">
        <v>0</v>
      </c>
      <c r="AM680">
        <v>2</v>
      </c>
      <c r="AN680">
        <v>0</v>
      </c>
      <c r="AO680">
        <v>2</v>
      </c>
      <c r="AP680">
        <v>40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 x14ac:dyDescent="0.35">
      <c r="A681" t="s">
        <v>1685</v>
      </c>
      <c r="B681" t="s">
        <v>80</v>
      </c>
      <c r="C681" t="s">
        <v>1422</v>
      </c>
      <c r="D681" t="s">
        <v>82</v>
      </c>
      <c r="E681" s="2" t="str">
        <f>HYPERLINK("capsilon://?command=openfolder&amp;siteaddress=FAM.docvelocity-na8.net&amp;folderid=FX5BF0398C-2E91-B0E0-2738-77831E9DA7FA","FX22031320")</f>
        <v>FX22031320</v>
      </c>
      <c r="F681" t="s">
        <v>19</v>
      </c>
      <c r="G681" t="s">
        <v>19</v>
      </c>
      <c r="H681" t="s">
        <v>83</v>
      </c>
      <c r="I681" t="s">
        <v>1686</v>
      </c>
      <c r="J681">
        <v>83</v>
      </c>
      <c r="K681" t="s">
        <v>85</v>
      </c>
      <c r="L681" t="s">
        <v>86</v>
      </c>
      <c r="M681" t="s">
        <v>87</v>
      </c>
      <c r="N681">
        <v>2</v>
      </c>
      <c r="O681" s="1">
        <v>44637.512233796297</v>
      </c>
      <c r="P681" s="1">
        <v>44637.531631944446</v>
      </c>
      <c r="Q681">
        <v>431</v>
      </c>
      <c r="R681">
        <v>1245</v>
      </c>
      <c r="S681" t="b">
        <v>0</v>
      </c>
      <c r="T681" t="s">
        <v>88</v>
      </c>
      <c r="U681" t="b">
        <v>0</v>
      </c>
      <c r="V681" t="s">
        <v>1382</v>
      </c>
      <c r="W681" s="1">
        <v>44637.524652777778</v>
      </c>
      <c r="X681">
        <v>1009</v>
      </c>
      <c r="Y681">
        <v>41</v>
      </c>
      <c r="Z681">
        <v>0</v>
      </c>
      <c r="AA681">
        <v>41</v>
      </c>
      <c r="AB681">
        <v>0</v>
      </c>
      <c r="AC681">
        <v>8</v>
      </c>
      <c r="AD681">
        <v>42</v>
      </c>
      <c r="AE681">
        <v>0</v>
      </c>
      <c r="AF681">
        <v>0</v>
      </c>
      <c r="AG681">
        <v>0</v>
      </c>
      <c r="AH681" t="s">
        <v>191</v>
      </c>
      <c r="AI681" s="1">
        <v>44637.531631944446</v>
      </c>
      <c r="AJ681">
        <v>189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41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 x14ac:dyDescent="0.35">
      <c r="A682" t="s">
        <v>1687</v>
      </c>
      <c r="B682" t="s">
        <v>80</v>
      </c>
      <c r="C682" t="s">
        <v>1422</v>
      </c>
      <c r="D682" t="s">
        <v>82</v>
      </c>
      <c r="E682" s="2" t="str">
        <f>HYPERLINK("capsilon://?command=openfolder&amp;siteaddress=FAM.docvelocity-na8.net&amp;folderid=FX5BF0398C-2E91-B0E0-2738-77831E9DA7FA","FX22031320")</f>
        <v>FX22031320</v>
      </c>
      <c r="F682" t="s">
        <v>19</v>
      </c>
      <c r="G682" t="s">
        <v>19</v>
      </c>
      <c r="H682" t="s">
        <v>83</v>
      </c>
      <c r="I682" t="s">
        <v>1688</v>
      </c>
      <c r="J682">
        <v>88</v>
      </c>
      <c r="K682" t="s">
        <v>85</v>
      </c>
      <c r="L682" t="s">
        <v>86</v>
      </c>
      <c r="M682" t="s">
        <v>87</v>
      </c>
      <c r="N682">
        <v>2</v>
      </c>
      <c r="O682" s="1">
        <v>44637.512465277781</v>
      </c>
      <c r="P682" s="1">
        <v>44637.53334490741</v>
      </c>
      <c r="Q682">
        <v>1196</v>
      </c>
      <c r="R682">
        <v>608</v>
      </c>
      <c r="S682" t="b">
        <v>0</v>
      </c>
      <c r="T682" t="s">
        <v>88</v>
      </c>
      <c r="U682" t="b">
        <v>0</v>
      </c>
      <c r="V682" t="s">
        <v>1536</v>
      </c>
      <c r="W682" s="1">
        <v>44637.517835648148</v>
      </c>
      <c r="X682">
        <v>461</v>
      </c>
      <c r="Y682">
        <v>36</v>
      </c>
      <c r="Z682">
        <v>0</v>
      </c>
      <c r="AA682">
        <v>36</v>
      </c>
      <c r="AB682">
        <v>5</v>
      </c>
      <c r="AC682">
        <v>8</v>
      </c>
      <c r="AD682">
        <v>52</v>
      </c>
      <c r="AE682">
        <v>0</v>
      </c>
      <c r="AF682">
        <v>0</v>
      </c>
      <c r="AG682">
        <v>0</v>
      </c>
      <c r="AH682" t="s">
        <v>191</v>
      </c>
      <c r="AI682" s="1">
        <v>44637.53334490741</v>
      </c>
      <c r="AJ682">
        <v>147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52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 x14ac:dyDescent="0.35">
      <c r="A683" t="s">
        <v>1689</v>
      </c>
      <c r="B683" t="s">
        <v>80</v>
      </c>
      <c r="C683" t="s">
        <v>1690</v>
      </c>
      <c r="D683" t="s">
        <v>82</v>
      </c>
      <c r="E683" s="2" t="str">
        <f>HYPERLINK("capsilon://?command=openfolder&amp;siteaddress=FAM.docvelocity-na8.net&amp;folderid=FX53DB2887-59AE-82E9-3A9C-E3B376EA5528","FX22036442")</f>
        <v>FX22036442</v>
      </c>
      <c r="F683" t="s">
        <v>19</v>
      </c>
      <c r="G683" t="s">
        <v>19</v>
      </c>
      <c r="H683" t="s">
        <v>83</v>
      </c>
      <c r="I683" t="s">
        <v>1691</v>
      </c>
      <c r="J683">
        <v>56</v>
      </c>
      <c r="K683" t="s">
        <v>85</v>
      </c>
      <c r="L683" t="s">
        <v>86</v>
      </c>
      <c r="M683" t="s">
        <v>87</v>
      </c>
      <c r="N683">
        <v>2</v>
      </c>
      <c r="O683" s="1">
        <v>44637.516805555555</v>
      </c>
      <c r="P683" s="1">
        <v>44637.535300925927</v>
      </c>
      <c r="Q683">
        <v>811</v>
      </c>
      <c r="R683">
        <v>787</v>
      </c>
      <c r="S683" t="b">
        <v>0</v>
      </c>
      <c r="T683" t="s">
        <v>88</v>
      </c>
      <c r="U683" t="b">
        <v>0</v>
      </c>
      <c r="V683" t="s">
        <v>1254</v>
      </c>
      <c r="W683" s="1">
        <v>44637.52412037037</v>
      </c>
      <c r="X683">
        <v>619</v>
      </c>
      <c r="Y683">
        <v>51</v>
      </c>
      <c r="Z683">
        <v>0</v>
      </c>
      <c r="AA683">
        <v>51</v>
      </c>
      <c r="AB683">
        <v>0</v>
      </c>
      <c r="AC683">
        <v>1</v>
      </c>
      <c r="AD683">
        <v>5</v>
      </c>
      <c r="AE683">
        <v>0</v>
      </c>
      <c r="AF683">
        <v>0</v>
      </c>
      <c r="AG683">
        <v>0</v>
      </c>
      <c r="AH683" t="s">
        <v>191</v>
      </c>
      <c r="AI683" s="1">
        <v>44637.535300925927</v>
      </c>
      <c r="AJ683">
        <v>168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5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 x14ac:dyDescent="0.35">
      <c r="A684" t="s">
        <v>1692</v>
      </c>
      <c r="B684" t="s">
        <v>80</v>
      </c>
      <c r="C684" t="s">
        <v>1690</v>
      </c>
      <c r="D684" t="s">
        <v>82</v>
      </c>
      <c r="E684" s="2" t="str">
        <f>HYPERLINK("capsilon://?command=openfolder&amp;siteaddress=FAM.docvelocity-na8.net&amp;folderid=FX53DB2887-59AE-82E9-3A9C-E3B376EA5528","FX22036442")</f>
        <v>FX22036442</v>
      </c>
      <c r="F684" t="s">
        <v>19</v>
      </c>
      <c r="G684" t="s">
        <v>19</v>
      </c>
      <c r="H684" t="s">
        <v>83</v>
      </c>
      <c r="I684" t="s">
        <v>1693</v>
      </c>
      <c r="J684">
        <v>28</v>
      </c>
      <c r="K684" t="s">
        <v>85</v>
      </c>
      <c r="L684" t="s">
        <v>86</v>
      </c>
      <c r="M684" t="s">
        <v>87</v>
      </c>
      <c r="N684">
        <v>2</v>
      </c>
      <c r="O684" s="1">
        <v>44637.517418981479</v>
      </c>
      <c r="P684" s="1">
        <v>44637.53800925926</v>
      </c>
      <c r="Q684">
        <v>1031</v>
      </c>
      <c r="R684">
        <v>748</v>
      </c>
      <c r="S684" t="b">
        <v>0</v>
      </c>
      <c r="T684" t="s">
        <v>88</v>
      </c>
      <c r="U684" t="b">
        <v>0</v>
      </c>
      <c r="V684" t="s">
        <v>1536</v>
      </c>
      <c r="W684" s="1">
        <v>44637.525127314817</v>
      </c>
      <c r="X684">
        <v>629</v>
      </c>
      <c r="Y684">
        <v>21</v>
      </c>
      <c r="Z684">
        <v>0</v>
      </c>
      <c r="AA684">
        <v>21</v>
      </c>
      <c r="AB684">
        <v>0</v>
      </c>
      <c r="AC684">
        <v>0</v>
      </c>
      <c r="AD684">
        <v>7</v>
      </c>
      <c r="AE684">
        <v>0</v>
      </c>
      <c r="AF684">
        <v>0</v>
      </c>
      <c r="AG684">
        <v>0</v>
      </c>
      <c r="AH684" t="s">
        <v>191</v>
      </c>
      <c r="AI684" s="1">
        <v>44637.53800925926</v>
      </c>
      <c r="AJ684">
        <v>119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 x14ac:dyDescent="0.35">
      <c r="A685" t="s">
        <v>1694</v>
      </c>
      <c r="B685" t="s">
        <v>80</v>
      </c>
      <c r="C685" t="s">
        <v>1695</v>
      </c>
      <c r="D685" t="s">
        <v>82</v>
      </c>
      <c r="E685" s="2" t="str">
        <f>HYPERLINK("capsilon://?command=openfolder&amp;siteaddress=FAM.docvelocity-na8.net&amp;folderid=FX1F8B41AA-4AC8-0169-78D8-FC1CEA5F9B76","FX22026604")</f>
        <v>FX22026604</v>
      </c>
      <c r="F685" t="s">
        <v>19</v>
      </c>
      <c r="G685" t="s">
        <v>19</v>
      </c>
      <c r="H685" t="s">
        <v>83</v>
      </c>
      <c r="I685" t="s">
        <v>1696</v>
      </c>
      <c r="J685">
        <v>28</v>
      </c>
      <c r="K685" t="s">
        <v>85</v>
      </c>
      <c r="L685" t="s">
        <v>86</v>
      </c>
      <c r="M685" t="s">
        <v>87</v>
      </c>
      <c r="N685">
        <v>2</v>
      </c>
      <c r="O685" s="1">
        <v>44637.523182870369</v>
      </c>
      <c r="P685" s="1">
        <v>44637.539259259262</v>
      </c>
      <c r="Q685">
        <v>1052</v>
      </c>
      <c r="R685">
        <v>337</v>
      </c>
      <c r="S685" t="b">
        <v>0</v>
      </c>
      <c r="T685" t="s">
        <v>88</v>
      </c>
      <c r="U685" t="b">
        <v>0</v>
      </c>
      <c r="V685" t="s">
        <v>1254</v>
      </c>
      <c r="W685" s="1">
        <v>44637.526782407411</v>
      </c>
      <c r="X685">
        <v>230</v>
      </c>
      <c r="Y685">
        <v>21</v>
      </c>
      <c r="Z685">
        <v>0</v>
      </c>
      <c r="AA685">
        <v>21</v>
      </c>
      <c r="AB685">
        <v>0</v>
      </c>
      <c r="AC685">
        <v>0</v>
      </c>
      <c r="AD685">
        <v>7</v>
      </c>
      <c r="AE685">
        <v>0</v>
      </c>
      <c r="AF685">
        <v>0</v>
      </c>
      <c r="AG685">
        <v>0</v>
      </c>
      <c r="AH685" t="s">
        <v>191</v>
      </c>
      <c r="AI685" s="1">
        <v>44637.539259259262</v>
      </c>
      <c r="AJ685">
        <v>107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7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 x14ac:dyDescent="0.35">
      <c r="A686" t="s">
        <v>1697</v>
      </c>
      <c r="B686" t="s">
        <v>80</v>
      </c>
      <c r="C686" t="s">
        <v>1695</v>
      </c>
      <c r="D686" t="s">
        <v>82</v>
      </c>
      <c r="E686" s="2" t="str">
        <f>HYPERLINK("capsilon://?command=openfolder&amp;siteaddress=FAM.docvelocity-na8.net&amp;folderid=FX1F8B41AA-4AC8-0169-78D8-FC1CEA5F9B76","FX22026604")</f>
        <v>FX22026604</v>
      </c>
      <c r="F686" t="s">
        <v>19</v>
      </c>
      <c r="G686" t="s">
        <v>19</v>
      </c>
      <c r="H686" t="s">
        <v>83</v>
      </c>
      <c r="I686" t="s">
        <v>1698</v>
      </c>
      <c r="J686">
        <v>28</v>
      </c>
      <c r="K686" t="s">
        <v>85</v>
      </c>
      <c r="L686" t="s">
        <v>86</v>
      </c>
      <c r="M686" t="s">
        <v>87</v>
      </c>
      <c r="N686">
        <v>1</v>
      </c>
      <c r="O686" s="1">
        <v>44637.524652777778</v>
      </c>
      <c r="P686" s="1">
        <v>44637.738182870373</v>
      </c>
      <c r="Q686">
        <v>17826</v>
      </c>
      <c r="R686">
        <v>623</v>
      </c>
      <c r="S686" t="b">
        <v>0</v>
      </c>
      <c r="T686" t="s">
        <v>88</v>
      </c>
      <c r="U686" t="b">
        <v>0</v>
      </c>
      <c r="V686" t="s">
        <v>575</v>
      </c>
      <c r="W686" s="1">
        <v>44637.738182870373</v>
      </c>
      <c r="X686">
        <v>116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28</v>
      </c>
      <c r="AE686">
        <v>0</v>
      </c>
      <c r="AF686">
        <v>0</v>
      </c>
      <c r="AG686">
        <v>4</v>
      </c>
      <c r="AH686" t="s">
        <v>88</v>
      </c>
      <c r="AI686" t="s">
        <v>88</v>
      </c>
      <c r="AJ686" t="s">
        <v>88</v>
      </c>
      <c r="AK686" t="s">
        <v>88</v>
      </c>
      <c r="AL686" t="s">
        <v>88</v>
      </c>
      <c r="AM686" t="s">
        <v>88</v>
      </c>
      <c r="AN686" t="s">
        <v>88</v>
      </c>
      <c r="AO686" t="s">
        <v>88</v>
      </c>
      <c r="AP686" t="s">
        <v>88</v>
      </c>
      <c r="AQ686" t="s">
        <v>88</v>
      </c>
      <c r="AR686" t="s">
        <v>88</v>
      </c>
      <c r="AS686" t="s">
        <v>88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 x14ac:dyDescent="0.35">
      <c r="A687" t="s">
        <v>1699</v>
      </c>
      <c r="B687" t="s">
        <v>80</v>
      </c>
      <c r="C687" t="s">
        <v>1695</v>
      </c>
      <c r="D687" t="s">
        <v>82</v>
      </c>
      <c r="E687" s="2" t="str">
        <f>HYPERLINK("capsilon://?command=openfolder&amp;siteaddress=FAM.docvelocity-na8.net&amp;folderid=FX1F8B41AA-4AC8-0169-78D8-FC1CEA5F9B76","FX22026604")</f>
        <v>FX22026604</v>
      </c>
      <c r="F687" t="s">
        <v>19</v>
      </c>
      <c r="G687" t="s">
        <v>19</v>
      </c>
      <c r="H687" t="s">
        <v>83</v>
      </c>
      <c r="I687" t="s">
        <v>1700</v>
      </c>
      <c r="J687">
        <v>0</v>
      </c>
      <c r="K687" t="s">
        <v>85</v>
      </c>
      <c r="L687" t="s">
        <v>86</v>
      </c>
      <c r="M687" t="s">
        <v>87</v>
      </c>
      <c r="N687">
        <v>2</v>
      </c>
      <c r="O687" s="1">
        <v>44637.524768518517</v>
      </c>
      <c r="P687" s="1">
        <v>44637.541319444441</v>
      </c>
      <c r="Q687">
        <v>851</v>
      </c>
      <c r="R687">
        <v>579</v>
      </c>
      <c r="S687" t="b">
        <v>0</v>
      </c>
      <c r="T687" t="s">
        <v>88</v>
      </c>
      <c r="U687" t="b">
        <v>0</v>
      </c>
      <c r="V687" t="s">
        <v>1536</v>
      </c>
      <c r="W687" s="1">
        <v>44637.529791666668</v>
      </c>
      <c r="X687">
        <v>402</v>
      </c>
      <c r="Y687">
        <v>52</v>
      </c>
      <c r="Z687">
        <v>0</v>
      </c>
      <c r="AA687">
        <v>52</v>
      </c>
      <c r="AB687">
        <v>0</v>
      </c>
      <c r="AC687">
        <v>19</v>
      </c>
      <c r="AD687">
        <v>-52</v>
      </c>
      <c r="AE687">
        <v>0</v>
      </c>
      <c r="AF687">
        <v>0</v>
      </c>
      <c r="AG687">
        <v>0</v>
      </c>
      <c r="AH687" t="s">
        <v>191</v>
      </c>
      <c r="AI687" s="1">
        <v>44637.541319444441</v>
      </c>
      <c r="AJ687">
        <v>177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-52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 x14ac:dyDescent="0.35">
      <c r="A688" t="s">
        <v>1701</v>
      </c>
      <c r="B688" t="s">
        <v>80</v>
      </c>
      <c r="C688" t="s">
        <v>1695</v>
      </c>
      <c r="D688" t="s">
        <v>82</v>
      </c>
      <c r="E688" s="2" t="str">
        <f>HYPERLINK("capsilon://?command=openfolder&amp;siteaddress=FAM.docvelocity-na8.net&amp;folderid=FX1F8B41AA-4AC8-0169-78D8-FC1CEA5F9B76","FX22026604")</f>
        <v>FX22026604</v>
      </c>
      <c r="F688" t="s">
        <v>19</v>
      </c>
      <c r="G688" t="s">
        <v>19</v>
      </c>
      <c r="H688" t="s">
        <v>83</v>
      </c>
      <c r="I688" t="s">
        <v>1702</v>
      </c>
      <c r="J688">
        <v>0</v>
      </c>
      <c r="K688" t="s">
        <v>85</v>
      </c>
      <c r="L688" t="s">
        <v>86</v>
      </c>
      <c r="M688" t="s">
        <v>87</v>
      </c>
      <c r="N688">
        <v>2</v>
      </c>
      <c r="O688" s="1">
        <v>44637.52616898148</v>
      </c>
      <c r="P688" s="1">
        <v>44637.5468287037</v>
      </c>
      <c r="Q688">
        <v>103</v>
      </c>
      <c r="R688">
        <v>1682</v>
      </c>
      <c r="S688" t="b">
        <v>0</v>
      </c>
      <c r="T688" t="s">
        <v>88</v>
      </c>
      <c r="U688" t="b">
        <v>0</v>
      </c>
      <c r="V688" t="s">
        <v>1254</v>
      </c>
      <c r="W688" s="1">
        <v>44637.540613425925</v>
      </c>
      <c r="X688">
        <v>1194</v>
      </c>
      <c r="Y688">
        <v>52</v>
      </c>
      <c r="Z688">
        <v>0</v>
      </c>
      <c r="AA688">
        <v>52</v>
      </c>
      <c r="AB688">
        <v>0</v>
      </c>
      <c r="AC688">
        <v>42</v>
      </c>
      <c r="AD688">
        <v>-52</v>
      </c>
      <c r="AE688">
        <v>0</v>
      </c>
      <c r="AF688">
        <v>0</v>
      </c>
      <c r="AG688">
        <v>0</v>
      </c>
      <c r="AH688" t="s">
        <v>191</v>
      </c>
      <c r="AI688" s="1">
        <v>44637.5468287037</v>
      </c>
      <c r="AJ688">
        <v>475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-52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 x14ac:dyDescent="0.35">
      <c r="A689" t="s">
        <v>1703</v>
      </c>
      <c r="B689" t="s">
        <v>80</v>
      </c>
      <c r="C689" t="s">
        <v>1695</v>
      </c>
      <c r="D689" t="s">
        <v>82</v>
      </c>
      <c r="E689" s="2" t="str">
        <f>HYPERLINK("capsilon://?command=openfolder&amp;siteaddress=FAM.docvelocity-na8.net&amp;folderid=FX1F8B41AA-4AC8-0169-78D8-FC1CEA5F9B76","FX22026604")</f>
        <v>FX22026604</v>
      </c>
      <c r="F689" t="s">
        <v>19</v>
      </c>
      <c r="G689" t="s">
        <v>19</v>
      </c>
      <c r="H689" t="s">
        <v>83</v>
      </c>
      <c r="I689" t="s">
        <v>1704</v>
      </c>
      <c r="J689">
        <v>0</v>
      </c>
      <c r="K689" t="s">
        <v>85</v>
      </c>
      <c r="L689" t="s">
        <v>86</v>
      </c>
      <c r="M689" t="s">
        <v>87</v>
      </c>
      <c r="N689">
        <v>2</v>
      </c>
      <c r="O689" s="1">
        <v>44637.526516203703</v>
      </c>
      <c r="P689" s="1">
        <v>44637.548414351855</v>
      </c>
      <c r="Q689">
        <v>1096</v>
      </c>
      <c r="R689">
        <v>796</v>
      </c>
      <c r="S689" t="b">
        <v>0</v>
      </c>
      <c r="T689" t="s">
        <v>88</v>
      </c>
      <c r="U689" t="b">
        <v>0</v>
      </c>
      <c r="V689" t="s">
        <v>1235</v>
      </c>
      <c r="W689" s="1">
        <v>44637.5315625</v>
      </c>
      <c r="X689">
        <v>434</v>
      </c>
      <c r="Y689">
        <v>52</v>
      </c>
      <c r="Z689">
        <v>0</v>
      </c>
      <c r="AA689">
        <v>52</v>
      </c>
      <c r="AB689">
        <v>0</v>
      </c>
      <c r="AC689">
        <v>47</v>
      </c>
      <c r="AD689">
        <v>-52</v>
      </c>
      <c r="AE689">
        <v>0</v>
      </c>
      <c r="AF689">
        <v>0</v>
      </c>
      <c r="AG689">
        <v>0</v>
      </c>
      <c r="AH689" t="s">
        <v>98</v>
      </c>
      <c r="AI689" s="1">
        <v>44637.548414351855</v>
      </c>
      <c r="AJ689">
        <v>362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-53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 x14ac:dyDescent="0.35">
      <c r="A690" t="s">
        <v>1705</v>
      </c>
      <c r="B690" t="s">
        <v>80</v>
      </c>
      <c r="C690" t="s">
        <v>1706</v>
      </c>
      <c r="D690" t="s">
        <v>82</v>
      </c>
      <c r="E690" s="2" t="str">
        <f>HYPERLINK("capsilon://?command=openfolder&amp;siteaddress=FAM.docvelocity-na8.net&amp;folderid=FXE2C19B99-58B6-BF03-2386-3F6EF5C98FBA","FX22018509")</f>
        <v>FX22018509</v>
      </c>
      <c r="F690" t="s">
        <v>19</v>
      </c>
      <c r="G690" t="s">
        <v>19</v>
      </c>
      <c r="H690" t="s">
        <v>83</v>
      </c>
      <c r="I690" t="s">
        <v>1707</v>
      </c>
      <c r="J690">
        <v>0</v>
      </c>
      <c r="K690" t="s">
        <v>85</v>
      </c>
      <c r="L690" t="s">
        <v>86</v>
      </c>
      <c r="M690" t="s">
        <v>87</v>
      </c>
      <c r="N690">
        <v>2</v>
      </c>
      <c r="O690" s="1">
        <v>44622.436122685183</v>
      </c>
      <c r="P690" s="1">
        <v>44622.507152777776</v>
      </c>
      <c r="Q690">
        <v>4332</v>
      </c>
      <c r="R690">
        <v>1805</v>
      </c>
      <c r="S690" t="b">
        <v>0</v>
      </c>
      <c r="T690" t="s">
        <v>88</v>
      </c>
      <c r="U690" t="b">
        <v>0</v>
      </c>
      <c r="V690" t="s">
        <v>94</v>
      </c>
      <c r="W690" s="1">
        <v>44622.471099537041</v>
      </c>
      <c r="X690">
        <v>906</v>
      </c>
      <c r="Y690">
        <v>52</v>
      </c>
      <c r="Z690">
        <v>0</v>
      </c>
      <c r="AA690">
        <v>52</v>
      </c>
      <c r="AB690">
        <v>0</v>
      </c>
      <c r="AC690">
        <v>32</v>
      </c>
      <c r="AD690">
        <v>-52</v>
      </c>
      <c r="AE690">
        <v>0</v>
      </c>
      <c r="AF690">
        <v>0</v>
      </c>
      <c r="AG690">
        <v>0</v>
      </c>
      <c r="AH690" t="s">
        <v>441</v>
      </c>
      <c r="AI690" s="1">
        <v>44622.507152777776</v>
      </c>
      <c r="AJ690">
        <v>884</v>
      </c>
      <c r="AK690">
        <v>4</v>
      </c>
      <c r="AL690">
        <v>0</v>
      </c>
      <c r="AM690">
        <v>4</v>
      </c>
      <c r="AN690">
        <v>0</v>
      </c>
      <c r="AO690">
        <v>4</v>
      </c>
      <c r="AP690">
        <v>-56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 x14ac:dyDescent="0.35">
      <c r="A691" t="s">
        <v>1708</v>
      </c>
      <c r="B691" t="s">
        <v>80</v>
      </c>
      <c r="C691" t="s">
        <v>1709</v>
      </c>
      <c r="D691" t="s">
        <v>82</v>
      </c>
      <c r="E691" s="2" t="str">
        <f>HYPERLINK("capsilon://?command=openfolder&amp;siteaddress=FAM.docvelocity-na8.net&amp;folderid=FX9CB02CF9-CB7E-3915-B174-C2CEB8E3E41C","FX22034938")</f>
        <v>FX22034938</v>
      </c>
      <c r="F691" t="s">
        <v>19</v>
      </c>
      <c r="G691" t="s">
        <v>19</v>
      </c>
      <c r="H691" t="s">
        <v>83</v>
      </c>
      <c r="I691" t="s">
        <v>1710</v>
      </c>
      <c r="J691">
        <v>28</v>
      </c>
      <c r="K691" t="s">
        <v>85</v>
      </c>
      <c r="L691" t="s">
        <v>86</v>
      </c>
      <c r="M691" t="s">
        <v>87</v>
      </c>
      <c r="N691">
        <v>1</v>
      </c>
      <c r="O691" s="1">
        <v>44637.573495370372</v>
      </c>
      <c r="P691" s="1">
        <v>44637.619143518517</v>
      </c>
      <c r="Q691">
        <v>3249</v>
      </c>
      <c r="R691">
        <v>695</v>
      </c>
      <c r="S691" t="b">
        <v>0</v>
      </c>
      <c r="T691" t="s">
        <v>88</v>
      </c>
      <c r="U691" t="b">
        <v>0</v>
      </c>
      <c r="V691" t="s">
        <v>1235</v>
      </c>
      <c r="W691" s="1">
        <v>44637.619143518517</v>
      </c>
      <c r="X691">
        <v>187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28</v>
      </c>
      <c r="AE691">
        <v>21</v>
      </c>
      <c r="AF691">
        <v>0</v>
      </c>
      <c r="AG691">
        <v>2</v>
      </c>
      <c r="AH691" t="s">
        <v>88</v>
      </c>
      <c r="AI691" t="s">
        <v>88</v>
      </c>
      <c r="AJ691" t="s">
        <v>88</v>
      </c>
      <c r="AK691" t="s">
        <v>88</v>
      </c>
      <c r="AL691" t="s">
        <v>88</v>
      </c>
      <c r="AM691" t="s">
        <v>88</v>
      </c>
      <c r="AN691" t="s">
        <v>88</v>
      </c>
      <c r="AO691" t="s">
        <v>88</v>
      </c>
      <c r="AP691" t="s">
        <v>88</v>
      </c>
      <c r="AQ691" t="s">
        <v>88</v>
      </c>
      <c r="AR691" t="s">
        <v>88</v>
      </c>
      <c r="AS691" t="s">
        <v>88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 x14ac:dyDescent="0.35">
      <c r="A692" t="s">
        <v>1711</v>
      </c>
      <c r="B692" t="s">
        <v>80</v>
      </c>
      <c r="C692" t="s">
        <v>1709</v>
      </c>
      <c r="D692" t="s">
        <v>82</v>
      </c>
      <c r="E692" s="2" t="str">
        <f>HYPERLINK("capsilon://?command=openfolder&amp;siteaddress=FAM.docvelocity-na8.net&amp;folderid=FX9CB02CF9-CB7E-3915-B174-C2CEB8E3E41C","FX22034938")</f>
        <v>FX22034938</v>
      </c>
      <c r="F692" t="s">
        <v>19</v>
      </c>
      <c r="G692" t="s">
        <v>19</v>
      </c>
      <c r="H692" t="s">
        <v>83</v>
      </c>
      <c r="I692" t="s">
        <v>1712</v>
      </c>
      <c r="J692">
        <v>54</v>
      </c>
      <c r="K692" t="s">
        <v>85</v>
      </c>
      <c r="L692" t="s">
        <v>86</v>
      </c>
      <c r="M692" t="s">
        <v>87</v>
      </c>
      <c r="N692">
        <v>2</v>
      </c>
      <c r="O692" s="1">
        <v>44637.573587962965</v>
      </c>
      <c r="P692" s="1">
        <v>44637.590081018519</v>
      </c>
      <c r="Q692">
        <v>767</v>
      </c>
      <c r="R692">
        <v>658</v>
      </c>
      <c r="S692" t="b">
        <v>0</v>
      </c>
      <c r="T692" t="s">
        <v>88</v>
      </c>
      <c r="U692" t="b">
        <v>0</v>
      </c>
      <c r="V692" t="s">
        <v>1645</v>
      </c>
      <c r="W692" s="1">
        <v>44637.576481481483</v>
      </c>
      <c r="X692">
        <v>189</v>
      </c>
      <c r="Y692">
        <v>49</v>
      </c>
      <c r="Z692">
        <v>0</v>
      </c>
      <c r="AA692">
        <v>49</v>
      </c>
      <c r="AB692">
        <v>0</v>
      </c>
      <c r="AC692">
        <v>0</v>
      </c>
      <c r="AD692">
        <v>5</v>
      </c>
      <c r="AE692">
        <v>0</v>
      </c>
      <c r="AF692">
        <v>0</v>
      </c>
      <c r="AG692">
        <v>0</v>
      </c>
      <c r="AH692" t="s">
        <v>191</v>
      </c>
      <c r="AI692" s="1">
        <v>44637.590081018519</v>
      </c>
      <c r="AJ692">
        <v>469</v>
      </c>
      <c r="AK692">
        <v>5</v>
      </c>
      <c r="AL692">
        <v>0</v>
      </c>
      <c r="AM692">
        <v>5</v>
      </c>
      <c r="AN692">
        <v>0</v>
      </c>
      <c r="AO692">
        <v>3</v>
      </c>
      <c r="AP692">
        <v>0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 x14ac:dyDescent="0.35">
      <c r="A693" t="s">
        <v>1713</v>
      </c>
      <c r="B693" t="s">
        <v>80</v>
      </c>
      <c r="C693" t="s">
        <v>1709</v>
      </c>
      <c r="D693" t="s">
        <v>82</v>
      </c>
      <c r="E693" s="2" t="str">
        <f>HYPERLINK("capsilon://?command=openfolder&amp;siteaddress=FAM.docvelocity-na8.net&amp;folderid=FX9CB02CF9-CB7E-3915-B174-C2CEB8E3E41C","FX22034938")</f>
        <v>FX22034938</v>
      </c>
      <c r="F693" t="s">
        <v>19</v>
      </c>
      <c r="G693" t="s">
        <v>19</v>
      </c>
      <c r="H693" t="s">
        <v>83</v>
      </c>
      <c r="I693" t="s">
        <v>1714</v>
      </c>
      <c r="J693">
        <v>54</v>
      </c>
      <c r="K693" t="s">
        <v>85</v>
      </c>
      <c r="L693" t="s">
        <v>86</v>
      </c>
      <c r="M693" t="s">
        <v>87</v>
      </c>
      <c r="N693">
        <v>2</v>
      </c>
      <c r="O693" s="1">
        <v>44637.573773148149</v>
      </c>
      <c r="P693" s="1">
        <v>44637.588634259257</v>
      </c>
      <c r="Q693">
        <v>811</v>
      </c>
      <c r="R693">
        <v>473</v>
      </c>
      <c r="S693" t="b">
        <v>0</v>
      </c>
      <c r="T693" t="s">
        <v>88</v>
      </c>
      <c r="U693" t="b">
        <v>0</v>
      </c>
      <c r="V693" t="s">
        <v>1715</v>
      </c>
      <c r="W693" s="1">
        <v>44637.579004629632</v>
      </c>
      <c r="X693">
        <v>388</v>
      </c>
      <c r="Y693">
        <v>49</v>
      </c>
      <c r="Z693">
        <v>0</v>
      </c>
      <c r="AA693">
        <v>49</v>
      </c>
      <c r="AB693">
        <v>0</v>
      </c>
      <c r="AC693">
        <v>1</v>
      </c>
      <c r="AD693">
        <v>5</v>
      </c>
      <c r="AE693">
        <v>0</v>
      </c>
      <c r="AF693">
        <v>0</v>
      </c>
      <c r="AG693">
        <v>0</v>
      </c>
      <c r="AH693" t="s">
        <v>103</v>
      </c>
      <c r="AI693" s="1">
        <v>44637.588634259257</v>
      </c>
      <c r="AJ693">
        <v>85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5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 x14ac:dyDescent="0.35">
      <c r="A694" t="s">
        <v>1716</v>
      </c>
      <c r="B694" t="s">
        <v>80</v>
      </c>
      <c r="C694" t="s">
        <v>1053</v>
      </c>
      <c r="D694" t="s">
        <v>82</v>
      </c>
      <c r="E694" s="2" t="str">
        <f>HYPERLINK("capsilon://?command=openfolder&amp;siteaddress=FAM.docvelocity-na8.net&amp;folderid=FX6131116F-4121-58E9-9B6D-FF0C67914A77","FX2203381")</f>
        <v>FX2203381</v>
      </c>
      <c r="F694" t="s">
        <v>19</v>
      </c>
      <c r="G694" t="s">
        <v>19</v>
      </c>
      <c r="H694" t="s">
        <v>83</v>
      </c>
      <c r="I694" t="s">
        <v>1717</v>
      </c>
      <c r="J694">
        <v>0</v>
      </c>
      <c r="K694" t="s">
        <v>85</v>
      </c>
      <c r="L694" t="s">
        <v>86</v>
      </c>
      <c r="M694" t="s">
        <v>87</v>
      </c>
      <c r="N694">
        <v>2</v>
      </c>
      <c r="O694" s="1">
        <v>44637.586550925924</v>
      </c>
      <c r="P694" s="1">
        <v>44637.588738425926</v>
      </c>
      <c r="Q694">
        <v>133</v>
      </c>
      <c r="R694">
        <v>56</v>
      </c>
      <c r="S694" t="b">
        <v>0</v>
      </c>
      <c r="T694" t="s">
        <v>88</v>
      </c>
      <c r="U694" t="b">
        <v>0</v>
      </c>
      <c r="V694" t="s">
        <v>1229</v>
      </c>
      <c r="W694" s="1">
        <v>44637.587152777778</v>
      </c>
      <c r="X694">
        <v>48</v>
      </c>
      <c r="Y694">
        <v>0</v>
      </c>
      <c r="Z694">
        <v>0</v>
      </c>
      <c r="AA694">
        <v>0</v>
      </c>
      <c r="AB694">
        <v>9</v>
      </c>
      <c r="AC694">
        <v>0</v>
      </c>
      <c r="AD694">
        <v>0</v>
      </c>
      <c r="AE694">
        <v>0</v>
      </c>
      <c r="AF694">
        <v>0</v>
      </c>
      <c r="AG694">
        <v>0</v>
      </c>
      <c r="AH694" t="s">
        <v>103</v>
      </c>
      <c r="AI694" s="1">
        <v>44637.588738425926</v>
      </c>
      <c r="AJ694">
        <v>8</v>
      </c>
      <c r="AK694">
        <v>0</v>
      </c>
      <c r="AL694">
        <v>0</v>
      </c>
      <c r="AM694">
        <v>0</v>
      </c>
      <c r="AN694">
        <v>9</v>
      </c>
      <c r="AO694">
        <v>0</v>
      </c>
      <c r="AP694">
        <v>0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 x14ac:dyDescent="0.35">
      <c r="A695" t="s">
        <v>1718</v>
      </c>
      <c r="B695" t="s">
        <v>80</v>
      </c>
      <c r="C695" t="s">
        <v>1719</v>
      </c>
      <c r="D695" t="s">
        <v>82</v>
      </c>
      <c r="E695" s="2" t="str">
        <f>HYPERLINK("capsilon://?command=openfolder&amp;siteaddress=FAM.docvelocity-na8.net&amp;folderid=FX7FD96DD9-1EED-88F9-ECCB-F4CB8FFDA8F5","FX22027394")</f>
        <v>FX22027394</v>
      </c>
      <c r="F695" t="s">
        <v>19</v>
      </c>
      <c r="G695" t="s">
        <v>19</v>
      </c>
      <c r="H695" t="s">
        <v>83</v>
      </c>
      <c r="I695" t="s">
        <v>1720</v>
      </c>
      <c r="J695">
        <v>0</v>
      </c>
      <c r="K695" t="s">
        <v>85</v>
      </c>
      <c r="L695" t="s">
        <v>86</v>
      </c>
      <c r="M695" t="s">
        <v>87</v>
      </c>
      <c r="N695">
        <v>2</v>
      </c>
      <c r="O695" s="1">
        <v>44637.587083333332</v>
      </c>
      <c r="P695" s="1">
        <v>44637.588831018518</v>
      </c>
      <c r="Q695">
        <v>92</v>
      </c>
      <c r="R695">
        <v>59</v>
      </c>
      <c r="S695" t="b">
        <v>0</v>
      </c>
      <c r="T695" t="s">
        <v>88</v>
      </c>
      <c r="U695" t="b">
        <v>0</v>
      </c>
      <c r="V695" t="s">
        <v>1358</v>
      </c>
      <c r="W695" s="1">
        <v>44637.587835648148</v>
      </c>
      <c r="X695">
        <v>40</v>
      </c>
      <c r="Y695">
        <v>0</v>
      </c>
      <c r="Z695">
        <v>0</v>
      </c>
      <c r="AA695">
        <v>0</v>
      </c>
      <c r="AB695">
        <v>52</v>
      </c>
      <c r="AC695">
        <v>0</v>
      </c>
      <c r="AD695">
        <v>0</v>
      </c>
      <c r="AE695">
        <v>0</v>
      </c>
      <c r="AF695">
        <v>0</v>
      </c>
      <c r="AG695">
        <v>0</v>
      </c>
      <c r="AH695" t="s">
        <v>103</v>
      </c>
      <c r="AI695" s="1">
        <v>44637.588831018518</v>
      </c>
      <c r="AJ695">
        <v>7</v>
      </c>
      <c r="AK695">
        <v>0</v>
      </c>
      <c r="AL695">
        <v>0</v>
      </c>
      <c r="AM695">
        <v>0</v>
      </c>
      <c r="AN695">
        <v>52</v>
      </c>
      <c r="AO695">
        <v>0</v>
      </c>
      <c r="AP695">
        <v>0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 x14ac:dyDescent="0.35">
      <c r="A696" t="s">
        <v>1721</v>
      </c>
      <c r="B696" t="s">
        <v>80</v>
      </c>
      <c r="C696" t="s">
        <v>1719</v>
      </c>
      <c r="D696" t="s">
        <v>82</v>
      </c>
      <c r="E696" s="2" t="str">
        <f>HYPERLINK("capsilon://?command=openfolder&amp;siteaddress=FAM.docvelocity-na8.net&amp;folderid=FX7FD96DD9-1EED-88F9-ECCB-F4CB8FFDA8F5","FX22027394")</f>
        <v>FX22027394</v>
      </c>
      <c r="F696" t="s">
        <v>19</v>
      </c>
      <c r="G696" t="s">
        <v>19</v>
      </c>
      <c r="H696" t="s">
        <v>83</v>
      </c>
      <c r="I696" t="s">
        <v>1722</v>
      </c>
      <c r="J696">
        <v>0</v>
      </c>
      <c r="K696" t="s">
        <v>85</v>
      </c>
      <c r="L696" t="s">
        <v>86</v>
      </c>
      <c r="M696" t="s">
        <v>87</v>
      </c>
      <c r="N696">
        <v>2</v>
      </c>
      <c r="O696" s="1">
        <v>44637.587719907409</v>
      </c>
      <c r="P696" s="1">
        <v>44637.601365740738</v>
      </c>
      <c r="Q696">
        <v>30</v>
      </c>
      <c r="R696">
        <v>1149</v>
      </c>
      <c r="S696" t="b">
        <v>0</v>
      </c>
      <c r="T696" t="s">
        <v>88</v>
      </c>
      <c r="U696" t="b">
        <v>0</v>
      </c>
      <c r="V696" t="s">
        <v>1382</v>
      </c>
      <c r="W696" s="1">
        <v>44637.598703703705</v>
      </c>
      <c r="X696">
        <v>942</v>
      </c>
      <c r="Y696">
        <v>37</v>
      </c>
      <c r="Z696">
        <v>0</v>
      </c>
      <c r="AA696">
        <v>37</v>
      </c>
      <c r="AB696">
        <v>0</v>
      </c>
      <c r="AC696">
        <v>28</v>
      </c>
      <c r="AD696">
        <v>-37</v>
      </c>
      <c r="AE696">
        <v>0</v>
      </c>
      <c r="AF696">
        <v>0</v>
      </c>
      <c r="AG696">
        <v>0</v>
      </c>
      <c r="AH696" t="s">
        <v>98</v>
      </c>
      <c r="AI696" s="1">
        <v>44637.601365740738</v>
      </c>
      <c r="AJ696">
        <v>207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-37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 x14ac:dyDescent="0.35">
      <c r="A697" t="s">
        <v>1723</v>
      </c>
      <c r="B697" t="s">
        <v>80</v>
      </c>
      <c r="C697" t="s">
        <v>1053</v>
      </c>
      <c r="D697" t="s">
        <v>82</v>
      </c>
      <c r="E697" s="2" t="str">
        <f>HYPERLINK("capsilon://?command=openfolder&amp;siteaddress=FAM.docvelocity-na8.net&amp;folderid=FX6131116F-4121-58E9-9B6D-FF0C67914A77","FX2203381")</f>
        <v>FX2203381</v>
      </c>
      <c r="F697" t="s">
        <v>19</v>
      </c>
      <c r="G697" t="s">
        <v>19</v>
      </c>
      <c r="H697" t="s">
        <v>83</v>
      </c>
      <c r="I697" t="s">
        <v>1724</v>
      </c>
      <c r="J697">
        <v>0</v>
      </c>
      <c r="K697" t="s">
        <v>85</v>
      </c>
      <c r="L697" t="s">
        <v>86</v>
      </c>
      <c r="M697" t="s">
        <v>87</v>
      </c>
      <c r="N697">
        <v>2</v>
      </c>
      <c r="O697" s="1">
        <v>44637.588159722225</v>
      </c>
      <c r="P697" s="1">
        <v>44637.591180555559</v>
      </c>
      <c r="Q697">
        <v>74</v>
      </c>
      <c r="R697">
        <v>187</v>
      </c>
      <c r="S697" t="b">
        <v>0</v>
      </c>
      <c r="T697" t="s">
        <v>88</v>
      </c>
      <c r="U697" t="b">
        <v>0</v>
      </c>
      <c r="V697" t="s">
        <v>1229</v>
      </c>
      <c r="W697" s="1">
        <v>44637.589282407411</v>
      </c>
      <c r="X697">
        <v>93</v>
      </c>
      <c r="Y697">
        <v>9</v>
      </c>
      <c r="Z697">
        <v>0</v>
      </c>
      <c r="AA697">
        <v>9</v>
      </c>
      <c r="AB697">
        <v>0</v>
      </c>
      <c r="AC697">
        <v>3</v>
      </c>
      <c r="AD697">
        <v>-9</v>
      </c>
      <c r="AE697">
        <v>0</v>
      </c>
      <c r="AF697">
        <v>0</v>
      </c>
      <c r="AG697">
        <v>0</v>
      </c>
      <c r="AH697" t="s">
        <v>191</v>
      </c>
      <c r="AI697" s="1">
        <v>44637.591180555559</v>
      </c>
      <c r="AJ697">
        <v>94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-9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 x14ac:dyDescent="0.35">
      <c r="A698" t="s">
        <v>1725</v>
      </c>
      <c r="B698" t="s">
        <v>80</v>
      </c>
      <c r="C698" t="s">
        <v>1726</v>
      </c>
      <c r="D698" t="s">
        <v>82</v>
      </c>
      <c r="E698" s="2" t="str">
        <f>HYPERLINK("capsilon://?command=openfolder&amp;siteaddress=FAM.docvelocity-na8.net&amp;folderid=FXA1E285F9-1C1B-FF7D-52AE-7D5B3A9A365A","FX22019110")</f>
        <v>FX22019110</v>
      </c>
      <c r="F698" t="s">
        <v>19</v>
      </c>
      <c r="G698" t="s">
        <v>19</v>
      </c>
      <c r="H698" t="s">
        <v>83</v>
      </c>
      <c r="I698" t="s">
        <v>1727</v>
      </c>
      <c r="J698">
        <v>0</v>
      </c>
      <c r="K698" t="s">
        <v>85</v>
      </c>
      <c r="L698" t="s">
        <v>86</v>
      </c>
      <c r="M698" t="s">
        <v>87</v>
      </c>
      <c r="N698">
        <v>2</v>
      </c>
      <c r="O698" s="1">
        <v>44622.445740740739</v>
      </c>
      <c r="P698" s="1">
        <v>44622.510682870372</v>
      </c>
      <c r="Q698">
        <v>5030</v>
      </c>
      <c r="R698">
        <v>581</v>
      </c>
      <c r="S698" t="b">
        <v>0</v>
      </c>
      <c r="T698" t="s">
        <v>88</v>
      </c>
      <c r="U698" t="b">
        <v>0</v>
      </c>
      <c r="V698" t="s">
        <v>94</v>
      </c>
      <c r="W698" s="1">
        <v>44622.473287037035</v>
      </c>
      <c r="X698">
        <v>188</v>
      </c>
      <c r="Y698">
        <v>21</v>
      </c>
      <c r="Z698">
        <v>0</v>
      </c>
      <c r="AA698">
        <v>21</v>
      </c>
      <c r="AB698">
        <v>0</v>
      </c>
      <c r="AC698">
        <v>8</v>
      </c>
      <c r="AD698">
        <v>-21</v>
      </c>
      <c r="AE698">
        <v>0</v>
      </c>
      <c r="AF698">
        <v>0</v>
      </c>
      <c r="AG698">
        <v>0</v>
      </c>
      <c r="AH698" t="s">
        <v>441</v>
      </c>
      <c r="AI698" s="1">
        <v>44622.510682870372</v>
      </c>
      <c r="AJ698">
        <v>304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-21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 x14ac:dyDescent="0.35">
      <c r="A699" t="s">
        <v>1728</v>
      </c>
      <c r="B699" t="s">
        <v>80</v>
      </c>
      <c r="C699" t="s">
        <v>1729</v>
      </c>
      <c r="D699" t="s">
        <v>82</v>
      </c>
      <c r="E699" s="2" t="str">
        <f>HYPERLINK("capsilon://?command=openfolder&amp;siteaddress=FAM.docvelocity-na8.net&amp;folderid=FX87A55ED2-13D4-2501-6451-AFAD973B4572","FX211114329")</f>
        <v>FX211114329</v>
      </c>
      <c r="F699" t="s">
        <v>19</v>
      </c>
      <c r="G699" t="s">
        <v>19</v>
      </c>
      <c r="H699" t="s">
        <v>83</v>
      </c>
      <c r="I699" t="s">
        <v>1730</v>
      </c>
      <c r="J699">
        <v>70</v>
      </c>
      <c r="K699" t="s">
        <v>85</v>
      </c>
      <c r="L699" t="s">
        <v>86</v>
      </c>
      <c r="M699" t="s">
        <v>87</v>
      </c>
      <c r="N699">
        <v>1</v>
      </c>
      <c r="O699" s="1">
        <v>44637.608263888891</v>
      </c>
      <c r="P699" s="1">
        <v>44637.737349537034</v>
      </c>
      <c r="Q699">
        <v>10332</v>
      </c>
      <c r="R699">
        <v>821</v>
      </c>
      <c r="S699" t="b">
        <v>0</v>
      </c>
      <c r="T699" t="s">
        <v>88</v>
      </c>
      <c r="U699" t="b">
        <v>0</v>
      </c>
      <c r="V699" t="s">
        <v>103</v>
      </c>
      <c r="W699" s="1">
        <v>44637.737349537034</v>
      </c>
      <c r="X699">
        <v>89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70</v>
      </c>
      <c r="AE699">
        <v>65</v>
      </c>
      <c r="AF699">
        <v>0</v>
      </c>
      <c r="AG699">
        <v>2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 x14ac:dyDescent="0.35">
      <c r="A700" t="s">
        <v>1731</v>
      </c>
      <c r="B700" t="s">
        <v>80</v>
      </c>
      <c r="C700" t="s">
        <v>235</v>
      </c>
      <c r="D700" t="s">
        <v>82</v>
      </c>
      <c r="E700" s="2" t="str">
        <f>HYPERLINK("capsilon://?command=openfolder&amp;siteaddress=FAM.docvelocity-na8.net&amp;folderid=FXEF6B9233-93B2-1348-5ECD-4264D35C5AEA","FX22013019")</f>
        <v>FX22013019</v>
      </c>
      <c r="F700" t="s">
        <v>19</v>
      </c>
      <c r="G700" t="s">
        <v>19</v>
      </c>
      <c r="H700" t="s">
        <v>83</v>
      </c>
      <c r="I700" t="s">
        <v>1732</v>
      </c>
      <c r="J700">
        <v>55</v>
      </c>
      <c r="K700" t="s">
        <v>85</v>
      </c>
      <c r="L700" t="s">
        <v>86</v>
      </c>
      <c r="M700" t="s">
        <v>87</v>
      </c>
      <c r="N700">
        <v>2</v>
      </c>
      <c r="O700" s="1">
        <v>44637.609907407408</v>
      </c>
      <c r="P700" s="1">
        <v>44637.613993055558</v>
      </c>
      <c r="Q700">
        <v>84</v>
      </c>
      <c r="R700">
        <v>269</v>
      </c>
      <c r="S700" t="b">
        <v>0</v>
      </c>
      <c r="T700" t="s">
        <v>88</v>
      </c>
      <c r="U700" t="b">
        <v>0</v>
      </c>
      <c r="V700" t="s">
        <v>1254</v>
      </c>
      <c r="W700" s="1">
        <v>44637.612384259257</v>
      </c>
      <c r="X700">
        <v>204</v>
      </c>
      <c r="Y700">
        <v>50</v>
      </c>
      <c r="Z700">
        <v>0</v>
      </c>
      <c r="AA700">
        <v>50</v>
      </c>
      <c r="AB700">
        <v>0</v>
      </c>
      <c r="AC700">
        <v>1</v>
      </c>
      <c r="AD700">
        <v>5</v>
      </c>
      <c r="AE700">
        <v>0</v>
      </c>
      <c r="AF700">
        <v>0</v>
      </c>
      <c r="AG700">
        <v>0</v>
      </c>
      <c r="AH700" t="s">
        <v>103</v>
      </c>
      <c r="AI700" s="1">
        <v>44637.613993055558</v>
      </c>
      <c r="AJ700">
        <v>65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 x14ac:dyDescent="0.35">
      <c r="A701" t="s">
        <v>1733</v>
      </c>
      <c r="B701" t="s">
        <v>80</v>
      </c>
      <c r="C701" t="s">
        <v>235</v>
      </c>
      <c r="D701" t="s">
        <v>82</v>
      </c>
      <c r="E701" s="2" t="str">
        <f>HYPERLINK("capsilon://?command=openfolder&amp;siteaddress=FAM.docvelocity-na8.net&amp;folderid=FXEF6B9233-93B2-1348-5ECD-4264D35C5AEA","FX22013019")</f>
        <v>FX22013019</v>
      </c>
      <c r="F701" t="s">
        <v>19</v>
      </c>
      <c r="G701" t="s">
        <v>19</v>
      </c>
      <c r="H701" t="s">
        <v>83</v>
      </c>
      <c r="I701" t="s">
        <v>1734</v>
      </c>
      <c r="J701">
        <v>55</v>
      </c>
      <c r="K701" t="s">
        <v>85</v>
      </c>
      <c r="L701" t="s">
        <v>86</v>
      </c>
      <c r="M701" t="s">
        <v>87</v>
      </c>
      <c r="N701">
        <v>2</v>
      </c>
      <c r="O701" s="1">
        <v>44637.610115740739</v>
      </c>
      <c r="P701" s="1">
        <v>44637.670706018522</v>
      </c>
      <c r="Q701">
        <v>4407</v>
      </c>
      <c r="R701">
        <v>828</v>
      </c>
      <c r="S701" t="b">
        <v>0</v>
      </c>
      <c r="T701" t="s">
        <v>88</v>
      </c>
      <c r="U701" t="b">
        <v>0</v>
      </c>
      <c r="V701" t="s">
        <v>1226</v>
      </c>
      <c r="W701" s="1">
        <v>44637.616990740738</v>
      </c>
      <c r="X701">
        <v>588</v>
      </c>
      <c r="Y701">
        <v>50</v>
      </c>
      <c r="Z701">
        <v>0</v>
      </c>
      <c r="AA701">
        <v>50</v>
      </c>
      <c r="AB701">
        <v>0</v>
      </c>
      <c r="AC701">
        <v>0</v>
      </c>
      <c r="AD701">
        <v>5</v>
      </c>
      <c r="AE701">
        <v>0</v>
      </c>
      <c r="AF701">
        <v>0</v>
      </c>
      <c r="AG701">
        <v>0</v>
      </c>
      <c r="AH701" t="s">
        <v>98</v>
      </c>
      <c r="AI701" s="1">
        <v>44637.670706018522</v>
      </c>
      <c r="AJ701">
        <v>240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4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 x14ac:dyDescent="0.35">
      <c r="A702" t="s">
        <v>1735</v>
      </c>
      <c r="B702" t="s">
        <v>80</v>
      </c>
      <c r="C702" t="s">
        <v>235</v>
      </c>
      <c r="D702" t="s">
        <v>82</v>
      </c>
      <c r="E702" s="2" t="str">
        <f>HYPERLINK("capsilon://?command=openfolder&amp;siteaddress=FAM.docvelocity-na8.net&amp;folderid=FXEF6B9233-93B2-1348-5ECD-4264D35C5AEA","FX22013019")</f>
        <v>FX22013019</v>
      </c>
      <c r="F702" t="s">
        <v>19</v>
      </c>
      <c r="G702" t="s">
        <v>19</v>
      </c>
      <c r="H702" t="s">
        <v>83</v>
      </c>
      <c r="I702" t="s">
        <v>1736</v>
      </c>
      <c r="J702">
        <v>55</v>
      </c>
      <c r="K702" t="s">
        <v>85</v>
      </c>
      <c r="L702" t="s">
        <v>86</v>
      </c>
      <c r="M702" t="s">
        <v>87</v>
      </c>
      <c r="N702">
        <v>2</v>
      </c>
      <c r="O702" s="1">
        <v>44637.610590277778</v>
      </c>
      <c r="P702" s="1">
        <v>44637.614525462966</v>
      </c>
      <c r="Q702">
        <v>171</v>
      </c>
      <c r="R702">
        <v>169</v>
      </c>
      <c r="S702" t="b">
        <v>0</v>
      </c>
      <c r="T702" t="s">
        <v>88</v>
      </c>
      <c r="U702" t="b">
        <v>0</v>
      </c>
      <c r="V702" t="s">
        <v>1358</v>
      </c>
      <c r="W702" s="1">
        <v>44637.61204861111</v>
      </c>
      <c r="X702">
        <v>124</v>
      </c>
      <c r="Y702">
        <v>50</v>
      </c>
      <c r="Z702">
        <v>0</v>
      </c>
      <c r="AA702">
        <v>50</v>
      </c>
      <c r="AB702">
        <v>0</v>
      </c>
      <c r="AC702">
        <v>1</v>
      </c>
      <c r="AD702">
        <v>5</v>
      </c>
      <c r="AE702">
        <v>0</v>
      </c>
      <c r="AF702">
        <v>0</v>
      </c>
      <c r="AG702">
        <v>0</v>
      </c>
      <c r="AH702" t="s">
        <v>103</v>
      </c>
      <c r="AI702" s="1">
        <v>44637.614525462966</v>
      </c>
      <c r="AJ702">
        <v>45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5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 x14ac:dyDescent="0.35">
      <c r="A703" t="s">
        <v>1737</v>
      </c>
      <c r="B703" t="s">
        <v>80</v>
      </c>
      <c r="C703" t="s">
        <v>235</v>
      </c>
      <c r="D703" t="s">
        <v>82</v>
      </c>
      <c r="E703" s="2" t="str">
        <f>HYPERLINK("capsilon://?command=openfolder&amp;siteaddress=FAM.docvelocity-na8.net&amp;folderid=FXEF6B9233-93B2-1348-5ECD-4264D35C5AEA","FX22013019")</f>
        <v>FX22013019</v>
      </c>
      <c r="F703" t="s">
        <v>19</v>
      </c>
      <c r="G703" t="s">
        <v>19</v>
      </c>
      <c r="H703" t="s">
        <v>83</v>
      </c>
      <c r="I703" t="s">
        <v>1738</v>
      </c>
      <c r="J703">
        <v>55</v>
      </c>
      <c r="K703" t="s">
        <v>85</v>
      </c>
      <c r="L703" t="s">
        <v>86</v>
      </c>
      <c r="M703" t="s">
        <v>87</v>
      </c>
      <c r="N703">
        <v>2</v>
      </c>
      <c r="O703" s="1">
        <v>44637.61078703704</v>
      </c>
      <c r="P703" s="1">
        <v>44637.616238425922</v>
      </c>
      <c r="Q703">
        <v>196</v>
      </c>
      <c r="R703">
        <v>275</v>
      </c>
      <c r="S703" t="b">
        <v>0</v>
      </c>
      <c r="T703" t="s">
        <v>88</v>
      </c>
      <c r="U703" t="b">
        <v>0</v>
      </c>
      <c r="V703" t="s">
        <v>1195</v>
      </c>
      <c r="W703" s="1">
        <v>44637.612743055557</v>
      </c>
      <c r="X703">
        <v>128</v>
      </c>
      <c r="Y703">
        <v>50</v>
      </c>
      <c r="Z703">
        <v>0</v>
      </c>
      <c r="AA703">
        <v>50</v>
      </c>
      <c r="AB703">
        <v>0</v>
      </c>
      <c r="AC703">
        <v>1</v>
      </c>
      <c r="AD703">
        <v>5</v>
      </c>
      <c r="AE703">
        <v>0</v>
      </c>
      <c r="AF703">
        <v>0</v>
      </c>
      <c r="AG703">
        <v>0</v>
      </c>
      <c r="AH703" t="s">
        <v>103</v>
      </c>
      <c r="AI703" s="1">
        <v>44637.616238425922</v>
      </c>
      <c r="AJ703">
        <v>147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5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 x14ac:dyDescent="0.35">
      <c r="A704" t="s">
        <v>1739</v>
      </c>
      <c r="B704" t="s">
        <v>80</v>
      </c>
      <c r="C704" t="s">
        <v>235</v>
      </c>
      <c r="D704" t="s">
        <v>82</v>
      </c>
      <c r="E704" s="2" t="str">
        <f>HYPERLINK("capsilon://?command=openfolder&amp;siteaddress=FAM.docvelocity-na8.net&amp;folderid=FXEF6B9233-93B2-1348-5ECD-4264D35C5AEA","FX22013019")</f>
        <v>FX22013019</v>
      </c>
      <c r="F704" t="s">
        <v>19</v>
      </c>
      <c r="G704" t="s">
        <v>19</v>
      </c>
      <c r="H704" t="s">
        <v>83</v>
      </c>
      <c r="I704" t="s">
        <v>1740</v>
      </c>
      <c r="J704">
        <v>55</v>
      </c>
      <c r="K704" t="s">
        <v>85</v>
      </c>
      <c r="L704" t="s">
        <v>86</v>
      </c>
      <c r="M704" t="s">
        <v>87</v>
      </c>
      <c r="N704">
        <v>2</v>
      </c>
      <c r="O704" s="1">
        <v>44637.610972222225</v>
      </c>
      <c r="P704" s="1">
        <v>44637.616851851853</v>
      </c>
      <c r="Q704">
        <v>325</v>
      </c>
      <c r="R704">
        <v>183</v>
      </c>
      <c r="S704" t="b">
        <v>0</v>
      </c>
      <c r="T704" t="s">
        <v>88</v>
      </c>
      <c r="U704" t="b">
        <v>0</v>
      </c>
      <c r="V704" t="s">
        <v>1645</v>
      </c>
      <c r="W704" s="1">
        <v>44637.612870370373</v>
      </c>
      <c r="X704">
        <v>130</v>
      </c>
      <c r="Y704">
        <v>50</v>
      </c>
      <c r="Z704">
        <v>0</v>
      </c>
      <c r="AA704">
        <v>50</v>
      </c>
      <c r="AB704">
        <v>0</v>
      </c>
      <c r="AC704">
        <v>0</v>
      </c>
      <c r="AD704">
        <v>5</v>
      </c>
      <c r="AE704">
        <v>0</v>
      </c>
      <c r="AF704">
        <v>0</v>
      </c>
      <c r="AG704">
        <v>0</v>
      </c>
      <c r="AH704" t="s">
        <v>103</v>
      </c>
      <c r="AI704" s="1">
        <v>44637.616851851853</v>
      </c>
      <c r="AJ704">
        <v>53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5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 x14ac:dyDescent="0.35">
      <c r="A705" t="s">
        <v>1741</v>
      </c>
      <c r="B705" t="s">
        <v>80</v>
      </c>
      <c r="C705" t="s">
        <v>1709</v>
      </c>
      <c r="D705" t="s">
        <v>82</v>
      </c>
      <c r="E705" s="2" t="str">
        <f>HYPERLINK("capsilon://?command=openfolder&amp;siteaddress=FAM.docvelocity-na8.net&amp;folderid=FX9CB02CF9-CB7E-3915-B174-C2CEB8E3E41C","FX22034938")</f>
        <v>FX22034938</v>
      </c>
      <c r="F705" t="s">
        <v>19</v>
      </c>
      <c r="G705" t="s">
        <v>19</v>
      </c>
      <c r="H705" t="s">
        <v>83</v>
      </c>
      <c r="I705" t="s">
        <v>1710</v>
      </c>
      <c r="J705">
        <v>56</v>
      </c>
      <c r="K705" t="s">
        <v>85</v>
      </c>
      <c r="L705" t="s">
        <v>86</v>
      </c>
      <c r="M705" t="s">
        <v>87</v>
      </c>
      <c r="N705">
        <v>2</v>
      </c>
      <c r="O705" s="1">
        <v>44637.61986111111</v>
      </c>
      <c r="P705" s="1">
        <v>44637.667916666665</v>
      </c>
      <c r="Q705">
        <v>3334</v>
      </c>
      <c r="R705">
        <v>818</v>
      </c>
      <c r="S705" t="b">
        <v>0</v>
      </c>
      <c r="T705" t="s">
        <v>88</v>
      </c>
      <c r="U705" t="b">
        <v>1</v>
      </c>
      <c r="V705" t="s">
        <v>1235</v>
      </c>
      <c r="W705" s="1">
        <v>44637.623599537037</v>
      </c>
      <c r="X705">
        <v>319</v>
      </c>
      <c r="Y705">
        <v>42</v>
      </c>
      <c r="Z705">
        <v>0</v>
      </c>
      <c r="AA705">
        <v>42</v>
      </c>
      <c r="AB705">
        <v>0</v>
      </c>
      <c r="AC705">
        <v>2</v>
      </c>
      <c r="AD705">
        <v>14</v>
      </c>
      <c r="AE705">
        <v>0</v>
      </c>
      <c r="AF705">
        <v>0</v>
      </c>
      <c r="AG705">
        <v>0</v>
      </c>
      <c r="AH705" t="s">
        <v>98</v>
      </c>
      <c r="AI705" s="1">
        <v>44637.667916666665</v>
      </c>
      <c r="AJ705">
        <v>485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14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 x14ac:dyDescent="0.35">
      <c r="A706" t="s">
        <v>1742</v>
      </c>
      <c r="B706" t="s">
        <v>80</v>
      </c>
      <c r="C706" t="s">
        <v>1743</v>
      </c>
      <c r="D706" t="s">
        <v>82</v>
      </c>
      <c r="E706" s="2" t="str">
        <f>HYPERLINK("capsilon://?command=openfolder&amp;siteaddress=FAM.docvelocity-na8.net&amp;folderid=FX58339E8E-3545-E8FC-FB0B-1631F680F7B6","FX22029475")</f>
        <v>FX22029475</v>
      </c>
      <c r="F706" t="s">
        <v>19</v>
      </c>
      <c r="G706" t="s">
        <v>19</v>
      </c>
      <c r="H706" t="s">
        <v>83</v>
      </c>
      <c r="I706" t="s">
        <v>1744</v>
      </c>
      <c r="J706">
        <v>0</v>
      </c>
      <c r="K706" t="s">
        <v>85</v>
      </c>
      <c r="L706" t="s">
        <v>86</v>
      </c>
      <c r="M706" t="s">
        <v>87</v>
      </c>
      <c r="N706">
        <v>2</v>
      </c>
      <c r="O706" s="1">
        <v>44622.447615740741</v>
      </c>
      <c r="P706" s="1">
        <v>44622.513275462959</v>
      </c>
      <c r="Q706">
        <v>5248</v>
      </c>
      <c r="R706">
        <v>425</v>
      </c>
      <c r="S706" t="b">
        <v>0</v>
      </c>
      <c r="T706" t="s">
        <v>88</v>
      </c>
      <c r="U706" t="b">
        <v>0</v>
      </c>
      <c r="V706" t="s">
        <v>94</v>
      </c>
      <c r="W706" s="1">
        <v>44622.474293981482</v>
      </c>
      <c r="X706">
        <v>86</v>
      </c>
      <c r="Y706">
        <v>9</v>
      </c>
      <c r="Z706">
        <v>0</v>
      </c>
      <c r="AA706">
        <v>9</v>
      </c>
      <c r="AB706">
        <v>0</v>
      </c>
      <c r="AC706">
        <v>1</v>
      </c>
      <c r="AD706">
        <v>-9</v>
      </c>
      <c r="AE706">
        <v>0</v>
      </c>
      <c r="AF706">
        <v>0</v>
      </c>
      <c r="AG706">
        <v>0</v>
      </c>
      <c r="AH706" t="s">
        <v>98</v>
      </c>
      <c r="AI706" s="1">
        <v>44622.513275462959</v>
      </c>
      <c r="AJ706">
        <v>339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-10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 x14ac:dyDescent="0.35">
      <c r="A707" t="s">
        <v>1745</v>
      </c>
      <c r="B707" t="s">
        <v>80</v>
      </c>
      <c r="C707" t="s">
        <v>859</v>
      </c>
      <c r="D707" t="s">
        <v>82</v>
      </c>
      <c r="E707" s="2" t="str">
        <f>HYPERLINK("capsilon://?command=openfolder&amp;siteaddress=FAM.docvelocity-na8.net&amp;folderid=FX5228A98F-EB2C-9DC8-F086-CCDF10A011B5","FX21115702")</f>
        <v>FX21115702</v>
      </c>
      <c r="F707" t="s">
        <v>19</v>
      </c>
      <c r="G707" t="s">
        <v>19</v>
      </c>
      <c r="H707" t="s">
        <v>83</v>
      </c>
      <c r="I707" t="s">
        <v>1746</v>
      </c>
      <c r="J707">
        <v>47</v>
      </c>
      <c r="K707" t="s">
        <v>85</v>
      </c>
      <c r="L707" t="s">
        <v>86</v>
      </c>
      <c r="M707" t="s">
        <v>87</v>
      </c>
      <c r="N707">
        <v>2</v>
      </c>
      <c r="O707" s="1">
        <v>44637.657152777778</v>
      </c>
      <c r="P707" s="1">
        <v>44637.673483796294</v>
      </c>
      <c r="Q707">
        <v>761</v>
      </c>
      <c r="R707">
        <v>650</v>
      </c>
      <c r="S707" t="b">
        <v>0</v>
      </c>
      <c r="T707" t="s">
        <v>88</v>
      </c>
      <c r="U707" t="b">
        <v>0</v>
      </c>
      <c r="V707" t="s">
        <v>1195</v>
      </c>
      <c r="W707" s="1">
        <v>44637.661990740744</v>
      </c>
      <c r="X707">
        <v>411</v>
      </c>
      <c r="Y707">
        <v>42</v>
      </c>
      <c r="Z707">
        <v>0</v>
      </c>
      <c r="AA707">
        <v>42</v>
      </c>
      <c r="AB707">
        <v>0</v>
      </c>
      <c r="AC707">
        <v>2</v>
      </c>
      <c r="AD707">
        <v>5</v>
      </c>
      <c r="AE707">
        <v>0</v>
      </c>
      <c r="AF707">
        <v>0</v>
      </c>
      <c r="AG707">
        <v>0</v>
      </c>
      <c r="AH707" t="s">
        <v>98</v>
      </c>
      <c r="AI707" s="1">
        <v>44637.673483796294</v>
      </c>
      <c r="AJ707">
        <v>239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5</v>
      </c>
      <c r="AQ707">
        <v>0</v>
      </c>
      <c r="AR707">
        <v>0</v>
      </c>
      <c r="AS707">
        <v>0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 x14ac:dyDescent="0.35">
      <c r="A708" t="s">
        <v>1747</v>
      </c>
      <c r="B708" t="s">
        <v>80</v>
      </c>
      <c r="C708" t="s">
        <v>1748</v>
      </c>
      <c r="D708" t="s">
        <v>82</v>
      </c>
      <c r="E708" s="2" t="str">
        <f>HYPERLINK("capsilon://?command=openfolder&amp;siteaddress=FAM.docvelocity-na8.net&amp;folderid=FXA4E5F561-4A9C-2260-C163-395BC8537C29","FX21128088")</f>
        <v>FX21128088</v>
      </c>
      <c r="F708" t="s">
        <v>19</v>
      </c>
      <c r="G708" t="s">
        <v>19</v>
      </c>
      <c r="H708" t="s">
        <v>83</v>
      </c>
      <c r="I708" t="s">
        <v>1749</v>
      </c>
      <c r="J708">
        <v>0</v>
      </c>
      <c r="K708" t="s">
        <v>85</v>
      </c>
      <c r="L708" t="s">
        <v>86</v>
      </c>
      <c r="M708" t="s">
        <v>87</v>
      </c>
      <c r="N708">
        <v>2</v>
      </c>
      <c r="O708" s="1">
        <v>44637.659641203703</v>
      </c>
      <c r="P708" s="1">
        <v>44637.675196759257</v>
      </c>
      <c r="Q708">
        <v>1001</v>
      </c>
      <c r="R708">
        <v>343</v>
      </c>
      <c r="S708" t="b">
        <v>0</v>
      </c>
      <c r="T708" t="s">
        <v>88</v>
      </c>
      <c r="U708" t="b">
        <v>0</v>
      </c>
      <c r="V708" t="s">
        <v>1536</v>
      </c>
      <c r="W708" s="1">
        <v>44637.662175925929</v>
      </c>
      <c r="X708">
        <v>195</v>
      </c>
      <c r="Y708">
        <v>9</v>
      </c>
      <c r="Z708">
        <v>0</v>
      </c>
      <c r="AA708">
        <v>9</v>
      </c>
      <c r="AB708">
        <v>0</v>
      </c>
      <c r="AC708">
        <v>1</v>
      </c>
      <c r="AD708">
        <v>-9</v>
      </c>
      <c r="AE708">
        <v>0</v>
      </c>
      <c r="AF708">
        <v>0</v>
      </c>
      <c r="AG708">
        <v>0</v>
      </c>
      <c r="AH708" t="s">
        <v>98</v>
      </c>
      <c r="AI708" s="1">
        <v>44637.675196759257</v>
      </c>
      <c r="AJ708">
        <v>148</v>
      </c>
      <c r="AK708">
        <v>1</v>
      </c>
      <c r="AL708">
        <v>0</v>
      </c>
      <c r="AM708">
        <v>1</v>
      </c>
      <c r="AN708">
        <v>0</v>
      </c>
      <c r="AO708">
        <v>1</v>
      </c>
      <c r="AP708">
        <v>-10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 x14ac:dyDescent="0.35">
      <c r="A709" t="s">
        <v>1750</v>
      </c>
      <c r="B709" t="s">
        <v>80</v>
      </c>
      <c r="C709" t="s">
        <v>710</v>
      </c>
      <c r="D709" t="s">
        <v>82</v>
      </c>
      <c r="E709" s="2" t="str">
        <f>HYPERLINK("capsilon://?command=openfolder&amp;siteaddress=FAM.docvelocity-na8.net&amp;folderid=FX4F6A825A-0C6C-4EB0-B75B-054537CCE24A","FX2203430")</f>
        <v>FX2203430</v>
      </c>
      <c r="F709" t="s">
        <v>19</v>
      </c>
      <c r="G709" t="s">
        <v>19</v>
      </c>
      <c r="H709" t="s">
        <v>83</v>
      </c>
      <c r="I709" t="s">
        <v>1751</v>
      </c>
      <c r="J709">
        <v>0</v>
      </c>
      <c r="K709" t="s">
        <v>85</v>
      </c>
      <c r="L709" t="s">
        <v>86</v>
      </c>
      <c r="M709" t="s">
        <v>87</v>
      </c>
      <c r="N709">
        <v>2</v>
      </c>
      <c r="O709" s="1">
        <v>44637.663877314815</v>
      </c>
      <c r="P709" s="1">
        <v>44637.731226851851</v>
      </c>
      <c r="Q709">
        <v>3867</v>
      </c>
      <c r="R709">
        <v>1952</v>
      </c>
      <c r="S709" t="b">
        <v>0</v>
      </c>
      <c r="T709" t="s">
        <v>88</v>
      </c>
      <c r="U709" t="b">
        <v>0</v>
      </c>
      <c r="V709" t="s">
        <v>237</v>
      </c>
      <c r="W709" s="1">
        <v>44637.683831018519</v>
      </c>
      <c r="X709">
        <v>1696</v>
      </c>
      <c r="Y709">
        <v>52</v>
      </c>
      <c r="Z709">
        <v>0</v>
      </c>
      <c r="AA709">
        <v>52</v>
      </c>
      <c r="AB709">
        <v>0</v>
      </c>
      <c r="AC709">
        <v>12</v>
      </c>
      <c r="AD709">
        <v>-52</v>
      </c>
      <c r="AE709">
        <v>0</v>
      </c>
      <c r="AF709">
        <v>0</v>
      </c>
      <c r="AG709">
        <v>0</v>
      </c>
      <c r="AH709" t="s">
        <v>103</v>
      </c>
      <c r="AI709" s="1">
        <v>44637.731226851851</v>
      </c>
      <c r="AJ709">
        <v>10</v>
      </c>
      <c r="AK709">
        <v>0</v>
      </c>
      <c r="AL709">
        <v>0</v>
      </c>
      <c r="AM709">
        <v>0</v>
      </c>
      <c r="AN709">
        <v>52</v>
      </c>
      <c r="AO709">
        <v>0</v>
      </c>
      <c r="AP709">
        <v>-52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 x14ac:dyDescent="0.35">
      <c r="A710" t="s">
        <v>1752</v>
      </c>
      <c r="B710" t="s">
        <v>80</v>
      </c>
      <c r="C710" t="s">
        <v>1753</v>
      </c>
      <c r="D710" t="s">
        <v>82</v>
      </c>
      <c r="E710" s="2" t="str">
        <f>HYPERLINK("capsilon://?command=openfolder&amp;siteaddress=FAM.docvelocity-na8.net&amp;folderid=FX1163A66C-06ED-567D-EBBC-F870A81BBEB9","FX22025023")</f>
        <v>FX22025023</v>
      </c>
      <c r="F710" t="s">
        <v>19</v>
      </c>
      <c r="G710" t="s">
        <v>19</v>
      </c>
      <c r="H710" t="s">
        <v>83</v>
      </c>
      <c r="I710" t="s">
        <v>1754</v>
      </c>
      <c r="J710">
        <v>28</v>
      </c>
      <c r="K710" t="s">
        <v>85</v>
      </c>
      <c r="L710" t="s">
        <v>86</v>
      </c>
      <c r="M710" t="s">
        <v>87</v>
      </c>
      <c r="N710">
        <v>2</v>
      </c>
      <c r="O710" s="1">
        <v>44637.665208333332</v>
      </c>
      <c r="P710" s="1">
        <v>44637.677581018521</v>
      </c>
      <c r="Q710">
        <v>616</v>
      </c>
      <c r="R710">
        <v>453</v>
      </c>
      <c r="S710" t="b">
        <v>0</v>
      </c>
      <c r="T710" t="s">
        <v>88</v>
      </c>
      <c r="U710" t="b">
        <v>0</v>
      </c>
      <c r="V710" t="s">
        <v>1536</v>
      </c>
      <c r="W710" s="1">
        <v>44637.66810185185</v>
      </c>
      <c r="X710">
        <v>247</v>
      </c>
      <c r="Y710">
        <v>21</v>
      </c>
      <c r="Z710">
        <v>0</v>
      </c>
      <c r="AA710">
        <v>21</v>
      </c>
      <c r="AB710">
        <v>0</v>
      </c>
      <c r="AC710">
        <v>1</v>
      </c>
      <c r="AD710">
        <v>7</v>
      </c>
      <c r="AE710">
        <v>0</v>
      </c>
      <c r="AF710">
        <v>0</v>
      </c>
      <c r="AG710">
        <v>0</v>
      </c>
      <c r="AH710" t="s">
        <v>98</v>
      </c>
      <c r="AI710" s="1">
        <v>44637.677581018521</v>
      </c>
      <c r="AJ710">
        <v>206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7</v>
      </c>
      <c r="AQ710">
        <v>0</v>
      </c>
      <c r="AR710">
        <v>0</v>
      </c>
      <c r="AS710">
        <v>0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 x14ac:dyDescent="0.35">
      <c r="A711" t="s">
        <v>1755</v>
      </c>
      <c r="B711" t="s">
        <v>80</v>
      </c>
      <c r="C711" t="s">
        <v>1756</v>
      </c>
      <c r="D711" t="s">
        <v>82</v>
      </c>
      <c r="E711" s="2" t="str">
        <f>HYPERLINK("capsilon://?command=openfolder&amp;siteaddress=FAM.docvelocity-na8.net&amp;folderid=FXFC9563EC-D16F-3A24-4E4D-50C094E349A3","FX22024477")</f>
        <v>FX22024477</v>
      </c>
      <c r="F711" t="s">
        <v>19</v>
      </c>
      <c r="G711" t="s">
        <v>19</v>
      </c>
      <c r="H711" t="s">
        <v>83</v>
      </c>
      <c r="I711" t="s">
        <v>1757</v>
      </c>
      <c r="J711">
        <v>59</v>
      </c>
      <c r="K711" t="s">
        <v>85</v>
      </c>
      <c r="L711" t="s">
        <v>86</v>
      </c>
      <c r="M711" t="s">
        <v>87</v>
      </c>
      <c r="N711">
        <v>2</v>
      </c>
      <c r="O711" s="1">
        <v>44637.710381944446</v>
      </c>
      <c r="P711" s="1">
        <v>44637.732037037036</v>
      </c>
      <c r="Q711">
        <v>1309</v>
      </c>
      <c r="R711">
        <v>562</v>
      </c>
      <c r="S711" t="b">
        <v>0</v>
      </c>
      <c r="T711" t="s">
        <v>88</v>
      </c>
      <c r="U711" t="b">
        <v>0</v>
      </c>
      <c r="V711" t="s">
        <v>1195</v>
      </c>
      <c r="W711" s="1">
        <v>44637.716122685182</v>
      </c>
      <c r="X711">
        <v>493</v>
      </c>
      <c r="Y711">
        <v>54</v>
      </c>
      <c r="Z711">
        <v>0</v>
      </c>
      <c r="AA711">
        <v>54</v>
      </c>
      <c r="AB711">
        <v>0</v>
      </c>
      <c r="AC711">
        <v>46</v>
      </c>
      <c r="AD711">
        <v>5</v>
      </c>
      <c r="AE711">
        <v>0</v>
      </c>
      <c r="AF711">
        <v>0</v>
      </c>
      <c r="AG711">
        <v>0</v>
      </c>
      <c r="AH711" t="s">
        <v>103</v>
      </c>
      <c r="AI711" s="1">
        <v>44637.732037037036</v>
      </c>
      <c r="AJ711">
        <v>69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5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 x14ac:dyDescent="0.35">
      <c r="A712" t="s">
        <v>1758</v>
      </c>
      <c r="B712" t="s">
        <v>80</v>
      </c>
      <c r="C712" t="s">
        <v>1467</v>
      </c>
      <c r="D712" t="s">
        <v>82</v>
      </c>
      <c r="E712" s="2" t="str">
        <f>HYPERLINK("capsilon://?command=openfolder&amp;siteaddress=FAM.docvelocity-na8.net&amp;folderid=FX9283B043-E4C8-8697-08CE-96E4207F6681","FX220211434")</f>
        <v>FX220211434</v>
      </c>
      <c r="F712" t="s">
        <v>19</v>
      </c>
      <c r="G712" t="s">
        <v>19</v>
      </c>
      <c r="H712" t="s">
        <v>83</v>
      </c>
      <c r="I712" t="s">
        <v>1759</v>
      </c>
      <c r="J712">
        <v>0</v>
      </c>
      <c r="K712" t="s">
        <v>85</v>
      </c>
      <c r="L712" t="s">
        <v>86</v>
      </c>
      <c r="M712" t="s">
        <v>87</v>
      </c>
      <c r="N712">
        <v>2</v>
      </c>
      <c r="O712" s="1">
        <v>44637.724907407406</v>
      </c>
      <c r="P712" s="1">
        <v>44637.732916666668</v>
      </c>
      <c r="Q712">
        <v>504</v>
      </c>
      <c r="R712">
        <v>188</v>
      </c>
      <c r="S712" t="b">
        <v>0</v>
      </c>
      <c r="T712" t="s">
        <v>88</v>
      </c>
      <c r="U712" t="b">
        <v>0</v>
      </c>
      <c r="V712" t="s">
        <v>1229</v>
      </c>
      <c r="W712" s="1">
        <v>44637.726111111115</v>
      </c>
      <c r="X712">
        <v>94</v>
      </c>
      <c r="Y712">
        <v>9</v>
      </c>
      <c r="Z712">
        <v>0</v>
      </c>
      <c r="AA712">
        <v>9</v>
      </c>
      <c r="AB712">
        <v>0</v>
      </c>
      <c r="AC712">
        <v>3</v>
      </c>
      <c r="AD712">
        <v>-9</v>
      </c>
      <c r="AE712">
        <v>0</v>
      </c>
      <c r="AF712">
        <v>0</v>
      </c>
      <c r="AG712">
        <v>0</v>
      </c>
      <c r="AH712" t="s">
        <v>98</v>
      </c>
      <c r="AI712" s="1">
        <v>44637.732916666668</v>
      </c>
      <c r="AJ712">
        <v>94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-9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 x14ac:dyDescent="0.35">
      <c r="A713" t="s">
        <v>1760</v>
      </c>
      <c r="B713" t="s">
        <v>80</v>
      </c>
      <c r="C713" t="s">
        <v>1467</v>
      </c>
      <c r="D713" t="s">
        <v>82</v>
      </c>
      <c r="E713" s="2" t="str">
        <f>HYPERLINK("capsilon://?command=openfolder&amp;siteaddress=FAM.docvelocity-na8.net&amp;folderid=FX9283B043-E4C8-8697-08CE-96E4207F6681","FX220211434")</f>
        <v>FX220211434</v>
      </c>
      <c r="F713" t="s">
        <v>19</v>
      </c>
      <c r="G713" t="s">
        <v>19</v>
      </c>
      <c r="H713" t="s">
        <v>83</v>
      </c>
      <c r="I713" t="s">
        <v>1761</v>
      </c>
      <c r="J713">
        <v>48</v>
      </c>
      <c r="K713" t="s">
        <v>85</v>
      </c>
      <c r="L713" t="s">
        <v>86</v>
      </c>
      <c r="M713" t="s">
        <v>87</v>
      </c>
      <c r="N713">
        <v>2</v>
      </c>
      <c r="O713" s="1">
        <v>44637.725810185184</v>
      </c>
      <c r="P713" s="1">
        <v>44637.732974537037</v>
      </c>
      <c r="Q713">
        <v>88</v>
      </c>
      <c r="R713">
        <v>531</v>
      </c>
      <c r="S713" t="b">
        <v>0</v>
      </c>
      <c r="T713" t="s">
        <v>88</v>
      </c>
      <c r="U713" t="b">
        <v>0</v>
      </c>
      <c r="V713" t="s">
        <v>237</v>
      </c>
      <c r="W713" s="1">
        <v>44637.731180555558</v>
      </c>
      <c r="X713">
        <v>450</v>
      </c>
      <c r="Y713">
        <v>43</v>
      </c>
      <c r="Z713">
        <v>0</v>
      </c>
      <c r="AA713">
        <v>43</v>
      </c>
      <c r="AB713">
        <v>0</v>
      </c>
      <c r="AC713">
        <v>2</v>
      </c>
      <c r="AD713">
        <v>5</v>
      </c>
      <c r="AE713">
        <v>0</v>
      </c>
      <c r="AF713">
        <v>0</v>
      </c>
      <c r="AG713">
        <v>0</v>
      </c>
      <c r="AH713" t="s">
        <v>103</v>
      </c>
      <c r="AI713" s="1">
        <v>44637.732974537037</v>
      </c>
      <c r="AJ713">
        <v>81</v>
      </c>
      <c r="AK713">
        <v>1</v>
      </c>
      <c r="AL713">
        <v>0</v>
      </c>
      <c r="AM713">
        <v>1</v>
      </c>
      <c r="AN713">
        <v>0</v>
      </c>
      <c r="AO713">
        <v>1</v>
      </c>
      <c r="AP713">
        <v>4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 x14ac:dyDescent="0.35">
      <c r="A714" t="s">
        <v>1762</v>
      </c>
      <c r="B714" t="s">
        <v>80</v>
      </c>
      <c r="C714" t="s">
        <v>1467</v>
      </c>
      <c r="D714" t="s">
        <v>82</v>
      </c>
      <c r="E714" s="2" t="str">
        <f>HYPERLINK("capsilon://?command=openfolder&amp;siteaddress=FAM.docvelocity-na8.net&amp;folderid=FX9283B043-E4C8-8697-08CE-96E4207F6681","FX220211434")</f>
        <v>FX220211434</v>
      </c>
      <c r="F714" t="s">
        <v>19</v>
      </c>
      <c r="G714" t="s">
        <v>19</v>
      </c>
      <c r="H714" t="s">
        <v>83</v>
      </c>
      <c r="I714" t="s">
        <v>1763</v>
      </c>
      <c r="J714">
        <v>0</v>
      </c>
      <c r="K714" t="s">
        <v>85</v>
      </c>
      <c r="L714" t="s">
        <v>86</v>
      </c>
      <c r="M714" t="s">
        <v>87</v>
      </c>
      <c r="N714">
        <v>2</v>
      </c>
      <c r="O714" s="1">
        <v>44637.726863425924</v>
      </c>
      <c r="P714" s="1">
        <v>44637.733101851853</v>
      </c>
      <c r="Q714">
        <v>472</v>
      </c>
      <c r="R714">
        <v>67</v>
      </c>
      <c r="S714" t="b">
        <v>0</v>
      </c>
      <c r="T714" t="s">
        <v>88</v>
      </c>
      <c r="U714" t="b">
        <v>0</v>
      </c>
      <c r="V714" t="s">
        <v>1229</v>
      </c>
      <c r="W714" s="1">
        <v>44637.727523148147</v>
      </c>
      <c r="X714">
        <v>52</v>
      </c>
      <c r="Y714">
        <v>0</v>
      </c>
      <c r="Z714">
        <v>0</v>
      </c>
      <c r="AA714">
        <v>0</v>
      </c>
      <c r="AB714">
        <v>9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98</v>
      </c>
      <c r="AI714" s="1">
        <v>44637.733101851853</v>
      </c>
      <c r="AJ714">
        <v>15</v>
      </c>
      <c r="AK714">
        <v>0</v>
      </c>
      <c r="AL714">
        <v>0</v>
      </c>
      <c r="AM714">
        <v>0</v>
      </c>
      <c r="AN714">
        <v>9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 x14ac:dyDescent="0.35">
      <c r="A715" t="s">
        <v>1764</v>
      </c>
      <c r="B715" t="s">
        <v>80</v>
      </c>
      <c r="C715" t="s">
        <v>1467</v>
      </c>
      <c r="D715" t="s">
        <v>82</v>
      </c>
      <c r="E715" s="2" t="str">
        <f>HYPERLINK("capsilon://?command=openfolder&amp;siteaddress=FAM.docvelocity-na8.net&amp;folderid=FX9283B043-E4C8-8697-08CE-96E4207F6681","FX220211434")</f>
        <v>FX220211434</v>
      </c>
      <c r="F715" t="s">
        <v>19</v>
      </c>
      <c r="G715" t="s">
        <v>19</v>
      </c>
      <c r="H715" t="s">
        <v>83</v>
      </c>
      <c r="I715" t="s">
        <v>1765</v>
      </c>
      <c r="J715">
        <v>48</v>
      </c>
      <c r="K715" t="s">
        <v>85</v>
      </c>
      <c r="L715" t="s">
        <v>86</v>
      </c>
      <c r="M715" t="s">
        <v>87</v>
      </c>
      <c r="N715">
        <v>2</v>
      </c>
      <c r="O715" s="1">
        <v>44637.729155092595</v>
      </c>
      <c r="P715" s="1">
        <v>44637.735856481479</v>
      </c>
      <c r="Q715">
        <v>61</v>
      </c>
      <c r="R715">
        <v>518</v>
      </c>
      <c r="S715" t="b">
        <v>0</v>
      </c>
      <c r="T715" t="s">
        <v>88</v>
      </c>
      <c r="U715" t="b">
        <v>0</v>
      </c>
      <c r="V715" t="s">
        <v>1254</v>
      </c>
      <c r="W715" s="1">
        <v>44637.734224537038</v>
      </c>
      <c r="X715">
        <v>434</v>
      </c>
      <c r="Y715">
        <v>43</v>
      </c>
      <c r="Z715">
        <v>0</v>
      </c>
      <c r="AA715">
        <v>43</v>
      </c>
      <c r="AB715">
        <v>0</v>
      </c>
      <c r="AC715">
        <v>17</v>
      </c>
      <c r="AD715">
        <v>5</v>
      </c>
      <c r="AE715">
        <v>0</v>
      </c>
      <c r="AF715">
        <v>0</v>
      </c>
      <c r="AG715">
        <v>0</v>
      </c>
      <c r="AH715" t="s">
        <v>103</v>
      </c>
      <c r="AI715" s="1">
        <v>44637.735856481479</v>
      </c>
      <c r="AJ715">
        <v>75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5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 x14ac:dyDescent="0.35">
      <c r="A716" t="s">
        <v>1766</v>
      </c>
      <c r="B716" t="s">
        <v>80</v>
      </c>
      <c r="C716" t="s">
        <v>1729</v>
      </c>
      <c r="D716" t="s">
        <v>82</v>
      </c>
      <c r="E716" s="2" t="str">
        <f>HYPERLINK("capsilon://?command=openfolder&amp;siteaddress=FAM.docvelocity-na8.net&amp;folderid=FX87A55ED2-13D4-2501-6451-AFAD973B4572","FX211114329")</f>
        <v>FX211114329</v>
      </c>
      <c r="F716" t="s">
        <v>19</v>
      </c>
      <c r="G716" t="s">
        <v>19</v>
      </c>
      <c r="H716" t="s">
        <v>83</v>
      </c>
      <c r="I716" t="s">
        <v>1730</v>
      </c>
      <c r="J716">
        <v>94</v>
      </c>
      <c r="K716" t="s">
        <v>85</v>
      </c>
      <c r="L716" t="s">
        <v>86</v>
      </c>
      <c r="M716" t="s">
        <v>87</v>
      </c>
      <c r="N716">
        <v>2</v>
      </c>
      <c r="O716" s="1">
        <v>44637.738032407404</v>
      </c>
      <c r="P716" s="1">
        <v>44637.746145833335</v>
      </c>
      <c r="Q716">
        <v>40</v>
      </c>
      <c r="R716">
        <v>661</v>
      </c>
      <c r="S716" t="b">
        <v>0</v>
      </c>
      <c r="T716" t="s">
        <v>88</v>
      </c>
      <c r="U716" t="b">
        <v>1</v>
      </c>
      <c r="V716" t="s">
        <v>1235</v>
      </c>
      <c r="W716" s="1">
        <v>44637.740624999999</v>
      </c>
      <c r="X716">
        <v>223</v>
      </c>
      <c r="Y716">
        <v>84</v>
      </c>
      <c r="Z716">
        <v>0</v>
      </c>
      <c r="AA716">
        <v>84</v>
      </c>
      <c r="AB716">
        <v>0</v>
      </c>
      <c r="AC716">
        <v>5</v>
      </c>
      <c r="AD716">
        <v>10</v>
      </c>
      <c r="AE716">
        <v>0</v>
      </c>
      <c r="AF716">
        <v>0</v>
      </c>
      <c r="AG716">
        <v>0</v>
      </c>
      <c r="AH716" t="s">
        <v>98</v>
      </c>
      <c r="AI716" s="1">
        <v>44637.746145833335</v>
      </c>
      <c r="AJ716">
        <v>405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10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 x14ac:dyDescent="0.35">
      <c r="A717" t="s">
        <v>1767</v>
      </c>
      <c r="B717" t="s">
        <v>80</v>
      </c>
      <c r="C717" t="s">
        <v>1577</v>
      </c>
      <c r="D717" t="s">
        <v>82</v>
      </c>
      <c r="E717" s="2" t="str">
        <f>HYPERLINK("capsilon://?command=openfolder&amp;siteaddress=FAM.docvelocity-na8.net&amp;folderid=FX2D29DF76-248D-215E-5681-0F7F0FEE73A4","FX22032446")</f>
        <v>FX22032446</v>
      </c>
      <c r="F717" t="s">
        <v>19</v>
      </c>
      <c r="G717" t="s">
        <v>19</v>
      </c>
      <c r="H717" t="s">
        <v>83</v>
      </c>
      <c r="I717" t="s">
        <v>1768</v>
      </c>
      <c r="J717">
        <v>0</v>
      </c>
      <c r="K717" t="s">
        <v>85</v>
      </c>
      <c r="L717" t="s">
        <v>86</v>
      </c>
      <c r="M717" t="s">
        <v>87</v>
      </c>
      <c r="N717">
        <v>2</v>
      </c>
      <c r="O717" s="1">
        <v>44637.738692129627</v>
      </c>
      <c r="P717" s="1">
        <v>44637.779641203706</v>
      </c>
      <c r="Q717">
        <v>2188</v>
      </c>
      <c r="R717">
        <v>1350</v>
      </c>
      <c r="S717" t="b">
        <v>0</v>
      </c>
      <c r="T717" t="s">
        <v>88</v>
      </c>
      <c r="U717" t="b">
        <v>0</v>
      </c>
      <c r="V717" t="s">
        <v>1536</v>
      </c>
      <c r="W717" s="1">
        <v>44637.756979166668</v>
      </c>
      <c r="X717">
        <v>977</v>
      </c>
      <c r="Y717">
        <v>52</v>
      </c>
      <c r="Z717">
        <v>0</v>
      </c>
      <c r="AA717">
        <v>52</v>
      </c>
      <c r="AB717">
        <v>0</v>
      </c>
      <c r="AC717">
        <v>30</v>
      </c>
      <c r="AD717">
        <v>-52</v>
      </c>
      <c r="AE717">
        <v>0</v>
      </c>
      <c r="AF717">
        <v>0</v>
      </c>
      <c r="AG717">
        <v>0</v>
      </c>
      <c r="AH717" t="s">
        <v>103</v>
      </c>
      <c r="AI717" s="1">
        <v>44637.779641203706</v>
      </c>
      <c r="AJ717">
        <v>103</v>
      </c>
      <c r="AK717">
        <v>1</v>
      </c>
      <c r="AL717">
        <v>0</v>
      </c>
      <c r="AM717">
        <v>1</v>
      </c>
      <c r="AN717">
        <v>0</v>
      </c>
      <c r="AO717">
        <v>0</v>
      </c>
      <c r="AP717">
        <v>-53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 x14ac:dyDescent="0.35">
      <c r="A718" t="s">
        <v>1769</v>
      </c>
      <c r="B718" t="s">
        <v>80</v>
      </c>
      <c r="C718" t="s">
        <v>1695</v>
      </c>
      <c r="D718" t="s">
        <v>82</v>
      </c>
      <c r="E718" s="2" t="str">
        <f>HYPERLINK("capsilon://?command=openfolder&amp;siteaddress=FAM.docvelocity-na8.net&amp;folderid=FX1F8B41AA-4AC8-0169-78D8-FC1CEA5F9B76","FX22026604")</f>
        <v>FX22026604</v>
      </c>
      <c r="F718" t="s">
        <v>19</v>
      </c>
      <c r="G718" t="s">
        <v>19</v>
      </c>
      <c r="H718" t="s">
        <v>83</v>
      </c>
      <c r="I718" t="s">
        <v>1698</v>
      </c>
      <c r="J718">
        <v>112</v>
      </c>
      <c r="K718" t="s">
        <v>85</v>
      </c>
      <c r="L718" t="s">
        <v>86</v>
      </c>
      <c r="M718" t="s">
        <v>87</v>
      </c>
      <c r="N718">
        <v>2</v>
      </c>
      <c r="O718" s="1">
        <v>44637.739039351851</v>
      </c>
      <c r="P718" s="1">
        <v>44637.760451388887</v>
      </c>
      <c r="Q718">
        <v>906</v>
      </c>
      <c r="R718">
        <v>944</v>
      </c>
      <c r="S718" t="b">
        <v>0</v>
      </c>
      <c r="T718" t="s">
        <v>88</v>
      </c>
      <c r="U718" t="b">
        <v>1</v>
      </c>
      <c r="V718" t="s">
        <v>1361</v>
      </c>
      <c r="W718" s="1">
        <v>44637.74486111111</v>
      </c>
      <c r="X718">
        <v>500</v>
      </c>
      <c r="Y718">
        <v>73</v>
      </c>
      <c r="Z718">
        <v>0</v>
      </c>
      <c r="AA718">
        <v>73</v>
      </c>
      <c r="AB718">
        <v>21</v>
      </c>
      <c r="AC718">
        <v>5</v>
      </c>
      <c r="AD718">
        <v>39</v>
      </c>
      <c r="AE718">
        <v>0</v>
      </c>
      <c r="AF718">
        <v>0</v>
      </c>
      <c r="AG718">
        <v>0</v>
      </c>
      <c r="AH718" t="s">
        <v>98</v>
      </c>
      <c r="AI718" s="1">
        <v>44637.760451388887</v>
      </c>
      <c r="AJ718">
        <v>430</v>
      </c>
      <c r="AK718">
        <v>0</v>
      </c>
      <c r="AL718">
        <v>0</v>
      </c>
      <c r="AM718">
        <v>0</v>
      </c>
      <c r="AN718">
        <v>21</v>
      </c>
      <c r="AO718">
        <v>0</v>
      </c>
      <c r="AP718">
        <v>39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 x14ac:dyDescent="0.35">
      <c r="A719" t="s">
        <v>1770</v>
      </c>
      <c r="B719" t="s">
        <v>80</v>
      </c>
      <c r="C719" t="s">
        <v>1690</v>
      </c>
      <c r="D719" t="s">
        <v>82</v>
      </c>
      <c r="E719" s="2" t="str">
        <f>HYPERLINK("capsilon://?command=openfolder&amp;siteaddress=FAM.docvelocity-na8.net&amp;folderid=FX53DB2887-59AE-82E9-3A9C-E3B376EA5528","FX22036442")</f>
        <v>FX22036442</v>
      </c>
      <c r="F719" t="s">
        <v>19</v>
      </c>
      <c r="G719" t="s">
        <v>19</v>
      </c>
      <c r="H719" t="s">
        <v>83</v>
      </c>
      <c r="I719" t="s">
        <v>1771</v>
      </c>
      <c r="J719">
        <v>28</v>
      </c>
      <c r="K719" t="s">
        <v>85</v>
      </c>
      <c r="L719" t="s">
        <v>86</v>
      </c>
      <c r="M719" t="s">
        <v>87</v>
      </c>
      <c r="N719">
        <v>2</v>
      </c>
      <c r="O719" s="1">
        <v>44637.773761574077</v>
      </c>
      <c r="P719" s="1">
        <v>44637.780150462961</v>
      </c>
      <c r="Q719">
        <v>376</v>
      </c>
      <c r="R719">
        <v>176</v>
      </c>
      <c r="S719" t="b">
        <v>0</v>
      </c>
      <c r="T719" t="s">
        <v>88</v>
      </c>
      <c r="U719" t="b">
        <v>0</v>
      </c>
      <c r="V719" t="s">
        <v>1235</v>
      </c>
      <c r="W719" s="1">
        <v>44637.775405092594</v>
      </c>
      <c r="X719">
        <v>133</v>
      </c>
      <c r="Y719">
        <v>21</v>
      </c>
      <c r="Z719">
        <v>0</v>
      </c>
      <c r="AA719">
        <v>21</v>
      </c>
      <c r="AB719">
        <v>0</v>
      </c>
      <c r="AC719">
        <v>0</v>
      </c>
      <c r="AD719">
        <v>7</v>
      </c>
      <c r="AE719">
        <v>0</v>
      </c>
      <c r="AF719">
        <v>0</v>
      </c>
      <c r="AG719">
        <v>0</v>
      </c>
      <c r="AH719" t="s">
        <v>103</v>
      </c>
      <c r="AI719" s="1">
        <v>44637.780150462961</v>
      </c>
      <c r="AJ719">
        <v>43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7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 x14ac:dyDescent="0.35">
      <c r="A720" t="s">
        <v>1772</v>
      </c>
      <c r="B720" t="s">
        <v>80</v>
      </c>
      <c r="C720" t="s">
        <v>794</v>
      </c>
      <c r="D720" t="s">
        <v>82</v>
      </c>
      <c r="E720" s="2" t="str">
        <f>HYPERLINK("capsilon://?command=openfolder&amp;siteaddress=FAM.docvelocity-na8.net&amp;folderid=FX3235149B-ED8D-0AAB-0844-1F13A1BB090B","FX22023688")</f>
        <v>FX22023688</v>
      </c>
      <c r="F720" t="s">
        <v>19</v>
      </c>
      <c r="G720" t="s">
        <v>19</v>
      </c>
      <c r="H720" t="s">
        <v>83</v>
      </c>
      <c r="I720" t="s">
        <v>1773</v>
      </c>
      <c r="J720">
        <v>28</v>
      </c>
      <c r="K720" t="s">
        <v>85</v>
      </c>
      <c r="L720" t="s">
        <v>86</v>
      </c>
      <c r="M720" t="s">
        <v>87</v>
      </c>
      <c r="N720">
        <v>2</v>
      </c>
      <c r="O720" s="1">
        <v>44637.778819444444</v>
      </c>
      <c r="P720" s="1">
        <v>44637.803935185184</v>
      </c>
      <c r="Q720">
        <v>1459</v>
      </c>
      <c r="R720">
        <v>711</v>
      </c>
      <c r="S720" t="b">
        <v>0</v>
      </c>
      <c r="T720" t="s">
        <v>88</v>
      </c>
      <c r="U720" t="b">
        <v>0</v>
      </c>
      <c r="V720" t="s">
        <v>1536</v>
      </c>
      <c r="W720" s="1">
        <v>44637.785590277781</v>
      </c>
      <c r="X720">
        <v>582</v>
      </c>
      <c r="Y720">
        <v>21</v>
      </c>
      <c r="Z720">
        <v>0</v>
      </c>
      <c r="AA720">
        <v>21</v>
      </c>
      <c r="AB720">
        <v>0</v>
      </c>
      <c r="AC720">
        <v>2</v>
      </c>
      <c r="AD720">
        <v>7</v>
      </c>
      <c r="AE720">
        <v>0</v>
      </c>
      <c r="AF720">
        <v>0</v>
      </c>
      <c r="AG720">
        <v>0</v>
      </c>
      <c r="AH720" t="s">
        <v>191</v>
      </c>
      <c r="AI720" s="1">
        <v>44637.803935185184</v>
      </c>
      <c r="AJ720">
        <v>129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7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 x14ac:dyDescent="0.35">
      <c r="A721" t="s">
        <v>1774</v>
      </c>
      <c r="B721" t="s">
        <v>80</v>
      </c>
      <c r="C721" t="s">
        <v>794</v>
      </c>
      <c r="D721" t="s">
        <v>82</v>
      </c>
      <c r="E721" s="2" t="str">
        <f>HYPERLINK("capsilon://?command=openfolder&amp;siteaddress=FAM.docvelocity-na8.net&amp;folderid=FX3235149B-ED8D-0AAB-0844-1F13A1BB090B","FX22023688")</f>
        <v>FX22023688</v>
      </c>
      <c r="F721" t="s">
        <v>19</v>
      </c>
      <c r="G721" t="s">
        <v>19</v>
      </c>
      <c r="H721" t="s">
        <v>83</v>
      </c>
      <c r="I721" t="s">
        <v>1775</v>
      </c>
      <c r="J721">
        <v>0</v>
      </c>
      <c r="K721" t="s">
        <v>85</v>
      </c>
      <c r="L721" t="s">
        <v>86</v>
      </c>
      <c r="M721" t="s">
        <v>87</v>
      </c>
      <c r="N721">
        <v>2</v>
      </c>
      <c r="O721" s="1">
        <v>44637.779027777775</v>
      </c>
      <c r="P721" s="1">
        <v>44637.807175925926</v>
      </c>
      <c r="Q721">
        <v>1345</v>
      </c>
      <c r="R721">
        <v>1087</v>
      </c>
      <c r="S721" t="b">
        <v>0</v>
      </c>
      <c r="T721" t="s">
        <v>88</v>
      </c>
      <c r="U721" t="b">
        <v>0</v>
      </c>
      <c r="V721" t="s">
        <v>1358</v>
      </c>
      <c r="W721" s="1">
        <v>44637.788622685184</v>
      </c>
      <c r="X721">
        <v>808</v>
      </c>
      <c r="Y721">
        <v>52</v>
      </c>
      <c r="Z721">
        <v>0</v>
      </c>
      <c r="AA721">
        <v>52</v>
      </c>
      <c r="AB721">
        <v>0</v>
      </c>
      <c r="AC721">
        <v>43</v>
      </c>
      <c r="AD721">
        <v>-52</v>
      </c>
      <c r="AE721">
        <v>0</v>
      </c>
      <c r="AF721">
        <v>0</v>
      </c>
      <c r="AG721">
        <v>0</v>
      </c>
      <c r="AH721" t="s">
        <v>191</v>
      </c>
      <c r="AI721" s="1">
        <v>44637.807175925926</v>
      </c>
      <c r="AJ721">
        <v>279</v>
      </c>
      <c r="AK721">
        <v>2</v>
      </c>
      <c r="AL721">
        <v>0</v>
      </c>
      <c r="AM721">
        <v>2</v>
      </c>
      <c r="AN721">
        <v>0</v>
      </c>
      <c r="AO721">
        <v>2</v>
      </c>
      <c r="AP721">
        <v>-54</v>
      </c>
      <c r="AQ721">
        <v>0</v>
      </c>
      <c r="AR721">
        <v>0</v>
      </c>
      <c r="AS721">
        <v>0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 x14ac:dyDescent="0.35">
      <c r="A722" t="s">
        <v>1776</v>
      </c>
      <c r="B722" t="s">
        <v>80</v>
      </c>
      <c r="C722" t="s">
        <v>1333</v>
      </c>
      <c r="D722" t="s">
        <v>82</v>
      </c>
      <c r="E722" s="2" t="str">
        <f>HYPERLINK("capsilon://?command=openfolder&amp;siteaddress=FAM.docvelocity-na8.net&amp;folderid=FXAD405D87-864A-55E5-17DE-8F962C4808CA","FX22033561")</f>
        <v>FX22033561</v>
      </c>
      <c r="F722" t="s">
        <v>19</v>
      </c>
      <c r="G722" t="s">
        <v>19</v>
      </c>
      <c r="H722" t="s">
        <v>83</v>
      </c>
      <c r="I722" t="s">
        <v>1777</v>
      </c>
      <c r="J722">
        <v>0</v>
      </c>
      <c r="K722" t="s">
        <v>85</v>
      </c>
      <c r="L722" t="s">
        <v>86</v>
      </c>
      <c r="M722" t="s">
        <v>87</v>
      </c>
      <c r="N722">
        <v>2</v>
      </c>
      <c r="O722" s="1">
        <v>44637.813078703701</v>
      </c>
      <c r="P722" s="1">
        <v>44638.153101851851</v>
      </c>
      <c r="Q722">
        <v>27126</v>
      </c>
      <c r="R722">
        <v>2252</v>
      </c>
      <c r="S722" t="b">
        <v>0</v>
      </c>
      <c r="T722" t="s">
        <v>88</v>
      </c>
      <c r="U722" t="b">
        <v>0</v>
      </c>
      <c r="V722" t="s">
        <v>237</v>
      </c>
      <c r="W722" s="1">
        <v>44637.838865740741</v>
      </c>
      <c r="X722">
        <v>2073</v>
      </c>
      <c r="Y722">
        <v>52</v>
      </c>
      <c r="Z722">
        <v>0</v>
      </c>
      <c r="AA722">
        <v>52</v>
      </c>
      <c r="AB722">
        <v>0</v>
      </c>
      <c r="AC722">
        <v>28</v>
      </c>
      <c r="AD722">
        <v>-52</v>
      </c>
      <c r="AE722">
        <v>0</v>
      </c>
      <c r="AF722">
        <v>0</v>
      </c>
      <c r="AG722">
        <v>0</v>
      </c>
      <c r="AH722" t="s">
        <v>255</v>
      </c>
      <c r="AI722" s="1">
        <v>44638.153101851851</v>
      </c>
      <c r="AJ722">
        <v>167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 x14ac:dyDescent="0.35">
      <c r="A723" t="s">
        <v>1778</v>
      </c>
      <c r="B723" t="s">
        <v>80</v>
      </c>
      <c r="C723" t="s">
        <v>282</v>
      </c>
      <c r="D723" t="s">
        <v>82</v>
      </c>
      <c r="E723" s="2" t="str">
        <f>HYPERLINK("capsilon://?command=openfolder&amp;siteaddress=FAM.docvelocity-na8.net&amp;folderid=FX3D6EDBD1-6D5A-C274-A286-8F5A16ECEE6B","FX220211872")</f>
        <v>FX220211872</v>
      </c>
      <c r="F723" t="s">
        <v>19</v>
      </c>
      <c r="G723" t="s">
        <v>19</v>
      </c>
      <c r="H723" t="s">
        <v>83</v>
      </c>
      <c r="I723" t="s">
        <v>1779</v>
      </c>
      <c r="J723">
        <v>0</v>
      </c>
      <c r="K723" t="s">
        <v>85</v>
      </c>
      <c r="L723" t="s">
        <v>86</v>
      </c>
      <c r="M723" t="s">
        <v>87</v>
      </c>
      <c r="N723">
        <v>2</v>
      </c>
      <c r="O723" s="1">
        <v>44637.827233796299</v>
      </c>
      <c r="P723" s="1">
        <v>44638.154560185183</v>
      </c>
      <c r="Q723">
        <v>27101</v>
      </c>
      <c r="R723">
        <v>1180</v>
      </c>
      <c r="S723" t="b">
        <v>0</v>
      </c>
      <c r="T723" t="s">
        <v>88</v>
      </c>
      <c r="U723" t="b">
        <v>0</v>
      </c>
      <c r="V723" t="s">
        <v>1581</v>
      </c>
      <c r="W723" s="1">
        <v>44637.997534722221</v>
      </c>
      <c r="X723">
        <v>1032</v>
      </c>
      <c r="Y723">
        <v>52</v>
      </c>
      <c r="Z723">
        <v>0</v>
      </c>
      <c r="AA723">
        <v>52</v>
      </c>
      <c r="AB723">
        <v>0</v>
      </c>
      <c r="AC723">
        <v>34</v>
      </c>
      <c r="AD723">
        <v>-52</v>
      </c>
      <c r="AE723">
        <v>0</v>
      </c>
      <c r="AF723">
        <v>0</v>
      </c>
      <c r="AG723">
        <v>0</v>
      </c>
      <c r="AH723" t="s">
        <v>255</v>
      </c>
      <c r="AI723" s="1">
        <v>44638.154560185183</v>
      </c>
      <c r="AJ723">
        <v>126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-53</v>
      </c>
      <c r="AQ723">
        <v>0</v>
      </c>
      <c r="AR723">
        <v>0</v>
      </c>
      <c r="AS723">
        <v>0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 x14ac:dyDescent="0.35">
      <c r="A724" t="s">
        <v>1780</v>
      </c>
      <c r="B724" t="s">
        <v>80</v>
      </c>
      <c r="C724" t="s">
        <v>907</v>
      </c>
      <c r="D724" t="s">
        <v>82</v>
      </c>
      <c r="E724" s="2" t="str">
        <f>HYPERLINK("capsilon://?command=openfolder&amp;siteaddress=FAM.docvelocity-na8.net&amp;folderid=FX514B4125-F1AD-A44F-5610-5F18A6058788","FX220212712")</f>
        <v>FX220212712</v>
      </c>
      <c r="F724" t="s">
        <v>19</v>
      </c>
      <c r="G724" t="s">
        <v>19</v>
      </c>
      <c r="H724" t="s">
        <v>83</v>
      </c>
      <c r="I724" t="s">
        <v>1781</v>
      </c>
      <c r="J724">
        <v>0</v>
      </c>
      <c r="K724" t="s">
        <v>85</v>
      </c>
      <c r="L724" t="s">
        <v>86</v>
      </c>
      <c r="M724" t="s">
        <v>87</v>
      </c>
      <c r="N724">
        <v>2</v>
      </c>
      <c r="O724" s="1">
        <v>44637.858078703706</v>
      </c>
      <c r="P724" s="1">
        <v>44638.157349537039</v>
      </c>
      <c r="Q724">
        <v>22136</v>
      </c>
      <c r="R724">
        <v>3721</v>
      </c>
      <c r="S724" t="b">
        <v>0</v>
      </c>
      <c r="T724" t="s">
        <v>88</v>
      </c>
      <c r="U724" t="b">
        <v>0</v>
      </c>
      <c r="V724" t="s">
        <v>1782</v>
      </c>
      <c r="W724" s="1">
        <v>44638.026030092595</v>
      </c>
      <c r="X724">
        <v>3481</v>
      </c>
      <c r="Y724">
        <v>52</v>
      </c>
      <c r="Z724">
        <v>0</v>
      </c>
      <c r="AA724">
        <v>52</v>
      </c>
      <c r="AB724">
        <v>0</v>
      </c>
      <c r="AC724">
        <v>44</v>
      </c>
      <c r="AD724">
        <v>-52</v>
      </c>
      <c r="AE724">
        <v>0</v>
      </c>
      <c r="AF724">
        <v>0</v>
      </c>
      <c r="AG724">
        <v>0</v>
      </c>
      <c r="AH724" t="s">
        <v>255</v>
      </c>
      <c r="AI724" s="1">
        <v>44638.157349537039</v>
      </c>
      <c r="AJ724">
        <v>240</v>
      </c>
      <c r="AK724">
        <v>1</v>
      </c>
      <c r="AL724">
        <v>0</v>
      </c>
      <c r="AM724">
        <v>1</v>
      </c>
      <c r="AN724">
        <v>0</v>
      </c>
      <c r="AO724">
        <v>0</v>
      </c>
      <c r="AP724">
        <v>-53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 x14ac:dyDescent="0.35">
      <c r="A725" t="s">
        <v>1783</v>
      </c>
      <c r="B725" t="s">
        <v>80</v>
      </c>
      <c r="C725" t="s">
        <v>984</v>
      </c>
      <c r="D725" t="s">
        <v>82</v>
      </c>
      <c r="E725" s="2" t="str">
        <f>HYPERLINK("capsilon://?command=openfolder&amp;siteaddress=FAM.docvelocity-na8.net&amp;folderid=FX6D636A68-473B-254C-157B-B7421CFBA9CB","FX220211262")</f>
        <v>FX220211262</v>
      </c>
      <c r="F725" t="s">
        <v>19</v>
      </c>
      <c r="G725" t="s">
        <v>19</v>
      </c>
      <c r="H725" t="s">
        <v>83</v>
      </c>
      <c r="I725" t="s">
        <v>1784</v>
      </c>
      <c r="J725">
        <v>0</v>
      </c>
      <c r="K725" t="s">
        <v>85</v>
      </c>
      <c r="L725" t="s">
        <v>86</v>
      </c>
      <c r="M725" t="s">
        <v>87</v>
      </c>
      <c r="N725">
        <v>2</v>
      </c>
      <c r="O725" s="1">
        <v>44637.903703703705</v>
      </c>
      <c r="P725" s="1">
        <v>44638.15997685185</v>
      </c>
      <c r="Q725">
        <v>20872</v>
      </c>
      <c r="R725">
        <v>1270</v>
      </c>
      <c r="S725" t="b">
        <v>0</v>
      </c>
      <c r="T725" t="s">
        <v>88</v>
      </c>
      <c r="U725" t="b">
        <v>0</v>
      </c>
      <c r="V725" t="s">
        <v>1314</v>
      </c>
      <c r="W725" s="1">
        <v>44637.997662037036</v>
      </c>
      <c r="X725">
        <v>1020</v>
      </c>
      <c r="Y725">
        <v>52</v>
      </c>
      <c r="Z725">
        <v>0</v>
      </c>
      <c r="AA725">
        <v>52</v>
      </c>
      <c r="AB725">
        <v>0</v>
      </c>
      <c r="AC725">
        <v>23</v>
      </c>
      <c r="AD725">
        <v>-52</v>
      </c>
      <c r="AE725">
        <v>0</v>
      </c>
      <c r="AF725">
        <v>0</v>
      </c>
      <c r="AG725">
        <v>0</v>
      </c>
      <c r="AH725" t="s">
        <v>566</v>
      </c>
      <c r="AI725" s="1">
        <v>44638.15997685185</v>
      </c>
      <c r="AJ725">
        <v>250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-52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 x14ac:dyDescent="0.35">
      <c r="A726" t="s">
        <v>1785</v>
      </c>
      <c r="B726" t="s">
        <v>80</v>
      </c>
      <c r="C726" t="s">
        <v>907</v>
      </c>
      <c r="D726" t="s">
        <v>82</v>
      </c>
      <c r="E726" s="2" t="str">
        <f>HYPERLINK("capsilon://?command=openfolder&amp;siteaddress=FAM.docvelocity-na8.net&amp;folderid=FX514B4125-F1AD-A44F-5610-5F18A6058788","FX220212712")</f>
        <v>FX220212712</v>
      </c>
      <c r="F726" t="s">
        <v>19</v>
      </c>
      <c r="G726" t="s">
        <v>19</v>
      </c>
      <c r="H726" t="s">
        <v>83</v>
      </c>
      <c r="I726" t="s">
        <v>1786</v>
      </c>
      <c r="J726">
        <v>86</v>
      </c>
      <c r="K726" t="s">
        <v>85</v>
      </c>
      <c r="L726" t="s">
        <v>86</v>
      </c>
      <c r="M726" t="s">
        <v>87</v>
      </c>
      <c r="N726">
        <v>2</v>
      </c>
      <c r="O726" s="1">
        <v>44638.115324074075</v>
      </c>
      <c r="P726" s="1">
        <v>44638.164178240739</v>
      </c>
      <c r="Q726">
        <v>2925</v>
      </c>
      <c r="R726">
        <v>1296</v>
      </c>
      <c r="S726" t="b">
        <v>0</v>
      </c>
      <c r="T726" t="s">
        <v>88</v>
      </c>
      <c r="U726" t="b">
        <v>0</v>
      </c>
      <c r="V726" t="s">
        <v>1318</v>
      </c>
      <c r="W726" s="1">
        <v>44638.129884259259</v>
      </c>
      <c r="X726">
        <v>909</v>
      </c>
      <c r="Y726">
        <v>81</v>
      </c>
      <c r="Z726">
        <v>0</v>
      </c>
      <c r="AA726">
        <v>81</v>
      </c>
      <c r="AB726">
        <v>0</v>
      </c>
      <c r="AC726">
        <v>5</v>
      </c>
      <c r="AD726">
        <v>5</v>
      </c>
      <c r="AE726">
        <v>0</v>
      </c>
      <c r="AF726">
        <v>0</v>
      </c>
      <c r="AG726">
        <v>0</v>
      </c>
      <c r="AH726" t="s">
        <v>566</v>
      </c>
      <c r="AI726" s="1">
        <v>44638.164178240739</v>
      </c>
      <c r="AJ726">
        <v>362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5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 x14ac:dyDescent="0.35">
      <c r="A727" t="s">
        <v>1787</v>
      </c>
      <c r="B727" t="s">
        <v>80</v>
      </c>
      <c r="C727" t="s">
        <v>907</v>
      </c>
      <c r="D727" t="s">
        <v>82</v>
      </c>
      <c r="E727" s="2" t="str">
        <f>HYPERLINK("capsilon://?command=openfolder&amp;siteaddress=FAM.docvelocity-na8.net&amp;folderid=FX514B4125-F1AD-A44F-5610-5F18A6058788","FX220212712")</f>
        <v>FX220212712</v>
      </c>
      <c r="F727" t="s">
        <v>19</v>
      </c>
      <c r="G727" t="s">
        <v>19</v>
      </c>
      <c r="H727" t="s">
        <v>83</v>
      </c>
      <c r="I727" t="s">
        <v>1788</v>
      </c>
      <c r="J727">
        <v>86</v>
      </c>
      <c r="K727" t="s">
        <v>85</v>
      </c>
      <c r="L727" t="s">
        <v>86</v>
      </c>
      <c r="M727" t="s">
        <v>87</v>
      </c>
      <c r="N727">
        <v>2</v>
      </c>
      <c r="O727" s="1">
        <v>44638.115393518521</v>
      </c>
      <c r="P727" s="1">
        <v>44638.167395833334</v>
      </c>
      <c r="Q727">
        <v>2610</v>
      </c>
      <c r="R727">
        <v>1883</v>
      </c>
      <c r="S727" t="b">
        <v>0</v>
      </c>
      <c r="T727" t="s">
        <v>88</v>
      </c>
      <c r="U727" t="b">
        <v>0</v>
      </c>
      <c r="V727" t="s">
        <v>1782</v>
      </c>
      <c r="W727" s="1">
        <v>44638.139849537038</v>
      </c>
      <c r="X727">
        <v>1606</v>
      </c>
      <c r="Y727">
        <v>81</v>
      </c>
      <c r="Z727">
        <v>0</v>
      </c>
      <c r="AA727">
        <v>81</v>
      </c>
      <c r="AB727">
        <v>0</v>
      </c>
      <c r="AC727">
        <v>5</v>
      </c>
      <c r="AD727">
        <v>5</v>
      </c>
      <c r="AE727">
        <v>0</v>
      </c>
      <c r="AF727">
        <v>0</v>
      </c>
      <c r="AG727">
        <v>0</v>
      </c>
      <c r="AH727" t="s">
        <v>566</v>
      </c>
      <c r="AI727" s="1">
        <v>44638.167395833334</v>
      </c>
      <c r="AJ727">
        <v>277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5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 x14ac:dyDescent="0.35">
      <c r="A728" t="s">
        <v>1789</v>
      </c>
      <c r="B728" t="s">
        <v>80</v>
      </c>
      <c r="C728" t="s">
        <v>1790</v>
      </c>
      <c r="D728" t="s">
        <v>82</v>
      </c>
      <c r="E728" s="2" t="str">
        <f>HYPERLINK("capsilon://?command=openfolder&amp;siteaddress=FAM.docvelocity-na8.net&amp;folderid=FX5D83FE6C-A02E-9166-A1B7-81934B8CAAD1","FX22022402")</f>
        <v>FX22022402</v>
      </c>
      <c r="F728" t="s">
        <v>19</v>
      </c>
      <c r="G728" t="s">
        <v>19</v>
      </c>
      <c r="H728" t="s">
        <v>83</v>
      </c>
      <c r="I728" t="s">
        <v>1791</v>
      </c>
      <c r="J728">
        <v>0</v>
      </c>
      <c r="K728" t="s">
        <v>85</v>
      </c>
      <c r="L728" t="s">
        <v>86</v>
      </c>
      <c r="M728" t="s">
        <v>87</v>
      </c>
      <c r="N728">
        <v>2</v>
      </c>
      <c r="O728" s="1">
        <v>44638.325138888889</v>
      </c>
      <c r="P728" s="1">
        <v>44638.335416666669</v>
      </c>
      <c r="Q728">
        <v>455</v>
      </c>
      <c r="R728">
        <v>433</v>
      </c>
      <c r="S728" t="b">
        <v>0</v>
      </c>
      <c r="T728" t="s">
        <v>88</v>
      </c>
      <c r="U728" t="b">
        <v>0</v>
      </c>
      <c r="V728" t="s">
        <v>1592</v>
      </c>
      <c r="W728" s="1">
        <v>44638.329872685186</v>
      </c>
      <c r="X728">
        <v>102</v>
      </c>
      <c r="Y728">
        <v>9</v>
      </c>
      <c r="Z728">
        <v>0</v>
      </c>
      <c r="AA728">
        <v>9</v>
      </c>
      <c r="AB728">
        <v>0</v>
      </c>
      <c r="AC728">
        <v>3</v>
      </c>
      <c r="AD728">
        <v>-9</v>
      </c>
      <c r="AE728">
        <v>0</v>
      </c>
      <c r="AF728">
        <v>0</v>
      </c>
      <c r="AG728">
        <v>0</v>
      </c>
      <c r="AH728" t="s">
        <v>114</v>
      </c>
      <c r="AI728" s="1">
        <v>44638.335416666669</v>
      </c>
      <c r="AJ728">
        <v>331</v>
      </c>
      <c r="AK728">
        <v>1</v>
      </c>
      <c r="AL728">
        <v>0</v>
      </c>
      <c r="AM728">
        <v>1</v>
      </c>
      <c r="AN728">
        <v>0</v>
      </c>
      <c r="AO728">
        <v>2</v>
      </c>
      <c r="AP728">
        <v>-10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 x14ac:dyDescent="0.35">
      <c r="A729" t="s">
        <v>1792</v>
      </c>
      <c r="B729" t="s">
        <v>80</v>
      </c>
      <c r="C729" t="s">
        <v>1793</v>
      </c>
      <c r="D729" t="s">
        <v>82</v>
      </c>
      <c r="E729" s="2" t="str">
        <f>HYPERLINK("capsilon://?command=openfolder&amp;siteaddress=FAM.docvelocity-na8.net&amp;folderid=FX0EBA931C-2DB0-5172-CA32-9579ED3C1D7B","FX22025512")</f>
        <v>FX22025512</v>
      </c>
      <c r="F729" t="s">
        <v>19</v>
      </c>
      <c r="G729" t="s">
        <v>19</v>
      </c>
      <c r="H729" t="s">
        <v>83</v>
      </c>
      <c r="I729" t="s">
        <v>1794</v>
      </c>
      <c r="J729">
        <v>0</v>
      </c>
      <c r="K729" t="s">
        <v>85</v>
      </c>
      <c r="L729" t="s">
        <v>86</v>
      </c>
      <c r="M729" t="s">
        <v>87</v>
      </c>
      <c r="N729">
        <v>2</v>
      </c>
      <c r="O729" s="1">
        <v>44638.36041666667</v>
      </c>
      <c r="P729" s="1">
        <v>44638.369085648148</v>
      </c>
      <c r="Q729">
        <v>535</v>
      </c>
      <c r="R729">
        <v>214</v>
      </c>
      <c r="S729" t="b">
        <v>0</v>
      </c>
      <c r="T729" t="s">
        <v>88</v>
      </c>
      <c r="U729" t="b">
        <v>0</v>
      </c>
      <c r="V729" t="s">
        <v>1318</v>
      </c>
      <c r="W729" s="1">
        <v>44638.365381944444</v>
      </c>
      <c r="X729">
        <v>118</v>
      </c>
      <c r="Y729">
        <v>9</v>
      </c>
      <c r="Z729">
        <v>0</v>
      </c>
      <c r="AA729">
        <v>9</v>
      </c>
      <c r="AB729">
        <v>0</v>
      </c>
      <c r="AC729">
        <v>3</v>
      </c>
      <c r="AD729">
        <v>-9</v>
      </c>
      <c r="AE729">
        <v>0</v>
      </c>
      <c r="AF729">
        <v>0</v>
      </c>
      <c r="AG729">
        <v>0</v>
      </c>
      <c r="AH729" t="s">
        <v>566</v>
      </c>
      <c r="AI729" s="1">
        <v>44638.369085648148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 x14ac:dyDescent="0.35">
      <c r="A730" t="s">
        <v>1795</v>
      </c>
      <c r="B730" t="s">
        <v>80</v>
      </c>
      <c r="C730" t="s">
        <v>1241</v>
      </c>
      <c r="D730" t="s">
        <v>82</v>
      </c>
      <c r="E730" s="2" t="str">
        <f>HYPERLINK("capsilon://?command=openfolder&amp;siteaddress=FAM.docvelocity-na8.net&amp;folderid=FX5503409E-5403-8AE7-6C19-7B02B8412334","FX22034806")</f>
        <v>FX22034806</v>
      </c>
      <c r="F730" t="s">
        <v>19</v>
      </c>
      <c r="G730" t="s">
        <v>19</v>
      </c>
      <c r="H730" t="s">
        <v>83</v>
      </c>
      <c r="I730" t="s">
        <v>1796</v>
      </c>
      <c r="J730">
        <v>0</v>
      </c>
      <c r="K730" t="s">
        <v>85</v>
      </c>
      <c r="L730" t="s">
        <v>86</v>
      </c>
      <c r="M730" t="s">
        <v>87</v>
      </c>
      <c r="N730">
        <v>2</v>
      </c>
      <c r="O730" s="1">
        <v>44638.361932870372</v>
      </c>
      <c r="P730" s="1">
        <v>44638.387152777781</v>
      </c>
      <c r="Q730">
        <v>984</v>
      </c>
      <c r="R730">
        <v>1195</v>
      </c>
      <c r="S730" t="b">
        <v>0</v>
      </c>
      <c r="T730" t="s">
        <v>88</v>
      </c>
      <c r="U730" t="b">
        <v>0</v>
      </c>
      <c r="V730" t="s">
        <v>1318</v>
      </c>
      <c r="W730" s="1">
        <v>44638.381979166668</v>
      </c>
      <c r="X730">
        <v>680</v>
      </c>
      <c r="Y730">
        <v>52</v>
      </c>
      <c r="Z730">
        <v>0</v>
      </c>
      <c r="AA730">
        <v>52</v>
      </c>
      <c r="AB730">
        <v>0</v>
      </c>
      <c r="AC730">
        <v>16</v>
      </c>
      <c r="AD730">
        <v>-52</v>
      </c>
      <c r="AE730">
        <v>0</v>
      </c>
      <c r="AF730">
        <v>0</v>
      </c>
      <c r="AG730">
        <v>0</v>
      </c>
      <c r="AH730" t="s">
        <v>111</v>
      </c>
      <c r="AI730" s="1">
        <v>44638.387152777781</v>
      </c>
      <c r="AJ730">
        <v>428</v>
      </c>
      <c r="AK730">
        <v>3</v>
      </c>
      <c r="AL730">
        <v>0</v>
      </c>
      <c r="AM730">
        <v>3</v>
      </c>
      <c r="AN730">
        <v>0</v>
      </c>
      <c r="AO730">
        <v>3</v>
      </c>
      <c r="AP730">
        <v>-55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 x14ac:dyDescent="0.35">
      <c r="A731" t="s">
        <v>1797</v>
      </c>
      <c r="B731" t="s">
        <v>80</v>
      </c>
      <c r="C731" t="s">
        <v>1798</v>
      </c>
      <c r="D731" t="s">
        <v>82</v>
      </c>
      <c r="E731" s="2" t="str">
        <f>HYPERLINK("capsilon://?command=openfolder&amp;siteaddress=FAM.docvelocity-na8.net&amp;folderid=FX61A62F7C-EFBC-D297-13BA-807EBA0DB264","FX22026838")</f>
        <v>FX22026838</v>
      </c>
      <c r="F731" t="s">
        <v>19</v>
      </c>
      <c r="G731" t="s">
        <v>19</v>
      </c>
      <c r="H731" t="s">
        <v>83</v>
      </c>
      <c r="I731" t="s">
        <v>1799</v>
      </c>
      <c r="J731">
        <v>0</v>
      </c>
      <c r="K731" t="s">
        <v>85</v>
      </c>
      <c r="L731" t="s">
        <v>86</v>
      </c>
      <c r="M731" t="s">
        <v>87</v>
      </c>
      <c r="N731">
        <v>2</v>
      </c>
      <c r="O731" s="1">
        <v>44638.41505787037</v>
      </c>
      <c r="P731" s="1">
        <v>44638.432395833333</v>
      </c>
      <c r="Q731">
        <v>406</v>
      </c>
      <c r="R731">
        <v>1092</v>
      </c>
      <c r="S731" t="b">
        <v>0</v>
      </c>
      <c r="T731" t="s">
        <v>88</v>
      </c>
      <c r="U731" t="b">
        <v>0</v>
      </c>
      <c r="V731" t="s">
        <v>1318</v>
      </c>
      <c r="W731" s="1">
        <v>44638.42391203704</v>
      </c>
      <c r="X731">
        <v>669</v>
      </c>
      <c r="Y731">
        <v>52</v>
      </c>
      <c r="Z731">
        <v>0</v>
      </c>
      <c r="AA731">
        <v>52</v>
      </c>
      <c r="AB731">
        <v>0</v>
      </c>
      <c r="AC731">
        <v>32</v>
      </c>
      <c r="AD731">
        <v>-52</v>
      </c>
      <c r="AE731">
        <v>0</v>
      </c>
      <c r="AF731">
        <v>0</v>
      </c>
      <c r="AG731">
        <v>0</v>
      </c>
      <c r="AH731" t="s">
        <v>255</v>
      </c>
      <c r="AI731" s="1">
        <v>44638.432395833333</v>
      </c>
      <c r="AJ731">
        <v>423</v>
      </c>
      <c r="AK731">
        <v>4</v>
      </c>
      <c r="AL731">
        <v>0</v>
      </c>
      <c r="AM731">
        <v>4</v>
      </c>
      <c r="AN731">
        <v>0</v>
      </c>
      <c r="AO731">
        <v>3</v>
      </c>
      <c r="AP731">
        <v>-56</v>
      </c>
      <c r="AQ731">
        <v>0</v>
      </c>
      <c r="AR731">
        <v>0</v>
      </c>
      <c r="AS731">
        <v>0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 x14ac:dyDescent="0.35">
      <c r="A732" t="s">
        <v>1800</v>
      </c>
      <c r="B732" t="s">
        <v>80</v>
      </c>
      <c r="C732" t="s">
        <v>1798</v>
      </c>
      <c r="D732" t="s">
        <v>82</v>
      </c>
      <c r="E732" s="2" t="str">
        <f>HYPERLINK("capsilon://?command=openfolder&amp;siteaddress=FAM.docvelocity-na8.net&amp;folderid=FX61A62F7C-EFBC-D297-13BA-807EBA0DB264","FX22026838")</f>
        <v>FX22026838</v>
      </c>
      <c r="F732" t="s">
        <v>19</v>
      </c>
      <c r="G732" t="s">
        <v>19</v>
      </c>
      <c r="H732" t="s">
        <v>83</v>
      </c>
      <c r="I732" t="s">
        <v>1801</v>
      </c>
      <c r="J732">
        <v>0</v>
      </c>
      <c r="K732" t="s">
        <v>85</v>
      </c>
      <c r="L732" t="s">
        <v>86</v>
      </c>
      <c r="M732" t="s">
        <v>87</v>
      </c>
      <c r="N732">
        <v>2</v>
      </c>
      <c r="O732" s="1">
        <v>44638.415266203701</v>
      </c>
      <c r="P732" s="1">
        <v>44638.462500000001</v>
      </c>
      <c r="Q732">
        <v>2435</v>
      </c>
      <c r="R732">
        <v>1646</v>
      </c>
      <c r="S732" t="b">
        <v>0</v>
      </c>
      <c r="T732" t="s">
        <v>88</v>
      </c>
      <c r="U732" t="b">
        <v>0</v>
      </c>
      <c r="V732" t="s">
        <v>1592</v>
      </c>
      <c r="W732" s="1">
        <v>44638.443449074075</v>
      </c>
      <c r="X732">
        <v>961</v>
      </c>
      <c r="Y732">
        <v>52</v>
      </c>
      <c r="Z732">
        <v>0</v>
      </c>
      <c r="AA732">
        <v>52</v>
      </c>
      <c r="AB732">
        <v>0</v>
      </c>
      <c r="AC732">
        <v>24</v>
      </c>
      <c r="AD732">
        <v>-52</v>
      </c>
      <c r="AE732">
        <v>0</v>
      </c>
      <c r="AF732">
        <v>0</v>
      </c>
      <c r="AG732">
        <v>0</v>
      </c>
      <c r="AH732" t="s">
        <v>255</v>
      </c>
      <c r="AI732" s="1">
        <v>44638.462500000001</v>
      </c>
      <c r="AJ732">
        <v>647</v>
      </c>
      <c r="AK732">
        <v>4</v>
      </c>
      <c r="AL732">
        <v>0</v>
      </c>
      <c r="AM732">
        <v>4</v>
      </c>
      <c r="AN732">
        <v>0</v>
      </c>
      <c r="AO732">
        <v>3</v>
      </c>
      <c r="AP732">
        <v>-56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 x14ac:dyDescent="0.35">
      <c r="A733" t="s">
        <v>1802</v>
      </c>
      <c r="B733" t="s">
        <v>80</v>
      </c>
      <c r="C733" t="s">
        <v>1803</v>
      </c>
      <c r="D733" t="s">
        <v>82</v>
      </c>
      <c r="E733" s="2" t="str">
        <f>HYPERLINK("capsilon://?command=openfolder&amp;siteaddress=FAM.docvelocity-na8.net&amp;folderid=FXB7045771-7D69-9B88-84C6-D75E3E07A6DF","FX220210671")</f>
        <v>FX220210671</v>
      </c>
      <c r="F733" t="s">
        <v>19</v>
      </c>
      <c r="G733" t="s">
        <v>19</v>
      </c>
      <c r="H733" t="s">
        <v>83</v>
      </c>
      <c r="I733" t="s">
        <v>1804</v>
      </c>
      <c r="J733">
        <v>0</v>
      </c>
      <c r="K733" t="s">
        <v>85</v>
      </c>
      <c r="L733" t="s">
        <v>86</v>
      </c>
      <c r="M733" t="s">
        <v>87</v>
      </c>
      <c r="N733">
        <v>2</v>
      </c>
      <c r="O733" s="1">
        <v>44622.469629629632</v>
      </c>
      <c r="P733" s="1">
        <v>44622.516805555555</v>
      </c>
      <c r="Q733">
        <v>2986</v>
      </c>
      <c r="R733">
        <v>1090</v>
      </c>
      <c r="S733" t="b">
        <v>0</v>
      </c>
      <c r="T733" t="s">
        <v>88</v>
      </c>
      <c r="U733" t="b">
        <v>0</v>
      </c>
      <c r="V733" t="s">
        <v>89</v>
      </c>
      <c r="W733" s="1">
        <v>44622.493784722225</v>
      </c>
      <c r="X733">
        <v>748</v>
      </c>
      <c r="Y733">
        <v>21</v>
      </c>
      <c r="Z733">
        <v>0</v>
      </c>
      <c r="AA733">
        <v>21</v>
      </c>
      <c r="AB733">
        <v>0</v>
      </c>
      <c r="AC733">
        <v>16</v>
      </c>
      <c r="AD733">
        <v>-21</v>
      </c>
      <c r="AE733">
        <v>0</v>
      </c>
      <c r="AF733">
        <v>0</v>
      </c>
      <c r="AG733">
        <v>0</v>
      </c>
      <c r="AH733" t="s">
        <v>98</v>
      </c>
      <c r="AI733" s="1">
        <v>44622.516805555555</v>
      </c>
      <c r="AJ733">
        <v>304</v>
      </c>
      <c r="AK733">
        <v>2</v>
      </c>
      <c r="AL733">
        <v>0</v>
      </c>
      <c r="AM733">
        <v>2</v>
      </c>
      <c r="AN733">
        <v>0</v>
      </c>
      <c r="AO733">
        <v>2</v>
      </c>
      <c r="AP733">
        <v>-23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 x14ac:dyDescent="0.35">
      <c r="A734" t="s">
        <v>1805</v>
      </c>
      <c r="B734" t="s">
        <v>80</v>
      </c>
      <c r="C734" t="s">
        <v>1803</v>
      </c>
      <c r="D734" t="s">
        <v>82</v>
      </c>
      <c r="E734" s="2" t="str">
        <f>HYPERLINK("capsilon://?command=openfolder&amp;siteaddress=FAM.docvelocity-na8.net&amp;folderid=FXB7045771-7D69-9B88-84C6-D75E3E07A6DF","FX220210671")</f>
        <v>FX220210671</v>
      </c>
      <c r="F734" t="s">
        <v>19</v>
      </c>
      <c r="G734" t="s">
        <v>19</v>
      </c>
      <c r="H734" t="s">
        <v>83</v>
      </c>
      <c r="I734" t="s">
        <v>1806</v>
      </c>
      <c r="J734">
        <v>0</v>
      </c>
      <c r="K734" t="s">
        <v>85</v>
      </c>
      <c r="L734" t="s">
        <v>86</v>
      </c>
      <c r="M734" t="s">
        <v>87</v>
      </c>
      <c r="N734">
        <v>2</v>
      </c>
      <c r="O734" s="1">
        <v>44622.470567129632</v>
      </c>
      <c r="P734" s="1">
        <v>44622.519745370373</v>
      </c>
      <c r="Q734">
        <v>3677</v>
      </c>
      <c r="R734">
        <v>572</v>
      </c>
      <c r="S734" t="b">
        <v>0</v>
      </c>
      <c r="T734" t="s">
        <v>88</v>
      </c>
      <c r="U734" t="b">
        <v>0</v>
      </c>
      <c r="V734" t="s">
        <v>102</v>
      </c>
      <c r="W734" s="1">
        <v>44622.488958333335</v>
      </c>
      <c r="X734">
        <v>319</v>
      </c>
      <c r="Y734">
        <v>21</v>
      </c>
      <c r="Z734">
        <v>0</v>
      </c>
      <c r="AA734">
        <v>21</v>
      </c>
      <c r="AB734">
        <v>0</v>
      </c>
      <c r="AC734">
        <v>2</v>
      </c>
      <c r="AD734">
        <v>-21</v>
      </c>
      <c r="AE734">
        <v>0</v>
      </c>
      <c r="AF734">
        <v>0</v>
      </c>
      <c r="AG734">
        <v>0</v>
      </c>
      <c r="AH734" t="s">
        <v>98</v>
      </c>
      <c r="AI734" s="1">
        <v>44622.519745370373</v>
      </c>
      <c r="AJ734">
        <v>253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-21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 x14ac:dyDescent="0.35">
      <c r="A735" t="s">
        <v>1807</v>
      </c>
      <c r="B735" t="s">
        <v>80</v>
      </c>
      <c r="C735" t="s">
        <v>794</v>
      </c>
      <c r="D735" t="s">
        <v>82</v>
      </c>
      <c r="E735" s="2" t="str">
        <f>HYPERLINK("capsilon://?command=openfolder&amp;siteaddress=FAM.docvelocity-na8.net&amp;folderid=FX3235149B-ED8D-0AAB-0844-1F13A1BB090B","FX22023688")</f>
        <v>FX22023688</v>
      </c>
      <c r="F735" t="s">
        <v>19</v>
      </c>
      <c r="G735" t="s">
        <v>19</v>
      </c>
      <c r="H735" t="s">
        <v>83</v>
      </c>
      <c r="I735" t="s">
        <v>1808</v>
      </c>
      <c r="J735">
        <v>0</v>
      </c>
      <c r="K735" t="s">
        <v>85</v>
      </c>
      <c r="L735" t="s">
        <v>86</v>
      </c>
      <c r="M735" t="s">
        <v>87</v>
      </c>
      <c r="N735">
        <v>2</v>
      </c>
      <c r="O735" s="1">
        <v>44638.44599537037</v>
      </c>
      <c r="P735" s="1">
        <v>44638.463564814818</v>
      </c>
      <c r="Q735">
        <v>1094</v>
      </c>
      <c r="R735">
        <v>424</v>
      </c>
      <c r="S735" t="b">
        <v>0</v>
      </c>
      <c r="T735" t="s">
        <v>88</v>
      </c>
      <c r="U735" t="b">
        <v>0</v>
      </c>
      <c r="V735" t="s">
        <v>1592</v>
      </c>
      <c r="W735" s="1">
        <v>44638.45989583333</v>
      </c>
      <c r="X735">
        <v>333</v>
      </c>
      <c r="Y735">
        <v>9</v>
      </c>
      <c r="Z735">
        <v>0</v>
      </c>
      <c r="AA735">
        <v>9</v>
      </c>
      <c r="AB735">
        <v>0</v>
      </c>
      <c r="AC735">
        <v>2</v>
      </c>
      <c r="AD735">
        <v>-9</v>
      </c>
      <c r="AE735">
        <v>0</v>
      </c>
      <c r="AF735">
        <v>0</v>
      </c>
      <c r="AG735">
        <v>0</v>
      </c>
      <c r="AH735" t="s">
        <v>255</v>
      </c>
      <c r="AI735" s="1">
        <v>44638.463564814818</v>
      </c>
      <c r="AJ735">
        <v>91</v>
      </c>
      <c r="AK735">
        <v>1</v>
      </c>
      <c r="AL735">
        <v>0</v>
      </c>
      <c r="AM735">
        <v>1</v>
      </c>
      <c r="AN735">
        <v>0</v>
      </c>
      <c r="AO735">
        <v>0</v>
      </c>
      <c r="AP735">
        <v>-10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 x14ac:dyDescent="0.35">
      <c r="A736" t="s">
        <v>1809</v>
      </c>
      <c r="B736" t="s">
        <v>80</v>
      </c>
      <c r="C736" t="s">
        <v>1810</v>
      </c>
      <c r="D736" t="s">
        <v>82</v>
      </c>
      <c r="E736" s="2" t="str">
        <f>HYPERLINK("capsilon://?command=openfolder&amp;siteaddress=FAM.docvelocity-na8.net&amp;folderid=FX3D716B8E-4143-AB28-4ED7-226DE4A119DE","FX2203529")</f>
        <v>FX2203529</v>
      </c>
      <c r="F736" t="s">
        <v>19</v>
      </c>
      <c r="G736" t="s">
        <v>19</v>
      </c>
      <c r="H736" t="s">
        <v>83</v>
      </c>
      <c r="I736" t="s">
        <v>1811</v>
      </c>
      <c r="J736">
        <v>0</v>
      </c>
      <c r="K736" t="s">
        <v>85</v>
      </c>
      <c r="L736" t="s">
        <v>86</v>
      </c>
      <c r="M736" t="s">
        <v>87</v>
      </c>
      <c r="N736">
        <v>2</v>
      </c>
      <c r="O736" s="1">
        <v>44638.517210648148</v>
      </c>
      <c r="P736" s="1">
        <v>44638.520497685182</v>
      </c>
      <c r="Q736">
        <v>72</v>
      </c>
      <c r="R736">
        <v>212</v>
      </c>
      <c r="S736" t="b">
        <v>0</v>
      </c>
      <c r="T736" t="s">
        <v>88</v>
      </c>
      <c r="U736" t="b">
        <v>0</v>
      </c>
      <c r="V736" t="s">
        <v>1358</v>
      </c>
      <c r="W736" s="1">
        <v>44638.518495370372</v>
      </c>
      <c r="X736">
        <v>107</v>
      </c>
      <c r="Y736">
        <v>0</v>
      </c>
      <c r="Z736">
        <v>0</v>
      </c>
      <c r="AA736">
        <v>0</v>
      </c>
      <c r="AB736">
        <v>52</v>
      </c>
      <c r="AC736">
        <v>0</v>
      </c>
      <c r="AD736">
        <v>0</v>
      </c>
      <c r="AE736">
        <v>0</v>
      </c>
      <c r="AF736">
        <v>0</v>
      </c>
      <c r="AG736">
        <v>0</v>
      </c>
      <c r="AH736" t="s">
        <v>191</v>
      </c>
      <c r="AI736" s="1">
        <v>44638.520497685182</v>
      </c>
      <c r="AJ736">
        <v>105</v>
      </c>
      <c r="AK736">
        <v>0</v>
      </c>
      <c r="AL736">
        <v>0</v>
      </c>
      <c r="AM736">
        <v>0</v>
      </c>
      <c r="AN736">
        <v>52</v>
      </c>
      <c r="AO736">
        <v>0</v>
      </c>
      <c r="AP736">
        <v>0</v>
      </c>
      <c r="AQ736">
        <v>0</v>
      </c>
      <c r="AR736">
        <v>0</v>
      </c>
      <c r="AS736">
        <v>0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 x14ac:dyDescent="0.35">
      <c r="A737" t="s">
        <v>1812</v>
      </c>
      <c r="B737" t="s">
        <v>80</v>
      </c>
      <c r="C737" t="s">
        <v>210</v>
      </c>
      <c r="D737" t="s">
        <v>82</v>
      </c>
      <c r="E737" s="2" t="str">
        <f>HYPERLINK("capsilon://?command=openfolder&amp;siteaddress=FAM.docvelocity-na8.net&amp;folderid=FX3E8C62C1-1270-1F24-4394-87F9963700B4","FX22021157")</f>
        <v>FX22021157</v>
      </c>
      <c r="F737" t="s">
        <v>19</v>
      </c>
      <c r="G737" t="s">
        <v>19</v>
      </c>
      <c r="H737" t="s">
        <v>83</v>
      </c>
      <c r="I737" t="s">
        <v>1813</v>
      </c>
      <c r="J737">
        <v>0</v>
      </c>
      <c r="K737" t="s">
        <v>85</v>
      </c>
      <c r="L737" t="s">
        <v>86</v>
      </c>
      <c r="M737" t="s">
        <v>87</v>
      </c>
      <c r="N737">
        <v>2</v>
      </c>
      <c r="O737" s="1">
        <v>44638.567442129628</v>
      </c>
      <c r="P737" s="1">
        <v>44638.607083333336</v>
      </c>
      <c r="Q737">
        <v>2687</v>
      </c>
      <c r="R737">
        <v>738</v>
      </c>
      <c r="S737" t="b">
        <v>0</v>
      </c>
      <c r="T737" t="s">
        <v>88</v>
      </c>
      <c r="U737" t="b">
        <v>0</v>
      </c>
      <c r="V737" t="s">
        <v>1382</v>
      </c>
      <c r="W737" s="1">
        <v>44638.574282407404</v>
      </c>
      <c r="X737">
        <v>587</v>
      </c>
      <c r="Y737">
        <v>52</v>
      </c>
      <c r="Z737">
        <v>0</v>
      </c>
      <c r="AA737">
        <v>52</v>
      </c>
      <c r="AB737">
        <v>0</v>
      </c>
      <c r="AC737">
        <v>16</v>
      </c>
      <c r="AD737">
        <v>-52</v>
      </c>
      <c r="AE737">
        <v>0</v>
      </c>
      <c r="AF737">
        <v>0</v>
      </c>
      <c r="AG737">
        <v>0</v>
      </c>
      <c r="AH737" t="s">
        <v>103</v>
      </c>
      <c r="AI737" s="1">
        <v>44638.607083333336</v>
      </c>
      <c r="AJ737">
        <v>128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-54</v>
      </c>
      <c r="AQ737">
        <v>0</v>
      </c>
      <c r="AR737">
        <v>0</v>
      </c>
      <c r="AS737">
        <v>0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 x14ac:dyDescent="0.35">
      <c r="A738" t="s">
        <v>1814</v>
      </c>
      <c r="B738" t="s">
        <v>80</v>
      </c>
      <c r="C738" t="s">
        <v>1108</v>
      </c>
      <c r="D738" t="s">
        <v>82</v>
      </c>
      <c r="E738" s="2" t="str">
        <f>HYPERLINK("capsilon://?command=openfolder&amp;siteaddress=FAM.docvelocity-na8.net&amp;folderid=FX16F8D380-8148-13BE-4A4B-E422295FA9B0","FX22024395")</f>
        <v>FX22024395</v>
      </c>
      <c r="F738" t="s">
        <v>19</v>
      </c>
      <c r="G738" t="s">
        <v>19</v>
      </c>
      <c r="H738" t="s">
        <v>83</v>
      </c>
      <c r="I738" t="s">
        <v>1815</v>
      </c>
      <c r="J738">
        <v>0</v>
      </c>
      <c r="K738" t="s">
        <v>85</v>
      </c>
      <c r="L738" t="s">
        <v>86</v>
      </c>
      <c r="M738" t="s">
        <v>87</v>
      </c>
      <c r="N738">
        <v>2</v>
      </c>
      <c r="O738" s="1">
        <v>44638.580787037034</v>
      </c>
      <c r="P738" s="1">
        <v>44638.609791666669</v>
      </c>
      <c r="Q738">
        <v>1144</v>
      </c>
      <c r="R738">
        <v>1362</v>
      </c>
      <c r="S738" t="b">
        <v>0</v>
      </c>
      <c r="T738" t="s">
        <v>88</v>
      </c>
      <c r="U738" t="b">
        <v>0</v>
      </c>
      <c r="V738" t="s">
        <v>1229</v>
      </c>
      <c r="W738" s="1">
        <v>44638.593969907408</v>
      </c>
      <c r="X738">
        <v>1129</v>
      </c>
      <c r="Y738">
        <v>52</v>
      </c>
      <c r="Z738">
        <v>0</v>
      </c>
      <c r="AA738">
        <v>52</v>
      </c>
      <c r="AB738">
        <v>0</v>
      </c>
      <c r="AC738">
        <v>38</v>
      </c>
      <c r="AD738">
        <v>-52</v>
      </c>
      <c r="AE738">
        <v>0</v>
      </c>
      <c r="AF738">
        <v>0</v>
      </c>
      <c r="AG738">
        <v>0</v>
      </c>
      <c r="AH738" t="s">
        <v>103</v>
      </c>
      <c r="AI738" s="1">
        <v>44638.609791666669</v>
      </c>
      <c r="AJ738">
        <v>233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-52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 x14ac:dyDescent="0.35">
      <c r="A739" t="s">
        <v>1816</v>
      </c>
      <c r="B739" t="s">
        <v>80</v>
      </c>
      <c r="C739" t="s">
        <v>1817</v>
      </c>
      <c r="D739" t="s">
        <v>82</v>
      </c>
      <c r="E739" s="2" t="str">
        <f>HYPERLINK("capsilon://?command=openfolder&amp;siteaddress=FAM.docvelocity-na8.net&amp;folderid=FXC5CF8BD9-E09C-79EC-E6CF-F01A9986E109","FX22037986")</f>
        <v>FX22037986</v>
      </c>
      <c r="F739" t="s">
        <v>19</v>
      </c>
      <c r="G739" t="s">
        <v>19</v>
      </c>
      <c r="H739" t="s">
        <v>83</v>
      </c>
      <c r="I739" t="s">
        <v>1818</v>
      </c>
      <c r="J739">
        <v>0</v>
      </c>
      <c r="K739" t="s">
        <v>85</v>
      </c>
      <c r="L739" t="s">
        <v>86</v>
      </c>
      <c r="M739" t="s">
        <v>87</v>
      </c>
      <c r="N739">
        <v>2</v>
      </c>
      <c r="O739" s="1">
        <v>44638.583483796298</v>
      </c>
      <c r="P739" s="1">
        <v>44638.610543981478</v>
      </c>
      <c r="Q739">
        <v>2112</v>
      </c>
      <c r="R739">
        <v>226</v>
      </c>
      <c r="S739" t="b">
        <v>0</v>
      </c>
      <c r="T739" t="s">
        <v>88</v>
      </c>
      <c r="U739" t="b">
        <v>0</v>
      </c>
      <c r="V739" t="s">
        <v>1382</v>
      </c>
      <c r="W739" s="1">
        <v>44638.585393518515</v>
      </c>
      <c r="X739">
        <v>162</v>
      </c>
      <c r="Y739">
        <v>9</v>
      </c>
      <c r="Z739">
        <v>0</v>
      </c>
      <c r="AA739">
        <v>9</v>
      </c>
      <c r="AB739">
        <v>0</v>
      </c>
      <c r="AC739">
        <v>3</v>
      </c>
      <c r="AD739">
        <v>-9</v>
      </c>
      <c r="AE739">
        <v>0</v>
      </c>
      <c r="AF739">
        <v>0</v>
      </c>
      <c r="AG739">
        <v>0</v>
      </c>
      <c r="AH739" t="s">
        <v>103</v>
      </c>
      <c r="AI739" s="1">
        <v>44638.610543981478</v>
      </c>
      <c r="AJ739">
        <v>64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-9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 x14ac:dyDescent="0.35">
      <c r="A740" t="s">
        <v>1819</v>
      </c>
      <c r="B740" t="s">
        <v>80</v>
      </c>
      <c r="C740" t="s">
        <v>731</v>
      </c>
      <c r="D740" t="s">
        <v>82</v>
      </c>
      <c r="E740" s="2" t="str">
        <f>HYPERLINK("capsilon://?command=openfolder&amp;siteaddress=FAM.docvelocity-na8.net&amp;folderid=FXA83C5ED9-1000-059C-8279-5BFD186015F5","FX220212819")</f>
        <v>FX220212819</v>
      </c>
      <c r="F740" t="s">
        <v>19</v>
      </c>
      <c r="G740" t="s">
        <v>19</v>
      </c>
      <c r="H740" t="s">
        <v>83</v>
      </c>
      <c r="I740" t="s">
        <v>1820</v>
      </c>
      <c r="J740">
        <v>0</v>
      </c>
      <c r="K740" t="s">
        <v>85</v>
      </c>
      <c r="L740" t="s">
        <v>86</v>
      </c>
      <c r="M740" t="s">
        <v>87</v>
      </c>
      <c r="N740">
        <v>2</v>
      </c>
      <c r="O740" s="1">
        <v>44638.589236111111</v>
      </c>
      <c r="P740" s="1">
        <v>44638.627291666664</v>
      </c>
      <c r="Q740">
        <v>371</v>
      </c>
      <c r="R740">
        <v>2917</v>
      </c>
      <c r="S740" t="b">
        <v>0</v>
      </c>
      <c r="T740" t="s">
        <v>88</v>
      </c>
      <c r="U740" t="b">
        <v>0</v>
      </c>
      <c r="V740" t="s">
        <v>1361</v>
      </c>
      <c r="W740" s="1">
        <v>44638.610266203701</v>
      </c>
      <c r="X740">
        <v>1805</v>
      </c>
      <c r="Y740">
        <v>104</v>
      </c>
      <c r="Z740">
        <v>0</v>
      </c>
      <c r="AA740">
        <v>104</v>
      </c>
      <c r="AB740">
        <v>0</v>
      </c>
      <c r="AC740">
        <v>51</v>
      </c>
      <c r="AD740">
        <v>-104</v>
      </c>
      <c r="AE740">
        <v>0</v>
      </c>
      <c r="AF740">
        <v>0</v>
      </c>
      <c r="AG740">
        <v>0</v>
      </c>
      <c r="AH740" t="s">
        <v>191</v>
      </c>
      <c r="AI740" s="1">
        <v>44638.627291666664</v>
      </c>
      <c r="AJ740">
        <v>1099</v>
      </c>
      <c r="AK740">
        <v>5</v>
      </c>
      <c r="AL740">
        <v>0</v>
      </c>
      <c r="AM740">
        <v>5</v>
      </c>
      <c r="AN740">
        <v>0</v>
      </c>
      <c r="AO740">
        <v>6</v>
      </c>
      <c r="AP740">
        <v>-109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 x14ac:dyDescent="0.35">
      <c r="A741" t="s">
        <v>1821</v>
      </c>
      <c r="B741" t="s">
        <v>80</v>
      </c>
      <c r="C741" t="s">
        <v>586</v>
      </c>
      <c r="D741" t="s">
        <v>82</v>
      </c>
      <c r="E741" s="2" t="str">
        <f>HYPERLINK("capsilon://?command=openfolder&amp;siteaddress=FAM.docvelocity-na8.net&amp;folderid=FXF59DFC80-97BD-9D50-3E5E-F813971A6A22","FX22025200")</f>
        <v>FX22025200</v>
      </c>
      <c r="F741" t="s">
        <v>19</v>
      </c>
      <c r="G741" t="s">
        <v>19</v>
      </c>
      <c r="H741" t="s">
        <v>83</v>
      </c>
      <c r="I741" t="s">
        <v>1822</v>
      </c>
      <c r="J741">
        <v>0</v>
      </c>
      <c r="K741" t="s">
        <v>85</v>
      </c>
      <c r="L741" t="s">
        <v>86</v>
      </c>
      <c r="M741" t="s">
        <v>87</v>
      </c>
      <c r="N741">
        <v>2</v>
      </c>
      <c r="O741" s="1">
        <v>44622.487372685187</v>
      </c>
      <c r="P741" s="1">
        <v>44622.560381944444</v>
      </c>
      <c r="Q741">
        <v>4628</v>
      </c>
      <c r="R741">
        <v>1680</v>
      </c>
      <c r="S741" t="b">
        <v>0</v>
      </c>
      <c r="T741" t="s">
        <v>88</v>
      </c>
      <c r="U741" t="b">
        <v>0</v>
      </c>
      <c r="V741" t="s">
        <v>102</v>
      </c>
      <c r="W741" s="1">
        <v>44622.500451388885</v>
      </c>
      <c r="X741">
        <v>992</v>
      </c>
      <c r="Y741">
        <v>52</v>
      </c>
      <c r="Z741">
        <v>0</v>
      </c>
      <c r="AA741">
        <v>52</v>
      </c>
      <c r="AB741">
        <v>0</v>
      </c>
      <c r="AC741">
        <v>41</v>
      </c>
      <c r="AD741">
        <v>-52</v>
      </c>
      <c r="AE741">
        <v>0</v>
      </c>
      <c r="AF741">
        <v>0</v>
      </c>
      <c r="AG741">
        <v>0</v>
      </c>
      <c r="AH741" t="s">
        <v>107</v>
      </c>
      <c r="AI741" s="1">
        <v>44622.560381944444</v>
      </c>
      <c r="AJ741">
        <v>677</v>
      </c>
      <c r="AK741">
        <v>6</v>
      </c>
      <c r="AL741">
        <v>0</v>
      </c>
      <c r="AM741">
        <v>6</v>
      </c>
      <c r="AN741">
        <v>0</v>
      </c>
      <c r="AO741">
        <v>6</v>
      </c>
      <c r="AP741">
        <v>-58</v>
      </c>
      <c r="AQ741">
        <v>0</v>
      </c>
      <c r="AR741">
        <v>0</v>
      </c>
      <c r="AS741">
        <v>0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 x14ac:dyDescent="0.35">
      <c r="A742" t="s">
        <v>1823</v>
      </c>
      <c r="B742" t="s">
        <v>80</v>
      </c>
      <c r="C742" t="s">
        <v>1824</v>
      </c>
      <c r="D742" t="s">
        <v>82</v>
      </c>
      <c r="E742" s="2" t="str">
        <f>HYPERLINK("capsilon://?command=openfolder&amp;siteaddress=FAM.docvelocity-na8.net&amp;folderid=FX689B6887-18EF-5C96-B9D4-A68AE4C22FA7","FX22023174")</f>
        <v>FX22023174</v>
      </c>
      <c r="F742" t="s">
        <v>19</v>
      </c>
      <c r="G742" t="s">
        <v>19</v>
      </c>
      <c r="H742" t="s">
        <v>83</v>
      </c>
      <c r="I742" t="s">
        <v>1825</v>
      </c>
      <c r="J742">
        <v>0</v>
      </c>
      <c r="K742" t="s">
        <v>85</v>
      </c>
      <c r="L742" t="s">
        <v>86</v>
      </c>
      <c r="M742" t="s">
        <v>87</v>
      </c>
      <c r="N742">
        <v>1</v>
      </c>
      <c r="O742" s="1">
        <v>44622.492824074077</v>
      </c>
      <c r="P742" s="1">
        <v>44622.496979166666</v>
      </c>
      <c r="Q742">
        <v>89</v>
      </c>
      <c r="R742">
        <v>270</v>
      </c>
      <c r="S742" t="b">
        <v>0</v>
      </c>
      <c r="T742" t="s">
        <v>88</v>
      </c>
      <c r="U742" t="b">
        <v>0</v>
      </c>
      <c r="V742" t="s">
        <v>143</v>
      </c>
      <c r="W742" s="1">
        <v>44622.496979166666</v>
      </c>
      <c r="X742">
        <v>166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27</v>
      </c>
      <c r="AF742">
        <v>0</v>
      </c>
      <c r="AG742">
        <v>2</v>
      </c>
      <c r="AH742" t="s">
        <v>88</v>
      </c>
      <c r="AI742" t="s">
        <v>88</v>
      </c>
      <c r="AJ742" t="s">
        <v>88</v>
      </c>
      <c r="AK742" t="s">
        <v>88</v>
      </c>
      <c r="AL742" t="s">
        <v>88</v>
      </c>
      <c r="AM742" t="s">
        <v>88</v>
      </c>
      <c r="AN742" t="s">
        <v>88</v>
      </c>
      <c r="AO742" t="s">
        <v>88</v>
      </c>
      <c r="AP742" t="s">
        <v>88</v>
      </c>
      <c r="AQ742" t="s">
        <v>88</v>
      </c>
      <c r="AR742" t="s">
        <v>88</v>
      </c>
      <c r="AS742" t="s">
        <v>88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 x14ac:dyDescent="0.35">
      <c r="A743" t="s">
        <v>1826</v>
      </c>
      <c r="B743" t="s">
        <v>80</v>
      </c>
      <c r="C743" t="s">
        <v>1827</v>
      </c>
      <c r="D743" t="s">
        <v>82</v>
      </c>
      <c r="E743" s="2" t="str">
        <f>HYPERLINK("capsilon://?command=openfolder&amp;siteaddress=FAM.docvelocity-na8.net&amp;folderid=FX804083D0-F793-7343-6630-5D02D4C877B9","FX220211396")</f>
        <v>FX220211396</v>
      </c>
      <c r="F743" t="s">
        <v>19</v>
      </c>
      <c r="G743" t="s">
        <v>19</v>
      </c>
      <c r="H743" t="s">
        <v>83</v>
      </c>
      <c r="I743" t="s">
        <v>1828</v>
      </c>
      <c r="J743">
        <v>0</v>
      </c>
      <c r="K743" t="s">
        <v>85</v>
      </c>
      <c r="L743" t="s">
        <v>86</v>
      </c>
      <c r="M743" t="s">
        <v>87</v>
      </c>
      <c r="N743">
        <v>2</v>
      </c>
      <c r="O743" s="1">
        <v>44622.49422453704</v>
      </c>
      <c r="P743" s="1">
        <v>44622.562013888892</v>
      </c>
      <c r="Q743">
        <v>5483</v>
      </c>
      <c r="R743">
        <v>374</v>
      </c>
      <c r="S743" t="b">
        <v>0</v>
      </c>
      <c r="T743" t="s">
        <v>88</v>
      </c>
      <c r="U743" t="b">
        <v>0</v>
      </c>
      <c r="V743" t="s">
        <v>89</v>
      </c>
      <c r="W743" s="1">
        <v>44622.497824074075</v>
      </c>
      <c r="X743">
        <v>234</v>
      </c>
      <c r="Y743">
        <v>21</v>
      </c>
      <c r="Z743">
        <v>0</v>
      </c>
      <c r="AA743">
        <v>21</v>
      </c>
      <c r="AB743">
        <v>0</v>
      </c>
      <c r="AC743">
        <v>3</v>
      </c>
      <c r="AD743">
        <v>-21</v>
      </c>
      <c r="AE743">
        <v>0</v>
      </c>
      <c r="AF743">
        <v>0</v>
      </c>
      <c r="AG743">
        <v>0</v>
      </c>
      <c r="AH743" t="s">
        <v>107</v>
      </c>
      <c r="AI743" s="1">
        <v>44622.562013888892</v>
      </c>
      <c r="AJ743">
        <v>140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-21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 x14ac:dyDescent="0.35">
      <c r="A744" t="s">
        <v>1829</v>
      </c>
      <c r="B744" t="s">
        <v>80</v>
      </c>
      <c r="C744" t="s">
        <v>1557</v>
      </c>
      <c r="D744" t="s">
        <v>82</v>
      </c>
      <c r="E744" s="2" t="str">
        <f>HYPERLINK("capsilon://?command=openfolder&amp;siteaddress=FAM.docvelocity-na8.net&amp;folderid=FXB6F2FE53-1E86-7DFC-7ABE-DAA8583733C0","FX22015240")</f>
        <v>FX22015240</v>
      </c>
      <c r="F744" t="s">
        <v>19</v>
      </c>
      <c r="G744" t="s">
        <v>19</v>
      </c>
      <c r="H744" t="s">
        <v>83</v>
      </c>
      <c r="I744" t="s">
        <v>1830</v>
      </c>
      <c r="J744">
        <v>0</v>
      </c>
      <c r="K744" t="s">
        <v>85</v>
      </c>
      <c r="L744" t="s">
        <v>86</v>
      </c>
      <c r="M744" t="s">
        <v>87</v>
      </c>
      <c r="N744">
        <v>2</v>
      </c>
      <c r="O744" s="1">
        <v>44638.808171296296</v>
      </c>
      <c r="P744" s="1">
        <v>44639.50136574074</v>
      </c>
      <c r="Q744">
        <v>59397</v>
      </c>
      <c r="R744">
        <v>495</v>
      </c>
      <c r="S744" t="b">
        <v>0</v>
      </c>
      <c r="T744" t="s">
        <v>88</v>
      </c>
      <c r="U744" t="b">
        <v>0</v>
      </c>
      <c r="V744" t="s">
        <v>237</v>
      </c>
      <c r="W744" s="1">
        <v>44638.819155092591</v>
      </c>
      <c r="X744">
        <v>432</v>
      </c>
      <c r="Y744">
        <v>0</v>
      </c>
      <c r="Z744">
        <v>0</v>
      </c>
      <c r="AA744">
        <v>0</v>
      </c>
      <c r="AB744">
        <v>52</v>
      </c>
      <c r="AC744">
        <v>0</v>
      </c>
      <c r="AD744">
        <v>0</v>
      </c>
      <c r="AE744">
        <v>0</v>
      </c>
      <c r="AF744">
        <v>0</v>
      </c>
      <c r="AG744">
        <v>0</v>
      </c>
      <c r="AH744" t="s">
        <v>98</v>
      </c>
      <c r="AI744" s="1">
        <v>44639.50136574074</v>
      </c>
      <c r="AJ744">
        <v>39</v>
      </c>
      <c r="AK744">
        <v>0</v>
      </c>
      <c r="AL744">
        <v>0</v>
      </c>
      <c r="AM744">
        <v>0</v>
      </c>
      <c r="AN744">
        <v>52</v>
      </c>
      <c r="AO744">
        <v>0</v>
      </c>
      <c r="AP744">
        <v>0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 x14ac:dyDescent="0.35">
      <c r="A745" t="s">
        <v>1831</v>
      </c>
      <c r="B745" t="s">
        <v>80</v>
      </c>
      <c r="C745" t="s">
        <v>1832</v>
      </c>
      <c r="D745" t="s">
        <v>82</v>
      </c>
      <c r="E745" s="2" t="str">
        <f>HYPERLINK("capsilon://?command=openfolder&amp;siteaddress=FAM.docvelocity-na8.net&amp;folderid=FX9A2A4690-B824-AD85-DF04-2478B5F7D8EE","FX22023845")</f>
        <v>FX22023845</v>
      </c>
      <c r="F745" t="s">
        <v>19</v>
      </c>
      <c r="G745" t="s">
        <v>19</v>
      </c>
      <c r="H745" t="s">
        <v>83</v>
      </c>
      <c r="I745" t="s">
        <v>1833</v>
      </c>
      <c r="J745">
        <v>0</v>
      </c>
      <c r="K745" t="s">
        <v>85</v>
      </c>
      <c r="L745" t="s">
        <v>86</v>
      </c>
      <c r="M745" t="s">
        <v>87</v>
      </c>
      <c r="N745">
        <v>2</v>
      </c>
      <c r="O745" s="1">
        <v>44622.497141203705</v>
      </c>
      <c r="P745" s="1">
        <v>44622.574305555558</v>
      </c>
      <c r="Q745">
        <v>3488</v>
      </c>
      <c r="R745">
        <v>3179</v>
      </c>
      <c r="S745" t="b">
        <v>0</v>
      </c>
      <c r="T745" t="s">
        <v>88</v>
      </c>
      <c r="U745" t="b">
        <v>0</v>
      </c>
      <c r="V745" t="s">
        <v>191</v>
      </c>
      <c r="W745" s="1">
        <v>44622.523877314816</v>
      </c>
      <c r="X745">
        <v>1775</v>
      </c>
      <c r="Y745">
        <v>171</v>
      </c>
      <c r="Z745">
        <v>0</v>
      </c>
      <c r="AA745">
        <v>171</v>
      </c>
      <c r="AB745">
        <v>0</v>
      </c>
      <c r="AC745">
        <v>136</v>
      </c>
      <c r="AD745">
        <v>-171</v>
      </c>
      <c r="AE745">
        <v>0</v>
      </c>
      <c r="AF745">
        <v>0</v>
      </c>
      <c r="AG745">
        <v>0</v>
      </c>
      <c r="AH745" t="s">
        <v>90</v>
      </c>
      <c r="AI745" s="1">
        <v>44622.574305555558</v>
      </c>
      <c r="AJ745">
        <v>1130</v>
      </c>
      <c r="AK745">
        <v>6</v>
      </c>
      <c r="AL745">
        <v>0</v>
      </c>
      <c r="AM745">
        <v>6</v>
      </c>
      <c r="AN745">
        <v>0</v>
      </c>
      <c r="AO745">
        <v>6</v>
      </c>
      <c r="AP745">
        <v>-177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 x14ac:dyDescent="0.35">
      <c r="A746" t="s">
        <v>1834</v>
      </c>
      <c r="B746" t="s">
        <v>80</v>
      </c>
      <c r="C746" t="s">
        <v>1824</v>
      </c>
      <c r="D746" t="s">
        <v>82</v>
      </c>
      <c r="E746" s="2" t="str">
        <f>HYPERLINK("capsilon://?command=openfolder&amp;siteaddress=FAM.docvelocity-na8.net&amp;folderid=FX689B6887-18EF-5C96-B9D4-A68AE4C22FA7","FX22023174")</f>
        <v>FX22023174</v>
      </c>
      <c r="F746" t="s">
        <v>19</v>
      </c>
      <c r="G746" t="s">
        <v>19</v>
      </c>
      <c r="H746" t="s">
        <v>83</v>
      </c>
      <c r="I746" t="s">
        <v>1825</v>
      </c>
      <c r="J746">
        <v>0</v>
      </c>
      <c r="K746" t="s">
        <v>85</v>
      </c>
      <c r="L746" t="s">
        <v>86</v>
      </c>
      <c r="M746" t="s">
        <v>87</v>
      </c>
      <c r="N746">
        <v>2</v>
      </c>
      <c r="O746" s="1">
        <v>44622.497858796298</v>
      </c>
      <c r="P746" s="1">
        <v>44622.552546296298</v>
      </c>
      <c r="Q746">
        <v>2102</v>
      </c>
      <c r="R746">
        <v>2623</v>
      </c>
      <c r="S746" t="b">
        <v>0</v>
      </c>
      <c r="T746" t="s">
        <v>88</v>
      </c>
      <c r="U746" t="b">
        <v>1</v>
      </c>
      <c r="V746" t="s">
        <v>89</v>
      </c>
      <c r="W746" s="1">
        <v>44622.524224537039</v>
      </c>
      <c r="X746">
        <v>2220</v>
      </c>
      <c r="Y746">
        <v>42</v>
      </c>
      <c r="Z746">
        <v>0</v>
      </c>
      <c r="AA746">
        <v>42</v>
      </c>
      <c r="AB746">
        <v>27</v>
      </c>
      <c r="AC746">
        <v>37</v>
      </c>
      <c r="AD746">
        <v>-42</v>
      </c>
      <c r="AE746">
        <v>0</v>
      </c>
      <c r="AF746">
        <v>0</v>
      </c>
      <c r="AG746">
        <v>0</v>
      </c>
      <c r="AH746" t="s">
        <v>107</v>
      </c>
      <c r="AI746" s="1">
        <v>44622.552546296298</v>
      </c>
      <c r="AJ746">
        <v>403</v>
      </c>
      <c r="AK746">
        <v>1</v>
      </c>
      <c r="AL746">
        <v>0</v>
      </c>
      <c r="AM746">
        <v>1</v>
      </c>
      <c r="AN746">
        <v>27</v>
      </c>
      <c r="AO746">
        <v>1</v>
      </c>
      <c r="AP746">
        <v>-43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 x14ac:dyDescent="0.35">
      <c r="A747" t="s">
        <v>1835</v>
      </c>
      <c r="B747" t="s">
        <v>80</v>
      </c>
      <c r="C747" t="s">
        <v>1387</v>
      </c>
      <c r="D747" t="s">
        <v>82</v>
      </c>
      <c r="E747" s="2" t="str">
        <f>HYPERLINK("capsilon://?command=openfolder&amp;siteaddress=FAM.docvelocity-na8.net&amp;folderid=FXA125B87F-9B3B-7405-0A17-41F6155B67D5","FX220212863")</f>
        <v>FX220212863</v>
      </c>
      <c r="F747" t="s">
        <v>19</v>
      </c>
      <c r="G747" t="s">
        <v>19</v>
      </c>
      <c r="H747" t="s">
        <v>83</v>
      </c>
      <c r="I747" t="s">
        <v>1836</v>
      </c>
      <c r="J747">
        <v>0</v>
      </c>
      <c r="K747" t="s">
        <v>85</v>
      </c>
      <c r="L747" t="s">
        <v>86</v>
      </c>
      <c r="M747" t="s">
        <v>87</v>
      </c>
      <c r="N747">
        <v>2</v>
      </c>
      <c r="O747" s="1">
        <v>44639.017511574071</v>
      </c>
      <c r="P747" s="1">
        <v>44639.508564814816</v>
      </c>
      <c r="Q747">
        <v>41228</v>
      </c>
      <c r="R747">
        <v>1199</v>
      </c>
      <c r="S747" t="b">
        <v>0</v>
      </c>
      <c r="T747" t="s">
        <v>88</v>
      </c>
      <c r="U747" t="b">
        <v>0</v>
      </c>
      <c r="V747" t="s">
        <v>1299</v>
      </c>
      <c r="W747" s="1">
        <v>44639.115023148152</v>
      </c>
      <c r="X747">
        <v>713</v>
      </c>
      <c r="Y747">
        <v>52</v>
      </c>
      <c r="Z747">
        <v>0</v>
      </c>
      <c r="AA747">
        <v>52</v>
      </c>
      <c r="AB747">
        <v>0</v>
      </c>
      <c r="AC747">
        <v>47</v>
      </c>
      <c r="AD747">
        <v>-52</v>
      </c>
      <c r="AE747">
        <v>0</v>
      </c>
      <c r="AF747">
        <v>0</v>
      </c>
      <c r="AG747">
        <v>0</v>
      </c>
      <c r="AH747" t="s">
        <v>98</v>
      </c>
      <c r="AI747" s="1">
        <v>44639.508564814816</v>
      </c>
      <c r="AJ747">
        <v>42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-52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 x14ac:dyDescent="0.35">
      <c r="A748" t="s">
        <v>1837</v>
      </c>
      <c r="B748" t="s">
        <v>80</v>
      </c>
      <c r="C748" t="s">
        <v>1387</v>
      </c>
      <c r="D748" t="s">
        <v>82</v>
      </c>
      <c r="E748" s="2" t="str">
        <f>HYPERLINK("capsilon://?command=openfolder&amp;siteaddress=FAM.docvelocity-na8.net&amp;folderid=FXA125B87F-9B3B-7405-0A17-41F6155B67D5","FX220212863")</f>
        <v>FX220212863</v>
      </c>
      <c r="F748" t="s">
        <v>19</v>
      </c>
      <c r="G748" t="s">
        <v>19</v>
      </c>
      <c r="H748" t="s">
        <v>83</v>
      </c>
      <c r="I748" t="s">
        <v>1838</v>
      </c>
      <c r="J748">
        <v>0</v>
      </c>
      <c r="K748" t="s">
        <v>85</v>
      </c>
      <c r="L748" t="s">
        <v>86</v>
      </c>
      <c r="M748" t="s">
        <v>87</v>
      </c>
      <c r="N748">
        <v>2</v>
      </c>
      <c r="O748" s="1">
        <v>44639.018611111111</v>
      </c>
      <c r="P748" s="1">
        <v>44639.509143518517</v>
      </c>
      <c r="Q748">
        <v>40993</v>
      </c>
      <c r="R748">
        <v>1389</v>
      </c>
      <c r="S748" t="b">
        <v>0</v>
      </c>
      <c r="T748" t="s">
        <v>88</v>
      </c>
      <c r="U748" t="b">
        <v>0</v>
      </c>
      <c r="V748" t="s">
        <v>1299</v>
      </c>
      <c r="W748" s="1">
        <v>44639.196550925924</v>
      </c>
      <c r="X748">
        <v>1242</v>
      </c>
      <c r="Y748">
        <v>0</v>
      </c>
      <c r="Z748">
        <v>0</v>
      </c>
      <c r="AA748">
        <v>0</v>
      </c>
      <c r="AB748">
        <v>52</v>
      </c>
      <c r="AC748">
        <v>0</v>
      </c>
      <c r="AD748">
        <v>0</v>
      </c>
      <c r="AE748">
        <v>0</v>
      </c>
      <c r="AF748">
        <v>0</v>
      </c>
      <c r="AG748">
        <v>0</v>
      </c>
      <c r="AH748" t="s">
        <v>98</v>
      </c>
      <c r="AI748" s="1">
        <v>44639.509143518517</v>
      </c>
      <c r="AJ748">
        <v>50</v>
      </c>
      <c r="AK748">
        <v>0</v>
      </c>
      <c r="AL748">
        <v>0</v>
      </c>
      <c r="AM748">
        <v>0</v>
      </c>
      <c r="AN748">
        <v>52</v>
      </c>
      <c r="AO748">
        <v>0</v>
      </c>
      <c r="AP748">
        <v>0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 x14ac:dyDescent="0.35">
      <c r="A749" t="s">
        <v>1839</v>
      </c>
      <c r="B749" t="s">
        <v>80</v>
      </c>
      <c r="C749" t="s">
        <v>1840</v>
      </c>
      <c r="D749" t="s">
        <v>82</v>
      </c>
      <c r="E749" s="2" t="str">
        <f>HYPERLINK("capsilon://?command=openfolder&amp;siteaddress=FAM.docvelocity-na8.net&amp;folderid=FX929109C8-BA23-9913-B90E-9E2A5256CD62","FX22035606")</f>
        <v>FX22035606</v>
      </c>
      <c r="F749" t="s">
        <v>19</v>
      </c>
      <c r="G749" t="s">
        <v>19</v>
      </c>
      <c r="H749" t="s">
        <v>83</v>
      </c>
      <c r="I749" t="s">
        <v>1841</v>
      </c>
      <c r="J749">
        <v>28</v>
      </c>
      <c r="K749" t="s">
        <v>85</v>
      </c>
      <c r="L749" t="s">
        <v>86</v>
      </c>
      <c r="M749" t="s">
        <v>87</v>
      </c>
      <c r="N749">
        <v>2</v>
      </c>
      <c r="O749" s="1">
        <v>44641.359155092592</v>
      </c>
      <c r="P749" s="1">
        <v>44641.377395833333</v>
      </c>
      <c r="Q749">
        <v>934</v>
      </c>
      <c r="R749">
        <v>642</v>
      </c>
      <c r="S749" t="b">
        <v>0</v>
      </c>
      <c r="T749" t="s">
        <v>88</v>
      </c>
      <c r="U749" t="b">
        <v>0</v>
      </c>
      <c r="V749" t="s">
        <v>1335</v>
      </c>
      <c r="W749" s="1">
        <v>44641.373472222222</v>
      </c>
      <c r="X749">
        <v>452</v>
      </c>
      <c r="Y749">
        <v>21</v>
      </c>
      <c r="Z749">
        <v>0</v>
      </c>
      <c r="AA749">
        <v>21</v>
      </c>
      <c r="AB749">
        <v>0</v>
      </c>
      <c r="AC749">
        <v>1</v>
      </c>
      <c r="AD749">
        <v>7</v>
      </c>
      <c r="AE749">
        <v>0</v>
      </c>
      <c r="AF749">
        <v>0</v>
      </c>
      <c r="AG749">
        <v>0</v>
      </c>
      <c r="AH749" t="s">
        <v>130</v>
      </c>
      <c r="AI749" s="1">
        <v>44641.377395833333</v>
      </c>
      <c r="AJ749">
        <v>190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7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 x14ac:dyDescent="0.35">
      <c r="A750" t="s">
        <v>1842</v>
      </c>
      <c r="B750" t="s">
        <v>80</v>
      </c>
      <c r="C750" t="s">
        <v>935</v>
      </c>
      <c r="D750" t="s">
        <v>82</v>
      </c>
      <c r="E750" s="2" t="str">
        <f>HYPERLINK("capsilon://?command=openfolder&amp;siteaddress=FAM.docvelocity-na8.net&amp;folderid=FXF6409112-4564-31BC-2C27-F75F5991F2F5","FX22024328")</f>
        <v>FX22024328</v>
      </c>
      <c r="F750" t="s">
        <v>19</v>
      </c>
      <c r="G750" t="s">
        <v>19</v>
      </c>
      <c r="H750" t="s">
        <v>83</v>
      </c>
      <c r="I750" t="s">
        <v>1843</v>
      </c>
      <c r="J750">
        <v>38</v>
      </c>
      <c r="K750" t="s">
        <v>85</v>
      </c>
      <c r="L750" t="s">
        <v>86</v>
      </c>
      <c r="M750" t="s">
        <v>87</v>
      </c>
      <c r="N750">
        <v>2</v>
      </c>
      <c r="O750" s="1">
        <v>44641.361655092594</v>
      </c>
      <c r="P750" s="1">
        <v>44641.426446759258</v>
      </c>
      <c r="Q750">
        <v>4467</v>
      </c>
      <c r="R750">
        <v>1131</v>
      </c>
      <c r="S750" t="b">
        <v>0</v>
      </c>
      <c r="T750" t="s">
        <v>88</v>
      </c>
      <c r="U750" t="b">
        <v>0</v>
      </c>
      <c r="V750" t="s">
        <v>1350</v>
      </c>
      <c r="W750" s="1">
        <v>44641.421006944445</v>
      </c>
      <c r="X750">
        <v>620</v>
      </c>
      <c r="Y750">
        <v>46</v>
      </c>
      <c r="Z750">
        <v>0</v>
      </c>
      <c r="AA750">
        <v>46</v>
      </c>
      <c r="AB750">
        <v>0</v>
      </c>
      <c r="AC750">
        <v>23</v>
      </c>
      <c r="AD750">
        <v>-8</v>
      </c>
      <c r="AE750">
        <v>0</v>
      </c>
      <c r="AF750">
        <v>0</v>
      </c>
      <c r="AG750">
        <v>0</v>
      </c>
      <c r="AH750" t="s">
        <v>114</v>
      </c>
      <c r="AI750" s="1">
        <v>44641.426446759258</v>
      </c>
      <c r="AJ750">
        <v>456</v>
      </c>
      <c r="AK750">
        <v>3</v>
      </c>
      <c r="AL750">
        <v>0</v>
      </c>
      <c r="AM750">
        <v>3</v>
      </c>
      <c r="AN750">
        <v>0</v>
      </c>
      <c r="AO750">
        <v>3</v>
      </c>
      <c r="AP750">
        <v>-11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 x14ac:dyDescent="0.35">
      <c r="A751" t="s">
        <v>1844</v>
      </c>
      <c r="B751" t="s">
        <v>80</v>
      </c>
      <c r="C751" t="s">
        <v>935</v>
      </c>
      <c r="D751" t="s">
        <v>82</v>
      </c>
      <c r="E751" s="2" t="str">
        <f>HYPERLINK("capsilon://?command=openfolder&amp;siteaddress=FAM.docvelocity-na8.net&amp;folderid=FXF6409112-4564-31BC-2C27-F75F5991F2F5","FX22024328")</f>
        <v>FX22024328</v>
      </c>
      <c r="F751" t="s">
        <v>19</v>
      </c>
      <c r="G751" t="s">
        <v>19</v>
      </c>
      <c r="H751" t="s">
        <v>83</v>
      </c>
      <c r="I751" t="s">
        <v>1845</v>
      </c>
      <c r="J751">
        <v>51</v>
      </c>
      <c r="K751" t="s">
        <v>85</v>
      </c>
      <c r="L751" t="s">
        <v>86</v>
      </c>
      <c r="M751" t="s">
        <v>87</v>
      </c>
      <c r="N751">
        <v>2</v>
      </c>
      <c r="O751" s="1">
        <v>44641.361759259256</v>
      </c>
      <c r="P751" s="1">
        <v>44641.383969907409</v>
      </c>
      <c r="Q751">
        <v>1079</v>
      </c>
      <c r="R751">
        <v>840</v>
      </c>
      <c r="S751" t="b">
        <v>0</v>
      </c>
      <c r="T751" t="s">
        <v>88</v>
      </c>
      <c r="U751" t="b">
        <v>0</v>
      </c>
      <c r="V751" t="s">
        <v>1335</v>
      </c>
      <c r="W751" s="1">
        <v>44641.379884259259</v>
      </c>
      <c r="X751">
        <v>497</v>
      </c>
      <c r="Y751">
        <v>46</v>
      </c>
      <c r="Z751">
        <v>0</v>
      </c>
      <c r="AA751">
        <v>46</v>
      </c>
      <c r="AB751">
        <v>0</v>
      </c>
      <c r="AC751">
        <v>20</v>
      </c>
      <c r="AD751">
        <v>5</v>
      </c>
      <c r="AE751">
        <v>0</v>
      </c>
      <c r="AF751">
        <v>0</v>
      </c>
      <c r="AG751">
        <v>0</v>
      </c>
      <c r="AH751" t="s">
        <v>566</v>
      </c>
      <c r="AI751" s="1">
        <v>44641.383969907409</v>
      </c>
      <c r="AJ751">
        <v>343</v>
      </c>
      <c r="AK751">
        <v>2</v>
      </c>
      <c r="AL751">
        <v>0</v>
      </c>
      <c r="AM751">
        <v>2</v>
      </c>
      <c r="AN751">
        <v>0</v>
      </c>
      <c r="AO751">
        <v>2</v>
      </c>
      <c r="AP751">
        <v>3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 x14ac:dyDescent="0.35">
      <c r="A752" t="s">
        <v>1846</v>
      </c>
      <c r="B752" t="s">
        <v>80</v>
      </c>
      <c r="C752" t="s">
        <v>1183</v>
      </c>
      <c r="D752" t="s">
        <v>82</v>
      </c>
      <c r="E752" s="2" t="str">
        <f>HYPERLINK("capsilon://?command=openfolder&amp;siteaddress=FAM.docvelocity-na8.net&amp;folderid=FX7669BDD4-8A0D-70FA-4254-DACF6761EF78","FX22029773")</f>
        <v>FX22029773</v>
      </c>
      <c r="F752" t="s">
        <v>19</v>
      </c>
      <c r="G752" t="s">
        <v>19</v>
      </c>
      <c r="H752" t="s">
        <v>83</v>
      </c>
      <c r="I752" t="s">
        <v>1847</v>
      </c>
      <c r="J752">
        <v>28</v>
      </c>
      <c r="K752" t="s">
        <v>85</v>
      </c>
      <c r="L752" t="s">
        <v>86</v>
      </c>
      <c r="M752" t="s">
        <v>87</v>
      </c>
      <c r="N752">
        <v>2</v>
      </c>
      <c r="O752" s="1">
        <v>44641.363275462965</v>
      </c>
      <c r="P752" s="1">
        <v>44641.386747685188</v>
      </c>
      <c r="Q752">
        <v>1444</v>
      </c>
      <c r="R752">
        <v>584</v>
      </c>
      <c r="S752" t="b">
        <v>0</v>
      </c>
      <c r="T752" t="s">
        <v>88</v>
      </c>
      <c r="U752" t="b">
        <v>0</v>
      </c>
      <c r="V752" t="s">
        <v>1335</v>
      </c>
      <c r="W752" s="1">
        <v>44641.384212962963</v>
      </c>
      <c r="X752">
        <v>373</v>
      </c>
      <c r="Y752">
        <v>21</v>
      </c>
      <c r="Z752">
        <v>0</v>
      </c>
      <c r="AA752">
        <v>21</v>
      </c>
      <c r="AB752">
        <v>0</v>
      </c>
      <c r="AC752">
        <v>15</v>
      </c>
      <c r="AD752">
        <v>7</v>
      </c>
      <c r="AE752">
        <v>0</v>
      </c>
      <c r="AF752">
        <v>0</v>
      </c>
      <c r="AG752">
        <v>0</v>
      </c>
      <c r="AH752" t="s">
        <v>566</v>
      </c>
      <c r="AI752" s="1">
        <v>44641.386747685188</v>
      </c>
      <c r="AJ752">
        <v>211</v>
      </c>
      <c r="AK752">
        <v>2</v>
      </c>
      <c r="AL752">
        <v>0</v>
      </c>
      <c r="AM752">
        <v>2</v>
      </c>
      <c r="AN752">
        <v>0</v>
      </c>
      <c r="AO752">
        <v>2</v>
      </c>
      <c r="AP752">
        <v>5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 x14ac:dyDescent="0.35">
      <c r="A753" t="s">
        <v>1848</v>
      </c>
      <c r="B753" t="s">
        <v>80</v>
      </c>
      <c r="C753" t="s">
        <v>1224</v>
      </c>
      <c r="D753" t="s">
        <v>82</v>
      </c>
      <c r="E753" s="2" t="str">
        <f>HYPERLINK("capsilon://?command=openfolder&amp;siteaddress=FAM.docvelocity-na8.net&amp;folderid=FX2F841EAD-B5FD-1F48-053B-B8F3032C7D25","FX22018850")</f>
        <v>FX22018850</v>
      </c>
      <c r="F753" t="s">
        <v>19</v>
      </c>
      <c r="G753" t="s">
        <v>19</v>
      </c>
      <c r="H753" t="s">
        <v>83</v>
      </c>
      <c r="I753" t="s">
        <v>1849</v>
      </c>
      <c r="J753">
        <v>28</v>
      </c>
      <c r="K753" t="s">
        <v>85</v>
      </c>
      <c r="L753" t="s">
        <v>86</v>
      </c>
      <c r="M753" t="s">
        <v>87</v>
      </c>
      <c r="N753">
        <v>2</v>
      </c>
      <c r="O753" s="1">
        <v>44641.364502314813</v>
      </c>
      <c r="P753" s="1">
        <v>44641.388599537036</v>
      </c>
      <c r="Q753">
        <v>1707</v>
      </c>
      <c r="R753">
        <v>375</v>
      </c>
      <c r="S753" t="b">
        <v>0</v>
      </c>
      <c r="T753" t="s">
        <v>88</v>
      </c>
      <c r="U753" t="b">
        <v>0</v>
      </c>
      <c r="V753" t="s">
        <v>1335</v>
      </c>
      <c r="W753" s="1">
        <v>44641.386840277781</v>
      </c>
      <c r="X753">
        <v>226</v>
      </c>
      <c r="Y753">
        <v>21</v>
      </c>
      <c r="Z753">
        <v>0</v>
      </c>
      <c r="AA753">
        <v>21</v>
      </c>
      <c r="AB753">
        <v>0</v>
      </c>
      <c r="AC753">
        <v>2</v>
      </c>
      <c r="AD753">
        <v>7</v>
      </c>
      <c r="AE753">
        <v>0</v>
      </c>
      <c r="AF753">
        <v>0</v>
      </c>
      <c r="AG753">
        <v>0</v>
      </c>
      <c r="AH753" t="s">
        <v>566</v>
      </c>
      <c r="AI753" s="1">
        <v>44641.388599537036</v>
      </c>
      <c r="AJ753">
        <v>149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 x14ac:dyDescent="0.35">
      <c r="A754" t="s">
        <v>1850</v>
      </c>
      <c r="B754" t="s">
        <v>80</v>
      </c>
      <c r="C754" t="s">
        <v>1084</v>
      </c>
      <c r="D754" t="s">
        <v>82</v>
      </c>
      <c r="E754" s="2" t="str">
        <f>HYPERLINK("capsilon://?command=openfolder&amp;siteaddress=FAM.docvelocity-na8.net&amp;folderid=FXE587934A-E9D4-53A2-A0C8-995C6DAC624D","FX21123486")</f>
        <v>FX21123486</v>
      </c>
      <c r="F754" t="s">
        <v>19</v>
      </c>
      <c r="G754" t="s">
        <v>19</v>
      </c>
      <c r="H754" t="s">
        <v>83</v>
      </c>
      <c r="I754" t="s">
        <v>1851</v>
      </c>
      <c r="J754">
        <v>169</v>
      </c>
      <c r="K754" t="s">
        <v>85</v>
      </c>
      <c r="L754" t="s">
        <v>86</v>
      </c>
      <c r="M754" t="s">
        <v>87</v>
      </c>
      <c r="N754">
        <v>1</v>
      </c>
      <c r="O754" s="1">
        <v>44641.368217592593</v>
      </c>
      <c r="P754" s="1">
        <v>44641.38921296296</v>
      </c>
      <c r="Q754">
        <v>1610</v>
      </c>
      <c r="R754">
        <v>204</v>
      </c>
      <c r="S754" t="b">
        <v>0</v>
      </c>
      <c r="T754" t="s">
        <v>88</v>
      </c>
      <c r="U754" t="b">
        <v>0</v>
      </c>
      <c r="V754" t="s">
        <v>1335</v>
      </c>
      <c r="W754" s="1">
        <v>44641.38921296296</v>
      </c>
      <c r="X754">
        <v>204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169</v>
      </c>
      <c r="AE754">
        <v>164</v>
      </c>
      <c r="AF754">
        <v>0</v>
      </c>
      <c r="AG754">
        <v>2</v>
      </c>
      <c r="AH754" t="s">
        <v>88</v>
      </c>
      <c r="AI754" t="s">
        <v>88</v>
      </c>
      <c r="AJ754" t="s">
        <v>88</v>
      </c>
      <c r="AK754" t="s">
        <v>88</v>
      </c>
      <c r="AL754" t="s">
        <v>88</v>
      </c>
      <c r="AM754" t="s">
        <v>88</v>
      </c>
      <c r="AN754" t="s">
        <v>88</v>
      </c>
      <c r="AO754" t="s">
        <v>88</v>
      </c>
      <c r="AP754" t="s">
        <v>88</v>
      </c>
      <c r="AQ754" t="s">
        <v>88</v>
      </c>
      <c r="AR754" t="s">
        <v>88</v>
      </c>
      <c r="AS754" t="s">
        <v>88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 x14ac:dyDescent="0.35">
      <c r="A755" t="s">
        <v>1852</v>
      </c>
      <c r="B755" t="s">
        <v>80</v>
      </c>
      <c r="C755" t="s">
        <v>1084</v>
      </c>
      <c r="D755" t="s">
        <v>82</v>
      </c>
      <c r="E755" s="2" t="str">
        <f>HYPERLINK("capsilon://?command=openfolder&amp;siteaddress=FAM.docvelocity-na8.net&amp;folderid=FXE587934A-E9D4-53A2-A0C8-995C6DAC624D","FX21123486")</f>
        <v>FX21123486</v>
      </c>
      <c r="F755" t="s">
        <v>19</v>
      </c>
      <c r="G755" t="s">
        <v>19</v>
      </c>
      <c r="H755" t="s">
        <v>83</v>
      </c>
      <c r="I755" t="s">
        <v>1853</v>
      </c>
      <c r="J755">
        <v>169</v>
      </c>
      <c r="K755" t="s">
        <v>85</v>
      </c>
      <c r="L755" t="s">
        <v>86</v>
      </c>
      <c r="M755" t="s">
        <v>87</v>
      </c>
      <c r="N755">
        <v>1</v>
      </c>
      <c r="O755" s="1">
        <v>44641.368715277778</v>
      </c>
      <c r="P755" s="1">
        <v>44641.391597222224</v>
      </c>
      <c r="Q755">
        <v>1772</v>
      </c>
      <c r="R755">
        <v>205</v>
      </c>
      <c r="S755" t="b">
        <v>0</v>
      </c>
      <c r="T755" t="s">
        <v>88</v>
      </c>
      <c r="U755" t="b">
        <v>0</v>
      </c>
      <c r="V755" t="s">
        <v>1335</v>
      </c>
      <c r="W755" s="1">
        <v>44641.391597222224</v>
      </c>
      <c r="X755">
        <v>205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169</v>
      </c>
      <c r="AE755">
        <v>164</v>
      </c>
      <c r="AF755">
        <v>0</v>
      </c>
      <c r="AG755">
        <v>2</v>
      </c>
      <c r="AH755" t="s">
        <v>88</v>
      </c>
      <c r="AI755" t="s">
        <v>88</v>
      </c>
      <c r="AJ755" t="s">
        <v>88</v>
      </c>
      <c r="AK755" t="s">
        <v>88</v>
      </c>
      <c r="AL755" t="s">
        <v>88</v>
      </c>
      <c r="AM755" t="s">
        <v>88</v>
      </c>
      <c r="AN755" t="s">
        <v>88</v>
      </c>
      <c r="AO755" t="s">
        <v>88</v>
      </c>
      <c r="AP755" t="s">
        <v>88</v>
      </c>
      <c r="AQ755" t="s">
        <v>88</v>
      </c>
      <c r="AR755" t="s">
        <v>88</v>
      </c>
      <c r="AS755" t="s">
        <v>88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 x14ac:dyDescent="0.35">
      <c r="A756" t="s">
        <v>1854</v>
      </c>
      <c r="B756" t="s">
        <v>80</v>
      </c>
      <c r="C756" t="s">
        <v>1855</v>
      </c>
      <c r="D756" t="s">
        <v>82</v>
      </c>
      <c r="E756" s="2" t="str">
        <f>HYPERLINK("capsilon://?command=openfolder&amp;siteaddress=FAM.docvelocity-na8.net&amp;folderid=FX2EF4093B-131B-6DB0-8721-31C08B8DD7FF","FX21113289")</f>
        <v>FX21113289</v>
      </c>
      <c r="F756" t="s">
        <v>19</v>
      </c>
      <c r="G756" t="s">
        <v>19</v>
      </c>
      <c r="H756" t="s">
        <v>83</v>
      </c>
      <c r="I756" t="s">
        <v>1856</v>
      </c>
      <c r="J756">
        <v>207</v>
      </c>
      <c r="K756" t="s">
        <v>85</v>
      </c>
      <c r="L756" t="s">
        <v>86</v>
      </c>
      <c r="M756" t="s">
        <v>87</v>
      </c>
      <c r="N756">
        <v>1</v>
      </c>
      <c r="O756" s="1">
        <v>44641.370821759258</v>
      </c>
      <c r="P756" s="1">
        <v>44641.421423611115</v>
      </c>
      <c r="Q756">
        <v>4137</v>
      </c>
      <c r="R756">
        <v>235</v>
      </c>
      <c r="S756" t="b">
        <v>0</v>
      </c>
      <c r="T756" t="s">
        <v>88</v>
      </c>
      <c r="U756" t="b">
        <v>0</v>
      </c>
      <c r="V756" t="s">
        <v>1293</v>
      </c>
      <c r="W756" s="1">
        <v>44641.421423611115</v>
      </c>
      <c r="X756">
        <v>235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207</v>
      </c>
      <c r="AE756">
        <v>202</v>
      </c>
      <c r="AF756">
        <v>0</v>
      </c>
      <c r="AG756">
        <v>6</v>
      </c>
      <c r="AH756" t="s">
        <v>88</v>
      </c>
      <c r="AI756" t="s">
        <v>88</v>
      </c>
      <c r="AJ756" t="s">
        <v>88</v>
      </c>
      <c r="AK756" t="s">
        <v>88</v>
      </c>
      <c r="AL756" t="s">
        <v>88</v>
      </c>
      <c r="AM756" t="s">
        <v>88</v>
      </c>
      <c r="AN756" t="s">
        <v>88</v>
      </c>
      <c r="AO756" t="s">
        <v>88</v>
      </c>
      <c r="AP756" t="s">
        <v>88</v>
      </c>
      <c r="AQ756" t="s">
        <v>88</v>
      </c>
      <c r="AR756" t="s">
        <v>88</v>
      </c>
      <c r="AS756" t="s">
        <v>88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 x14ac:dyDescent="0.35">
      <c r="A757" t="s">
        <v>1857</v>
      </c>
      <c r="B757" t="s">
        <v>80</v>
      </c>
      <c r="C757" t="s">
        <v>1197</v>
      </c>
      <c r="D757" t="s">
        <v>82</v>
      </c>
      <c r="E757" s="2" t="str">
        <f>HYPERLINK("capsilon://?command=openfolder&amp;siteaddress=FAM.docvelocity-na8.net&amp;folderid=FX5230AB05-D2EA-AE1B-5639-81E31E216290","FX22027038")</f>
        <v>FX22027038</v>
      </c>
      <c r="F757" t="s">
        <v>19</v>
      </c>
      <c r="G757" t="s">
        <v>19</v>
      </c>
      <c r="H757" t="s">
        <v>83</v>
      </c>
      <c r="I757" t="s">
        <v>1858</v>
      </c>
      <c r="J757">
        <v>28</v>
      </c>
      <c r="K757" t="s">
        <v>85</v>
      </c>
      <c r="L757" t="s">
        <v>86</v>
      </c>
      <c r="M757" t="s">
        <v>87</v>
      </c>
      <c r="N757">
        <v>2</v>
      </c>
      <c r="O757" s="1">
        <v>44641.371377314812</v>
      </c>
      <c r="P757" s="1">
        <v>44641.599259259259</v>
      </c>
      <c r="Q757">
        <v>19029</v>
      </c>
      <c r="R757">
        <v>660</v>
      </c>
      <c r="S757" t="b">
        <v>0</v>
      </c>
      <c r="T757" t="s">
        <v>88</v>
      </c>
      <c r="U757" t="b">
        <v>0</v>
      </c>
      <c r="V757" t="s">
        <v>1254</v>
      </c>
      <c r="W757" s="1">
        <v>44641.496030092596</v>
      </c>
      <c r="X757">
        <v>406</v>
      </c>
      <c r="Y757">
        <v>21</v>
      </c>
      <c r="Z757">
        <v>0</v>
      </c>
      <c r="AA757">
        <v>21</v>
      </c>
      <c r="AB757">
        <v>0</v>
      </c>
      <c r="AC757">
        <v>5</v>
      </c>
      <c r="AD757">
        <v>7</v>
      </c>
      <c r="AE757">
        <v>0</v>
      </c>
      <c r="AF757">
        <v>0</v>
      </c>
      <c r="AG757">
        <v>0</v>
      </c>
      <c r="AH757" t="s">
        <v>103</v>
      </c>
      <c r="AI757" s="1">
        <v>44641.599259259259</v>
      </c>
      <c r="AJ757">
        <v>154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7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 x14ac:dyDescent="0.35">
      <c r="A758" t="s">
        <v>1859</v>
      </c>
      <c r="B758" t="s">
        <v>80</v>
      </c>
      <c r="C758" t="s">
        <v>1557</v>
      </c>
      <c r="D758" t="s">
        <v>82</v>
      </c>
      <c r="E758" s="2" t="str">
        <f>HYPERLINK("capsilon://?command=openfolder&amp;siteaddress=FAM.docvelocity-na8.net&amp;folderid=FXB6F2FE53-1E86-7DFC-7ABE-DAA8583733C0","FX22015240")</f>
        <v>FX22015240</v>
      </c>
      <c r="F758" t="s">
        <v>19</v>
      </c>
      <c r="G758" t="s">
        <v>19</v>
      </c>
      <c r="H758" t="s">
        <v>83</v>
      </c>
      <c r="I758" t="s">
        <v>1860</v>
      </c>
      <c r="J758">
        <v>56</v>
      </c>
      <c r="K758" t="s">
        <v>85</v>
      </c>
      <c r="L758" t="s">
        <v>86</v>
      </c>
      <c r="M758" t="s">
        <v>87</v>
      </c>
      <c r="N758">
        <v>2</v>
      </c>
      <c r="O758" s="1">
        <v>44641.373483796298</v>
      </c>
      <c r="P758" s="1">
        <v>44641.600162037037</v>
      </c>
      <c r="Q758">
        <v>19261</v>
      </c>
      <c r="R758">
        <v>324</v>
      </c>
      <c r="S758" t="b">
        <v>0</v>
      </c>
      <c r="T758" t="s">
        <v>88</v>
      </c>
      <c r="U758" t="b">
        <v>0</v>
      </c>
      <c r="V758" t="s">
        <v>1254</v>
      </c>
      <c r="W758" s="1">
        <v>44641.498495370368</v>
      </c>
      <c r="X758">
        <v>212</v>
      </c>
      <c r="Y758">
        <v>51</v>
      </c>
      <c r="Z758">
        <v>0</v>
      </c>
      <c r="AA758">
        <v>51</v>
      </c>
      <c r="AB758">
        <v>0</v>
      </c>
      <c r="AC758">
        <v>3</v>
      </c>
      <c r="AD758">
        <v>5</v>
      </c>
      <c r="AE758">
        <v>0</v>
      </c>
      <c r="AF758">
        <v>0</v>
      </c>
      <c r="AG758">
        <v>0</v>
      </c>
      <c r="AH758" t="s">
        <v>103</v>
      </c>
      <c r="AI758" s="1">
        <v>44641.600162037037</v>
      </c>
      <c r="AJ758">
        <v>77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5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 x14ac:dyDescent="0.35">
      <c r="A759" t="s">
        <v>1861</v>
      </c>
      <c r="B759" t="s">
        <v>80</v>
      </c>
      <c r="C759" t="s">
        <v>1729</v>
      </c>
      <c r="D759" t="s">
        <v>82</v>
      </c>
      <c r="E759" s="2" t="str">
        <f>HYPERLINK("capsilon://?command=openfolder&amp;siteaddress=FAM.docvelocity-na8.net&amp;folderid=FX87A55ED2-13D4-2501-6451-AFAD973B4572","FX211114329")</f>
        <v>FX211114329</v>
      </c>
      <c r="F759" t="s">
        <v>19</v>
      </c>
      <c r="G759" t="s">
        <v>19</v>
      </c>
      <c r="H759" t="s">
        <v>83</v>
      </c>
      <c r="I759" t="s">
        <v>1862</v>
      </c>
      <c r="J759">
        <v>28</v>
      </c>
      <c r="K759" t="s">
        <v>85</v>
      </c>
      <c r="L759" t="s">
        <v>86</v>
      </c>
      <c r="M759" t="s">
        <v>87</v>
      </c>
      <c r="N759">
        <v>2</v>
      </c>
      <c r="O759" s="1">
        <v>44641.374467592592</v>
      </c>
      <c r="P759" s="1">
        <v>44641.600694444445</v>
      </c>
      <c r="Q759">
        <v>19382</v>
      </c>
      <c r="R759">
        <v>164</v>
      </c>
      <c r="S759" t="b">
        <v>0</v>
      </c>
      <c r="T759" t="s">
        <v>88</v>
      </c>
      <c r="U759" t="b">
        <v>0</v>
      </c>
      <c r="V759" t="s">
        <v>1235</v>
      </c>
      <c r="W759" s="1">
        <v>44641.498993055553</v>
      </c>
      <c r="X759">
        <v>103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103</v>
      </c>
      <c r="AI759" s="1">
        <v>44641.600694444445</v>
      </c>
      <c r="AJ759">
        <v>45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 x14ac:dyDescent="0.35">
      <c r="A760" t="s">
        <v>1863</v>
      </c>
      <c r="B760" t="s">
        <v>80</v>
      </c>
      <c r="C760" t="s">
        <v>1557</v>
      </c>
      <c r="D760" t="s">
        <v>82</v>
      </c>
      <c r="E760" s="2" t="str">
        <f>HYPERLINK("capsilon://?command=openfolder&amp;siteaddress=FAM.docvelocity-na8.net&amp;folderid=FXB6F2FE53-1E86-7DFC-7ABE-DAA8583733C0","FX22015240")</f>
        <v>FX22015240</v>
      </c>
      <c r="F760" t="s">
        <v>19</v>
      </c>
      <c r="G760" t="s">
        <v>19</v>
      </c>
      <c r="H760" t="s">
        <v>83</v>
      </c>
      <c r="I760" t="s">
        <v>1864</v>
      </c>
      <c r="J760">
        <v>53</v>
      </c>
      <c r="K760" t="s">
        <v>85</v>
      </c>
      <c r="L760" t="s">
        <v>86</v>
      </c>
      <c r="M760" t="s">
        <v>87</v>
      </c>
      <c r="N760">
        <v>2</v>
      </c>
      <c r="O760" s="1">
        <v>44641.3746875</v>
      </c>
      <c r="P760" s="1">
        <v>44641.601423611108</v>
      </c>
      <c r="Q760">
        <v>19384</v>
      </c>
      <c r="R760">
        <v>206</v>
      </c>
      <c r="S760" t="b">
        <v>0</v>
      </c>
      <c r="T760" t="s">
        <v>88</v>
      </c>
      <c r="U760" t="b">
        <v>0</v>
      </c>
      <c r="V760" t="s">
        <v>1358</v>
      </c>
      <c r="W760" s="1">
        <v>44641.499814814815</v>
      </c>
      <c r="X760">
        <v>144</v>
      </c>
      <c r="Y760">
        <v>48</v>
      </c>
      <c r="Z760">
        <v>0</v>
      </c>
      <c r="AA760">
        <v>48</v>
      </c>
      <c r="AB760">
        <v>0</v>
      </c>
      <c r="AC760">
        <v>0</v>
      </c>
      <c r="AD760">
        <v>5</v>
      </c>
      <c r="AE760">
        <v>0</v>
      </c>
      <c r="AF760">
        <v>0</v>
      </c>
      <c r="AG760">
        <v>0</v>
      </c>
      <c r="AH760" t="s">
        <v>103</v>
      </c>
      <c r="AI760" s="1">
        <v>44641.601423611108</v>
      </c>
      <c r="AJ760">
        <v>62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5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 x14ac:dyDescent="0.35">
      <c r="A761" t="s">
        <v>1865</v>
      </c>
      <c r="B761" t="s">
        <v>80</v>
      </c>
      <c r="C761" t="s">
        <v>1557</v>
      </c>
      <c r="D761" t="s">
        <v>82</v>
      </c>
      <c r="E761" s="2" t="str">
        <f>HYPERLINK("capsilon://?command=openfolder&amp;siteaddress=FAM.docvelocity-na8.net&amp;folderid=FXB6F2FE53-1E86-7DFC-7ABE-DAA8583733C0","FX22015240")</f>
        <v>FX22015240</v>
      </c>
      <c r="F761" t="s">
        <v>19</v>
      </c>
      <c r="G761" t="s">
        <v>19</v>
      </c>
      <c r="H761" t="s">
        <v>83</v>
      </c>
      <c r="I761" t="s">
        <v>1866</v>
      </c>
      <c r="J761">
        <v>53</v>
      </c>
      <c r="K761" t="s">
        <v>85</v>
      </c>
      <c r="L761" t="s">
        <v>86</v>
      </c>
      <c r="M761" t="s">
        <v>87</v>
      </c>
      <c r="N761">
        <v>2</v>
      </c>
      <c r="O761" s="1">
        <v>44641.374849537038</v>
      </c>
      <c r="P761" s="1">
        <v>44641.602106481485</v>
      </c>
      <c r="Q761">
        <v>19313</v>
      </c>
      <c r="R761">
        <v>322</v>
      </c>
      <c r="S761" t="b">
        <v>0</v>
      </c>
      <c r="T761" t="s">
        <v>88</v>
      </c>
      <c r="U761" t="b">
        <v>0</v>
      </c>
      <c r="V761" t="s">
        <v>1645</v>
      </c>
      <c r="W761" s="1">
        <v>44641.501435185186</v>
      </c>
      <c r="X761">
        <v>264</v>
      </c>
      <c r="Y761">
        <v>48</v>
      </c>
      <c r="Z761">
        <v>0</v>
      </c>
      <c r="AA761">
        <v>48</v>
      </c>
      <c r="AB761">
        <v>0</v>
      </c>
      <c r="AC761">
        <v>3</v>
      </c>
      <c r="AD761">
        <v>5</v>
      </c>
      <c r="AE761">
        <v>0</v>
      </c>
      <c r="AF761">
        <v>0</v>
      </c>
      <c r="AG761">
        <v>0</v>
      </c>
      <c r="AH761" t="s">
        <v>103</v>
      </c>
      <c r="AI761" s="1">
        <v>44641.602106481485</v>
      </c>
      <c r="AJ761">
        <v>58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5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 x14ac:dyDescent="0.35">
      <c r="A762" t="s">
        <v>1867</v>
      </c>
      <c r="B762" t="s">
        <v>80</v>
      </c>
      <c r="C762" t="s">
        <v>1557</v>
      </c>
      <c r="D762" t="s">
        <v>82</v>
      </c>
      <c r="E762" s="2" t="str">
        <f>HYPERLINK("capsilon://?command=openfolder&amp;siteaddress=FAM.docvelocity-na8.net&amp;folderid=FXB6F2FE53-1E86-7DFC-7ABE-DAA8583733C0","FX22015240")</f>
        <v>FX22015240</v>
      </c>
      <c r="F762" t="s">
        <v>19</v>
      </c>
      <c r="G762" t="s">
        <v>19</v>
      </c>
      <c r="H762" t="s">
        <v>83</v>
      </c>
      <c r="I762" t="s">
        <v>1868</v>
      </c>
      <c r="J762">
        <v>48</v>
      </c>
      <c r="K762" t="s">
        <v>85</v>
      </c>
      <c r="L762" t="s">
        <v>86</v>
      </c>
      <c r="M762" t="s">
        <v>87</v>
      </c>
      <c r="N762">
        <v>2</v>
      </c>
      <c r="O762" s="1">
        <v>44641.374965277777</v>
      </c>
      <c r="P762" s="1">
        <v>44641.602754629632</v>
      </c>
      <c r="Q762">
        <v>19471</v>
      </c>
      <c r="R762">
        <v>210</v>
      </c>
      <c r="S762" t="b">
        <v>0</v>
      </c>
      <c r="T762" t="s">
        <v>88</v>
      </c>
      <c r="U762" t="b">
        <v>0</v>
      </c>
      <c r="V762" t="s">
        <v>1254</v>
      </c>
      <c r="W762" s="1">
        <v>44641.500300925924</v>
      </c>
      <c r="X762">
        <v>155</v>
      </c>
      <c r="Y762">
        <v>43</v>
      </c>
      <c r="Z762">
        <v>0</v>
      </c>
      <c r="AA762">
        <v>43</v>
      </c>
      <c r="AB762">
        <v>0</v>
      </c>
      <c r="AC762">
        <v>3</v>
      </c>
      <c r="AD762">
        <v>5</v>
      </c>
      <c r="AE762">
        <v>0</v>
      </c>
      <c r="AF762">
        <v>0</v>
      </c>
      <c r="AG762">
        <v>0</v>
      </c>
      <c r="AH762" t="s">
        <v>103</v>
      </c>
      <c r="AI762" s="1">
        <v>44641.602754629632</v>
      </c>
      <c r="AJ762">
        <v>55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5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 x14ac:dyDescent="0.35">
      <c r="A763" t="s">
        <v>1869</v>
      </c>
      <c r="B763" t="s">
        <v>80</v>
      </c>
      <c r="C763" t="s">
        <v>1316</v>
      </c>
      <c r="D763" t="s">
        <v>82</v>
      </c>
      <c r="E763" s="2" t="str">
        <f>HYPERLINK("capsilon://?command=openfolder&amp;siteaddress=FAM.docvelocity-na8.net&amp;folderid=FX8BAB202C-16EE-ABD3-939E-BF1622223989","FX22033438")</f>
        <v>FX22033438</v>
      </c>
      <c r="F763" t="s">
        <v>19</v>
      </c>
      <c r="G763" t="s">
        <v>19</v>
      </c>
      <c r="H763" t="s">
        <v>83</v>
      </c>
      <c r="I763" t="s">
        <v>1870</v>
      </c>
      <c r="J763">
        <v>0</v>
      </c>
      <c r="K763" t="s">
        <v>85</v>
      </c>
      <c r="L763" t="s">
        <v>86</v>
      </c>
      <c r="M763" t="s">
        <v>87</v>
      </c>
      <c r="N763">
        <v>2</v>
      </c>
      <c r="O763" s="1">
        <v>44641.383240740739</v>
      </c>
      <c r="P763" s="1">
        <v>44641.60596064815</v>
      </c>
      <c r="Q763">
        <v>18541</v>
      </c>
      <c r="R763">
        <v>702</v>
      </c>
      <c r="S763" t="b">
        <v>0</v>
      </c>
      <c r="T763" t="s">
        <v>88</v>
      </c>
      <c r="U763" t="b">
        <v>0</v>
      </c>
      <c r="V763" t="s">
        <v>1235</v>
      </c>
      <c r="W763" s="1">
        <v>44641.503935185188</v>
      </c>
      <c r="X763">
        <v>426</v>
      </c>
      <c r="Y763">
        <v>52</v>
      </c>
      <c r="Z763">
        <v>0</v>
      </c>
      <c r="AA763">
        <v>52</v>
      </c>
      <c r="AB763">
        <v>0</v>
      </c>
      <c r="AC763">
        <v>41</v>
      </c>
      <c r="AD763">
        <v>-52</v>
      </c>
      <c r="AE763">
        <v>0</v>
      </c>
      <c r="AF763">
        <v>0</v>
      </c>
      <c r="AG763">
        <v>0</v>
      </c>
      <c r="AH763" t="s">
        <v>103</v>
      </c>
      <c r="AI763" s="1">
        <v>44641.60596064815</v>
      </c>
      <c r="AJ763">
        <v>276</v>
      </c>
      <c r="AK763">
        <v>4</v>
      </c>
      <c r="AL763">
        <v>0</v>
      </c>
      <c r="AM763">
        <v>4</v>
      </c>
      <c r="AN763">
        <v>0</v>
      </c>
      <c r="AO763">
        <v>3</v>
      </c>
      <c r="AP763">
        <v>-56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 x14ac:dyDescent="0.35">
      <c r="A764" t="s">
        <v>1871</v>
      </c>
      <c r="B764" t="s">
        <v>80</v>
      </c>
      <c r="C764" t="s">
        <v>1316</v>
      </c>
      <c r="D764" t="s">
        <v>82</v>
      </c>
      <c r="E764" s="2" t="str">
        <f>HYPERLINK("capsilon://?command=openfolder&amp;siteaddress=FAM.docvelocity-na8.net&amp;folderid=FX8BAB202C-16EE-ABD3-939E-BF1622223989","FX22033438")</f>
        <v>FX22033438</v>
      </c>
      <c r="F764" t="s">
        <v>19</v>
      </c>
      <c r="G764" t="s">
        <v>19</v>
      </c>
      <c r="H764" t="s">
        <v>83</v>
      </c>
      <c r="I764" t="s">
        <v>1872</v>
      </c>
      <c r="J764">
        <v>0</v>
      </c>
      <c r="K764" t="s">
        <v>85</v>
      </c>
      <c r="L764" t="s">
        <v>86</v>
      </c>
      <c r="M764" t="s">
        <v>87</v>
      </c>
      <c r="N764">
        <v>2</v>
      </c>
      <c r="O764" s="1">
        <v>44641.383518518516</v>
      </c>
      <c r="P764" s="1">
        <v>44641.60696759259</v>
      </c>
      <c r="Q764">
        <v>19016</v>
      </c>
      <c r="R764">
        <v>290</v>
      </c>
      <c r="S764" t="b">
        <v>0</v>
      </c>
      <c r="T764" t="s">
        <v>88</v>
      </c>
      <c r="U764" t="b">
        <v>0</v>
      </c>
      <c r="V764" t="s">
        <v>1358</v>
      </c>
      <c r="W764" s="1">
        <v>44641.501851851855</v>
      </c>
      <c r="X764">
        <v>175</v>
      </c>
      <c r="Y764">
        <v>52</v>
      </c>
      <c r="Z764">
        <v>0</v>
      </c>
      <c r="AA764">
        <v>52</v>
      </c>
      <c r="AB764">
        <v>0</v>
      </c>
      <c r="AC764">
        <v>21</v>
      </c>
      <c r="AD764">
        <v>-52</v>
      </c>
      <c r="AE764">
        <v>0</v>
      </c>
      <c r="AF764">
        <v>0</v>
      </c>
      <c r="AG764">
        <v>0</v>
      </c>
      <c r="AH764" t="s">
        <v>103</v>
      </c>
      <c r="AI764" s="1">
        <v>44641.60696759259</v>
      </c>
      <c r="AJ764">
        <v>86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-52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 x14ac:dyDescent="0.35">
      <c r="A765" t="s">
        <v>1873</v>
      </c>
      <c r="B765" t="s">
        <v>80</v>
      </c>
      <c r="C765" t="s">
        <v>1316</v>
      </c>
      <c r="D765" t="s">
        <v>82</v>
      </c>
      <c r="E765" s="2" t="str">
        <f>HYPERLINK("capsilon://?command=openfolder&amp;siteaddress=FAM.docvelocity-na8.net&amp;folderid=FX8BAB202C-16EE-ABD3-939E-BF1622223989","FX22033438")</f>
        <v>FX22033438</v>
      </c>
      <c r="F765" t="s">
        <v>19</v>
      </c>
      <c r="G765" t="s">
        <v>19</v>
      </c>
      <c r="H765" t="s">
        <v>83</v>
      </c>
      <c r="I765" t="s">
        <v>1874</v>
      </c>
      <c r="J765">
        <v>59</v>
      </c>
      <c r="K765" t="s">
        <v>85</v>
      </c>
      <c r="L765" t="s">
        <v>86</v>
      </c>
      <c r="M765" t="s">
        <v>87</v>
      </c>
      <c r="N765">
        <v>2</v>
      </c>
      <c r="O765" s="1">
        <v>44641.385196759256</v>
      </c>
      <c r="P765" s="1">
        <v>44641.607870370368</v>
      </c>
      <c r="Q765">
        <v>18863</v>
      </c>
      <c r="R765">
        <v>376</v>
      </c>
      <c r="S765" t="b">
        <v>0</v>
      </c>
      <c r="T765" t="s">
        <v>88</v>
      </c>
      <c r="U765" t="b">
        <v>0</v>
      </c>
      <c r="V765" t="s">
        <v>1254</v>
      </c>
      <c r="W765" s="1">
        <v>44641.503645833334</v>
      </c>
      <c r="X765">
        <v>288</v>
      </c>
      <c r="Y765">
        <v>51</v>
      </c>
      <c r="Z765">
        <v>0</v>
      </c>
      <c r="AA765">
        <v>51</v>
      </c>
      <c r="AB765">
        <v>0</v>
      </c>
      <c r="AC765">
        <v>7</v>
      </c>
      <c r="AD765">
        <v>8</v>
      </c>
      <c r="AE765">
        <v>0</v>
      </c>
      <c r="AF765">
        <v>0</v>
      </c>
      <c r="AG765">
        <v>0</v>
      </c>
      <c r="AH765" t="s">
        <v>103</v>
      </c>
      <c r="AI765" s="1">
        <v>44641.607870370368</v>
      </c>
      <c r="AJ765">
        <v>77</v>
      </c>
      <c r="AK765">
        <v>2</v>
      </c>
      <c r="AL765">
        <v>0</v>
      </c>
      <c r="AM765">
        <v>2</v>
      </c>
      <c r="AN765">
        <v>0</v>
      </c>
      <c r="AO765">
        <v>1</v>
      </c>
      <c r="AP765">
        <v>6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 x14ac:dyDescent="0.35">
      <c r="A766" t="s">
        <v>1875</v>
      </c>
      <c r="B766" t="s">
        <v>80</v>
      </c>
      <c r="C766" t="s">
        <v>1084</v>
      </c>
      <c r="D766" t="s">
        <v>82</v>
      </c>
      <c r="E766" s="2" t="str">
        <f>HYPERLINK("capsilon://?command=openfolder&amp;siteaddress=FAM.docvelocity-na8.net&amp;folderid=FXE587934A-E9D4-53A2-A0C8-995C6DAC624D","FX21123486")</f>
        <v>FX21123486</v>
      </c>
      <c r="F766" t="s">
        <v>19</v>
      </c>
      <c r="G766" t="s">
        <v>19</v>
      </c>
      <c r="H766" t="s">
        <v>83</v>
      </c>
      <c r="I766" t="s">
        <v>1851</v>
      </c>
      <c r="J766">
        <v>193</v>
      </c>
      <c r="K766" t="s">
        <v>85</v>
      </c>
      <c r="L766" t="s">
        <v>86</v>
      </c>
      <c r="M766" t="s">
        <v>87</v>
      </c>
      <c r="N766">
        <v>2</v>
      </c>
      <c r="O766" s="1">
        <v>44641.389768518522</v>
      </c>
      <c r="P766" s="1">
        <v>44641.412187499998</v>
      </c>
      <c r="Q766">
        <v>171</v>
      </c>
      <c r="R766">
        <v>1766</v>
      </c>
      <c r="S766" t="b">
        <v>0</v>
      </c>
      <c r="T766" t="s">
        <v>88</v>
      </c>
      <c r="U766" t="b">
        <v>1</v>
      </c>
      <c r="V766" t="s">
        <v>1350</v>
      </c>
      <c r="W766" s="1">
        <v>44641.404629629629</v>
      </c>
      <c r="X766">
        <v>1080</v>
      </c>
      <c r="Y766">
        <v>183</v>
      </c>
      <c r="Z766">
        <v>0</v>
      </c>
      <c r="AA766">
        <v>183</v>
      </c>
      <c r="AB766">
        <v>0</v>
      </c>
      <c r="AC766">
        <v>7</v>
      </c>
      <c r="AD766">
        <v>10</v>
      </c>
      <c r="AE766">
        <v>0</v>
      </c>
      <c r="AF766">
        <v>0</v>
      </c>
      <c r="AG766">
        <v>0</v>
      </c>
      <c r="AH766" t="s">
        <v>566</v>
      </c>
      <c r="AI766" s="1">
        <v>44641.412187499998</v>
      </c>
      <c r="AJ766">
        <v>650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10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 x14ac:dyDescent="0.35">
      <c r="A767" t="s">
        <v>1876</v>
      </c>
      <c r="B767" t="s">
        <v>80</v>
      </c>
      <c r="C767" t="s">
        <v>1084</v>
      </c>
      <c r="D767" t="s">
        <v>82</v>
      </c>
      <c r="E767" s="2" t="str">
        <f>HYPERLINK("capsilon://?command=openfolder&amp;siteaddress=FAM.docvelocity-na8.net&amp;folderid=FXE587934A-E9D4-53A2-A0C8-995C6DAC624D","FX21123486")</f>
        <v>FX21123486</v>
      </c>
      <c r="F767" t="s">
        <v>19</v>
      </c>
      <c r="G767" t="s">
        <v>19</v>
      </c>
      <c r="H767" t="s">
        <v>83</v>
      </c>
      <c r="I767" t="s">
        <v>1853</v>
      </c>
      <c r="J767">
        <v>193</v>
      </c>
      <c r="K767" t="s">
        <v>85</v>
      </c>
      <c r="L767" t="s">
        <v>86</v>
      </c>
      <c r="M767" t="s">
        <v>87</v>
      </c>
      <c r="N767">
        <v>2</v>
      </c>
      <c r="O767" s="1">
        <v>44641.392222222225</v>
      </c>
      <c r="P767" s="1">
        <v>44641.41920138889</v>
      </c>
      <c r="Q767">
        <v>1082</v>
      </c>
      <c r="R767">
        <v>1249</v>
      </c>
      <c r="S767" t="b">
        <v>0</v>
      </c>
      <c r="T767" t="s">
        <v>88</v>
      </c>
      <c r="U767" t="b">
        <v>1</v>
      </c>
      <c r="V767" t="s">
        <v>1350</v>
      </c>
      <c r="W767" s="1">
        <v>44641.413819444446</v>
      </c>
      <c r="X767">
        <v>793</v>
      </c>
      <c r="Y767">
        <v>183</v>
      </c>
      <c r="Z767">
        <v>0</v>
      </c>
      <c r="AA767">
        <v>183</v>
      </c>
      <c r="AB767">
        <v>0</v>
      </c>
      <c r="AC767">
        <v>4</v>
      </c>
      <c r="AD767">
        <v>10</v>
      </c>
      <c r="AE767">
        <v>0</v>
      </c>
      <c r="AF767">
        <v>0</v>
      </c>
      <c r="AG767">
        <v>0</v>
      </c>
      <c r="AH767" t="s">
        <v>130</v>
      </c>
      <c r="AI767" s="1">
        <v>44641.41920138889</v>
      </c>
      <c r="AJ767">
        <v>456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10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 x14ac:dyDescent="0.35">
      <c r="A768" t="s">
        <v>1877</v>
      </c>
      <c r="B768" t="s">
        <v>80</v>
      </c>
      <c r="C768" t="s">
        <v>1798</v>
      </c>
      <c r="D768" t="s">
        <v>82</v>
      </c>
      <c r="E768" s="2" t="str">
        <f>HYPERLINK("capsilon://?command=openfolder&amp;siteaddress=FAM.docvelocity-na8.net&amp;folderid=FX61A62F7C-EFBC-D297-13BA-807EBA0DB264","FX22026838")</f>
        <v>FX22026838</v>
      </c>
      <c r="F768" t="s">
        <v>19</v>
      </c>
      <c r="G768" t="s">
        <v>19</v>
      </c>
      <c r="H768" t="s">
        <v>83</v>
      </c>
      <c r="I768" t="s">
        <v>1878</v>
      </c>
      <c r="J768">
        <v>0</v>
      </c>
      <c r="K768" t="s">
        <v>85</v>
      </c>
      <c r="L768" t="s">
        <v>86</v>
      </c>
      <c r="M768" t="s">
        <v>87</v>
      </c>
      <c r="N768">
        <v>2</v>
      </c>
      <c r="O768" s="1">
        <v>44641.403182870374</v>
      </c>
      <c r="P768" s="1">
        <v>44641.608043981483</v>
      </c>
      <c r="Q768">
        <v>17619</v>
      </c>
      <c r="R768">
        <v>81</v>
      </c>
      <c r="S768" t="b">
        <v>0</v>
      </c>
      <c r="T768" t="s">
        <v>88</v>
      </c>
      <c r="U768" t="b">
        <v>0</v>
      </c>
      <c r="V768" t="s">
        <v>1293</v>
      </c>
      <c r="W768" s="1">
        <v>44641.500474537039</v>
      </c>
      <c r="X768">
        <v>67</v>
      </c>
      <c r="Y768">
        <v>0</v>
      </c>
      <c r="Z768">
        <v>0</v>
      </c>
      <c r="AA768">
        <v>0</v>
      </c>
      <c r="AB768">
        <v>9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103</v>
      </c>
      <c r="AI768" s="1">
        <v>44641.608043981483</v>
      </c>
      <c r="AJ768">
        <v>14</v>
      </c>
      <c r="AK768">
        <v>0</v>
      </c>
      <c r="AL768">
        <v>0</v>
      </c>
      <c r="AM768">
        <v>0</v>
      </c>
      <c r="AN768">
        <v>9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 x14ac:dyDescent="0.35">
      <c r="A769" t="s">
        <v>1879</v>
      </c>
      <c r="B769" t="s">
        <v>80</v>
      </c>
      <c r="C769" t="s">
        <v>1855</v>
      </c>
      <c r="D769" t="s">
        <v>82</v>
      </c>
      <c r="E769" s="2" t="str">
        <f>HYPERLINK("capsilon://?command=openfolder&amp;siteaddress=FAM.docvelocity-na8.net&amp;folderid=FX2EF4093B-131B-6DB0-8721-31C08B8DD7FF","FX21113289")</f>
        <v>FX21113289</v>
      </c>
      <c r="F769" t="s">
        <v>19</v>
      </c>
      <c r="G769" t="s">
        <v>19</v>
      </c>
      <c r="H769" t="s">
        <v>83</v>
      </c>
      <c r="I769" t="s">
        <v>1856</v>
      </c>
      <c r="J769">
        <v>327</v>
      </c>
      <c r="K769" t="s">
        <v>85</v>
      </c>
      <c r="L769" t="s">
        <v>86</v>
      </c>
      <c r="M769" t="s">
        <v>87</v>
      </c>
      <c r="N769">
        <v>2</v>
      </c>
      <c r="O769" s="1">
        <v>44641.422395833331</v>
      </c>
      <c r="P769" s="1">
        <v>44641.59746527778</v>
      </c>
      <c r="Q769">
        <v>13373</v>
      </c>
      <c r="R769">
        <v>1753</v>
      </c>
      <c r="S769" t="b">
        <v>0</v>
      </c>
      <c r="T769" t="s">
        <v>88</v>
      </c>
      <c r="U769" t="b">
        <v>1</v>
      </c>
      <c r="V769" t="s">
        <v>1235</v>
      </c>
      <c r="W769" s="1">
        <v>44641.497800925928</v>
      </c>
      <c r="X769">
        <v>876</v>
      </c>
      <c r="Y769">
        <v>203</v>
      </c>
      <c r="Z769">
        <v>0</v>
      </c>
      <c r="AA769">
        <v>203</v>
      </c>
      <c r="AB769">
        <v>94</v>
      </c>
      <c r="AC769">
        <v>34</v>
      </c>
      <c r="AD769">
        <v>124</v>
      </c>
      <c r="AE769">
        <v>0</v>
      </c>
      <c r="AF769">
        <v>0</v>
      </c>
      <c r="AG769">
        <v>0</v>
      </c>
      <c r="AH769" t="s">
        <v>103</v>
      </c>
      <c r="AI769" s="1">
        <v>44641.59746527778</v>
      </c>
      <c r="AJ769">
        <v>691</v>
      </c>
      <c r="AK769">
        <v>3</v>
      </c>
      <c r="AL769">
        <v>0</v>
      </c>
      <c r="AM769">
        <v>3</v>
      </c>
      <c r="AN769">
        <v>94</v>
      </c>
      <c r="AO769">
        <v>2</v>
      </c>
      <c r="AP769">
        <v>121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 x14ac:dyDescent="0.35">
      <c r="A770" t="s">
        <v>1880</v>
      </c>
      <c r="B770" t="s">
        <v>80</v>
      </c>
      <c r="C770" t="s">
        <v>1881</v>
      </c>
      <c r="D770" t="s">
        <v>82</v>
      </c>
      <c r="E770" s="2" t="str">
        <f>HYPERLINK("capsilon://?command=openfolder&amp;siteaddress=FAM.docvelocity-na8.net&amp;folderid=FX4D2812FB-A954-B143-BAA7-3F4DCD140174","FX220212162")</f>
        <v>FX220212162</v>
      </c>
      <c r="F770" t="s">
        <v>19</v>
      </c>
      <c r="G770" t="s">
        <v>19</v>
      </c>
      <c r="H770" t="s">
        <v>83</v>
      </c>
      <c r="I770" t="s">
        <v>1882</v>
      </c>
      <c r="J770">
        <v>0</v>
      </c>
      <c r="K770" t="s">
        <v>85</v>
      </c>
      <c r="L770" t="s">
        <v>86</v>
      </c>
      <c r="M770" t="s">
        <v>87</v>
      </c>
      <c r="N770">
        <v>2</v>
      </c>
      <c r="O770" s="1">
        <v>44641.426921296297</v>
      </c>
      <c r="P770" s="1">
        <v>44641.608969907407</v>
      </c>
      <c r="Q770">
        <v>15196</v>
      </c>
      <c r="R770">
        <v>533</v>
      </c>
      <c r="S770" t="b">
        <v>0</v>
      </c>
      <c r="T770" t="s">
        <v>88</v>
      </c>
      <c r="U770" t="b">
        <v>0</v>
      </c>
      <c r="V770" t="s">
        <v>1358</v>
      </c>
      <c r="W770" s="1">
        <v>44641.505983796298</v>
      </c>
      <c r="X770">
        <v>356</v>
      </c>
      <c r="Y770">
        <v>52</v>
      </c>
      <c r="Z770">
        <v>0</v>
      </c>
      <c r="AA770">
        <v>52</v>
      </c>
      <c r="AB770">
        <v>0</v>
      </c>
      <c r="AC770">
        <v>32</v>
      </c>
      <c r="AD770">
        <v>-52</v>
      </c>
      <c r="AE770">
        <v>0</v>
      </c>
      <c r="AF770">
        <v>0</v>
      </c>
      <c r="AG770">
        <v>0</v>
      </c>
      <c r="AH770" t="s">
        <v>103</v>
      </c>
      <c r="AI770" s="1">
        <v>44641.608969907407</v>
      </c>
      <c r="AJ770">
        <v>79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-52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 x14ac:dyDescent="0.35">
      <c r="A771" t="s">
        <v>1883</v>
      </c>
      <c r="B771" t="s">
        <v>80</v>
      </c>
      <c r="C771" t="s">
        <v>1884</v>
      </c>
      <c r="D771" t="s">
        <v>82</v>
      </c>
      <c r="E771" s="2" t="str">
        <f>HYPERLINK("capsilon://?command=openfolder&amp;siteaddress=FAM.docvelocity-na8.net&amp;folderid=FX7BF1D3B4-C7D9-2AAD-B8CD-8B6FAF65E751","FX2203405")</f>
        <v>FX2203405</v>
      </c>
      <c r="F771" t="s">
        <v>19</v>
      </c>
      <c r="G771" t="s">
        <v>19</v>
      </c>
      <c r="H771" t="s">
        <v>83</v>
      </c>
      <c r="I771" t="s">
        <v>1885</v>
      </c>
      <c r="J771">
        <v>0</v>
      </c>
      <c r="K771" t="s">
        <v>85</v>
      </c>
      <c r="L771" t="s">
        <v>86</v>
      </c>
      <c r="M771" t="s">
        <v>82</v>
      </c>
      <c r="N771">
        <v>2</v>
      </c>
      <c r="O771" s="1">
        <v>44641.438935185186</v>
      </c>
      <c r="P771" s="1">
        <v>44641.574756944443</v>
      </c>
      <c r="Q771">
        <v>11173</v>
      </c>
      <c r="R771">
        <v>562</v>
      </c>
      <c r="S771" t="b">
        <v>0</v>
      </c>
      <c r="T771" t="s">
        <v>1886</v>
      </c>
      <c r="U771" t="b">
        <v>0</v>
      </c>
      <c r="V771" t="s">
        <v>1254</v>
      </c>
      <c r="W771" s="1">
        <v>44641.509722222225</v>
      </c>
      <c r="X771">
        <v>524</v>
      </c>
      <c r="Y771">
        <v>52</v>
      </c>
      <c r="Z771">
        <v>0</v>
      </c>
      <c r="AA771">
        <v>52</v>
      </c>
      <c r="AB771">
        <v>0</v>
      </c>
      <c r="AC771">
        <v>28</v>
      </c>
      <c r="AD771">
        <v>-52</v>
      </c>
      <c r="AE771">
        <v>0</v>
      </c>
      <c r="AF771">
        <v>0</v>
      </c>
      <c r="AG771">
        <v>0</v>
      </c>
      <c r="AH771" t="s">
        <v>1886</v>
      </c>
      <c r="AI771" s="1">
        <v>44641.574756944443</v>
      </c>
      <c r="AJ771">
        <v>21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-52</v>
      </c>
      <c r="AQ771">
        <v>0</v>
      </c>
      <c r="AR771">
        <v>0</v>
      </c>
      <c r="AS771">
        <v>0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 x14ac:dyDescent="0.35">
      <c r="A772" t="s">
        <v>1887</v>
      </c>
      <c r="B772" t="s">
        <v>80</v>
      </c>
      <c r="C772" t="s">
        <v>542</v>
      </c>
      <c r="D772" t="s">
        <v>82</v>
      </c>
      <c r="E772" s="2" t="str">
        <f>HYPERLINK("capsilon://?command=openfolder&amp;siteaddress=FAM.docvelocity-na8.net&amp;folderid=FX62A1E57A-79DD-E2BB-6C25-CFD8AF4AA1C3","FX22024300")</f>
        <v>FX22024300</v>
      </c>
      <c r="F772" t="s">
        <v>19</v>
      </c>
      <c r="G772" t="s">
        <v>19</v>
      </c>
      <c r="H772" t="s">
        <v>83</v>
      </c>
      <c r="I772" t="s">
        <v>1888</v>
      </c>
      <c r="J772">
        <v>0</v>
      </c>
      <c r="K772" t="s">
        <v>85</v>
      </c>
      <c r="L772" t="s">
        <v>86</v>
      </c>
      <c r="M772" t="s">
        <v>87</v>
      </c>
      <c r="N772">
        <v>2</v>
      </c>
      <c r="O772" s="1">
        <v>44622.509641203702</v>
      </c>
      <c r="P772" s="1">
        <v>44622.563402777778</v>
      </c>
      <c r="Q772">
        <v>4350</v>
      </c>
      <c r="R772">
        <v>295</v>
      </c>
      <c r="S772" t="b">
        <v>0</v>
      </c>
      <c r="T772" t="s">
        <v>88</v>
      </c>
      <c r="U772" t="b">
        <v>0</v>
      </c>
      <c r="V772" t="s">
        <v>102</v>
      </c>
      <c r="W772" s="1">
        <v>44622.512592592589</v>
      </c>
      <c r="X772">
        <v>176</v>
      </c>
      <c r="Y772">
        <v>21</v>
      </c>
      <c r="Z772">
        <v>0</v>
      </c>
      <c r="AA772">
        <v>21</v>
      </c>
      <c r="AB772">
        <v>0</v>
      </c>
      <c r="AC772">
        <v>0</v>
      </c>
      <c r="AD772">
        <v>-21</v>
      </c>
      <c r="AE772">
        <v>0</v>
      </c>
      <c r="AF772">
        <v>0</v>
      </c>
      <c r="AG772">
        <v>0</v>
      </c>
      <c r="AH772" t="s">
        <v>107</v>
      </c>
      <c r="AI772" s="1">
        <v>44622.563402777778</v>
      </c>
      <c r="AJ772">
        <v>119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-21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 x14ac:dyDescent="0.35">
      <c r="A773" t="s">
        <v>1889</v>
      </c>
      <c r="B773" t="s">
        <v>80</v>
      </c>
      <c r="C773" t="s">
        <v>1890</v>
      </c>
      <c r="D773" t="s">
        <v>82</v>
      </c>
      <c r="E773" s="2" t="str">
        <f>HYPERLINK("capsilon://?command=openfolder&amp;siteaddress=FAM.docvelocity-na8.net&amp;folderid=FX61573CF3-DFD4-0371-EE0A-8C5FCEB204CA","FX22035453")</f>
        <v>FX22035453</v>
      </c>
      <c r="F773" t="s">
        <v>19</v>
      </c>
      <c r="G773" t="s">
        <v>19</v>
      </c>
      <c r="H773" t="s">
        <v>83</v>
      </c>
      <c r="I773" t="s">
        <v>1891</v>
      </c>
      <c r="J773">
        <v>41</v>
      </c>
      <c r="K773" t="s">
        <v>85</v>
      </c>
      <c r="L773" t="s">
        <v>86</v>
      </c>
      <c r="M773" t="s">
        <v>87</v>
      </c>
      <c r="N773">
        <v>2</v>
      </c>
      <c r="O773" s="1">
        <v>44641.469259259262</v>
      </c>
      <c r="P773" s="1">
        <v>44641.610856481479</v>
      </c>
      <c r="Q773">
        <v>11950</v>
      </c>
      <c r="R773">
        <v>284</v>
      </c>
      <c r="S773" t="b">
        <v>0</v>
      </c>
      <c r="T773" t="s">
        <v>88</v>
      </c>
      <c r="U773" t="b">
        <v>0</v>
      </c>
      <c r="V773" t="s">
        <v>1235</v>
      </c>
      <c r="W773" s="1">
        <v>44641.505127314813</v>
      </c>
      <c r="X773">
        <v>102</v>
      </c>
      <c r="Y773">
        <v>36</v>
      </c>
      <c r="Z773">
        <v>0</v>
      </c>
      <c r="AA773">
        <v>36</v>
      </c>
      <c r="AB773">
        <v>0</v>
      </c>
      <c r="AC773">
        <v>0</v>
      </c>
      <c r="AD773">
        <v>5</v>
      </c>
      <c r="AE773">
        <v>0</v>
      </c>
      <c r="AF773">
        <v>0</v>
      </c>
      <c r="AG773">
        <v>0</v>
      </c>
      <c r="AH773" t="s">
        <v>103</v>
      </c>
      <c r="AI773" s="1">
        <v>44641.610856481479</v>
      </c>
      <c r="AJ773">
        <v>162</v>
      </c>
      <c r="AK773">
        <v>2</v>
      </c>
      <c r="AL773">
        <v>0</v>
      </c>
      <c r="AM773">
        <v>2</v>
      </c>
      <c r="AN773">
        <v>0</v>
      </c>
      <c r="AO773">
        <v>1</v>
      </c>
      <c r="AP773">
        <v>3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 x14ac:dyDescent="0.35">
      <c r="A774" t="s">
        <v>1892</v>
      </c>
      <c r="B774" t="s">
        <v>80</v>
      </c>
      <c r="C774" t="s">
        <v>907</v>
      </c>
      <c r="D774" t="s">
        <v>82</v>
      </c>
      <c r="E774" s="2" t="str">
        <f>HYPERLINK("capsilon://?command=openfolder&amp;siteaddress=FAM.docvelocity-na8.net&amp;folderid=FX514B4125-F1AD-A44F-5610-5F18A6058788","FX220212712")</f>
        <v>FX220212712</v>
      </c>
      <c r="F774" t="s">
        <v>19</v>
      </c>
      <c r="G774" t="s">
        <v>19</v>
      </c>
      <c r="H774" t="s">
        <v>83</v>
      </c>
      <c r="I774" t="s">
        <v>1893</v>
      </c>
      <c r="J774">
        <v>0</v>
      </c>
      <c r="K774" t="s">
        <v>85</v>
      </c>
      <c r="L774" t="s">
        <v>86</v>
      </c>
      <c r="M774" t="s">
        <v>87</v>
      </c>
      <c r="N774">
        <v>2</v>
      </c>
      <c r="O774" s="1">
        <v>44641.526655092595</v>
      </c>
      <c r="P774" s="1">
        <v>44641.612025462964</v>
      </c>
      <c r="Q774">
        <v>6594</v>
      </c>
      <c r="R774">
        <v>782</v>
      </c>
      <c r="S774" t="b">
        <v>0</v>
      </c>
      <c r="T774" t="s">
        <v>88</v>
      </c>
      <c r="U774" t="b">
        <v>0</v>
      </c>
      <c r="V774" t="s">
        <v>1358</v>
      </c>
      <c r="W774" s="1">
        <v>44641.536307870374</v>
      </c>
      <c r="X774">
        <v>649</v>
      </c>
      <c r="Y774">
        <v>52</v>
      </c>
      <c r="Z774">
        <v>0</v>
      </c>
      <c r="AA774">
        <v>52</v>
      </c>
      <c r="AB774">
        <v>0</v>
      </c>
      <c r="AC774">
        <v>45</v>
      </c>
      <c r="AD774">
        <v>-52</v>
      </c>
      <c r="AE774">
        <v>0</v>
      </c>
      <c r="AF774">
        <v>0</v>
      </c>
      <c r="AG774">
        <v>0</v>
      </c>
      <c r="AH774" t="s">
        <v>103</v>
      </c>
      <c r="AI774" s="1">
        <v>44641.612025462964</v>
      </c>
      <c r="AJ774">
        <v>100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-52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 x14ac:dyDescent="0.35">
      <c r="A775" t="s">
        <v>1894</v>
      </c>
      <c r="B775" t="s">
        <v>80</v>
      </c>
      <c r="C775" t="s">
        <v>589</v>
      </c>
      <c r="D775" t="s">
        <v>82</v>
      </c>
      <c r="E775" s="2" t="str">
        <f>HYPERLINK("capsilon://?command=openfolder&amp;siteaddress=FAM.docvelocity-na8.net&amp;folderid=FX09D6697E-9730-D744-6586-B94B4FB5F24F","FX22028453")</f>
        <v>FX22028453</v>
      </c>
      <c r="F775" t="s">
        <v>19</v>
      </c>
      <c r="G775" t="s">
        <v>19</v>
      </c>
      <c r="H775" t="s">
        <v>83</v>
      </c>
      <c r="I775" t="s">
        <v>1895</v>
      </c>
      <c r="J775">
        <v>0</v>
      </c>
      <c r="K775" t="s">
        <v>85</v>
      </c>
      <c r="L775" t="s">
        <v>86</v>
      </c>
      <c r="M775" t="s">
        <v>87</v>
      </c>
      <c r="N775">
        <v>2</v>
      </c>
      <c r="O775" s="1">
        <v>44641.528738425928</v>
      </c>
      <c r="P775" s="1">
        <v>44641.61414351852</v>
      </c>
      <c r="Q775">
        <v>6428</v>
      </c>
      <c r="R775">
        <v>951</v>
      </c>
      <c r="S775" t="b">
        <v>0</v>
      </c>
      <c r="T775" t="s">
        <v>88</v>
      </c>
      <c r="U775" t="b">
        <v>0</v>
      </c>
      <c r="V775" t="s">
        <v>1361</v>
      </c>
      <c r="W775" s="1">
        <v>44641.541932870372</v>
      </c>
      <c r="X775">
        <v>769</v>
      </c>
      <c r="Y775">
        <v>52</v>
      </c>
      <c r="Z775">
        <v>0</v>
      </c>
      <c r="AA775">
        <v>52</v>
      </c>
      <c r="AB775">
        <v>0</v>
      </c>
      <c r="AC775">
        <v>41</v>
      </c>
      <c r="AD775">
        <v>-52</v>
      </c>
      <c r="AE775">
        <v>0</v>
      </c>
      <c r="AF775">
        <v>0</v>
      </c>
      <c r="AG775">
        <v>0</v>
      </c>
      <c r="AH775" t="s">
        <v>103</v>
      </c>
      <c r="AI775" s="1">
        <v>44641.61414351852</v>
      </c>
      <c r="AJ775">
        <v>182</v>
      </c>
      <c r="AK775">
        <v>4</v>
      </c>
      <c r="AL775">
        <v>0</v>
      </c>
      <c r="AM775">
        <v>4</v>
      </c>
      <c r="AN775">
        <v>0</v>
      </c>
      <c r="AO775">
        <v>3</v>
      </c>
      <c r="AP775">
        <v>-56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 x14ac:dyDescent="0.35">
      <c r="A776" t="s">
        <v>1896</v>
      </c>
      <c r="B776" t="s">
        <v>80</v>
      </c>
      <c r="C776" t="s">
        <v>589</v>
      </c>
      <c r="D776" t="s">
        <v>82</v>
      </c>
      <c r="E776" s="2" t="str">
        <f>HYPERLINK("capsilon://?command=openfolder&amp;siteaddress=FAM.docvelocity-na8.net&amp;folderid=FX09D6697E-9730-D744-6586-B94B4FB5F24F","FX22028453")</f>
        <v>FX22028453</v>
      </c>
      <c r="F776" t="s">
        <v>19</v>
      </c>
      <c r="G776" t="s">
        <v>19</v>
      </c>
      <c r="H776" t="s">
        <v>83</v>
      </c>
      <c r="I776" t="s">
        <v>1897</v>
      </c>
      <c r="J776">
        <v>0</v>
      </c>
      <c r="K776" t="s">
        <v>85</v>
      </c>
      <c r="L776" t="s">
        <v>86</v>
      </c>
      <c r="M776" t="s">
        <v>87</v>
      </c>
      <c r="N776">
        <v>2</v>
      </c>
      <c r="O776" s="1">
        <v>44641.529224537036</v>
      </c>
      <c r="P776" s="1">
        <v>44641.615648148145</v>
      </c>
      <c r="Q776">
        <v>6627</v>
      </c>
      <c r="R776">
        <v>840</v>
      </c>
      <c r="S776" t="b">
        <v>0</v>
      </c>
      <c r="T776" t="s">
        <v>88</v>
      </c>
      <c r="U776" t="b">
        <v>0</v>
      </c>
      <c r="V776" t="s">
        <v>1898</v>
      </c>
      <c r="W776" s="1">
        <v>44641.541863425926</v>
      </c>
      <c r="X776">
        <v>711</v>
      </c>
      <c r="Y776">
        <v>52</v>
      </c>
      <c r="Z776">
        <v>0</v>
      </c>
      <c r="AA776">
        <v>52</v>
      </c>
      <c r="AB776">
        <v>0</v>
      </c>
      <c r="AC776">
        <v>38</v>
      </c>
      <c r="AD776">
        <v>-52</v>
      </c>
      <c r="AE776">
        <v>0</v>
      </c>
      <c r="AF776">
        <v>0</v>
      </c>
      <c r="AG776">
        <v>0</v>
      </c>
      <c r="AH776" t="s">
        <v>103</v>
      </c>
      <c r="AI776" s="1">
        <v>44641.615648148145</v>
      </c>
      <c r="AJ776">
        <v>129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-52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 x14ac:dyDescent="0.35">
      <c r="A777" t="s">
        <v>1899</v>
      </c>
      <c r="B777" t="s">
        <v>80</v>
      </c>
      <c r="C777" t="s">
        <v>589</v>
      </c>
      <c r="D777" t="s">
        <v>82</v>
      </c>
      <c r="E777" s="2" t="str">
        <f>HYPERLINK("capsilon://?command=openfolder&amp;siteaddress=FAM.docvelocity-na8.net&amp;folderid=FX09D6697E-9730-D744-6586-B94B4FB5F24F","FX22028453")</f>
        <v>FX22028453</v>
      </c>
      <c r="F777" t="s">
        <v>19</v>
      </c>
      <c r="G777" t="s">
        <v>19</v>
      </c>
      <c r="H777" t="s">
        <v>83</v>
      </c>
      <c r="I777" t="s">
        <v>1900</v>
      </c>
      <c r="J777">
        <v>0</v>
      </c>
      <c r="K777" t="s">
        <v>85</v>
      </c>
      <c r="L777" t="s">
        <v>86</v>
      </c>
      <c r="M777" t="s">
        <v>87</v>
      </c>
      <c r="N777">
        <v>2</v>
      </c>
      <c r="O777" s="1">
        <v>44641.529270833336</v>
      </c>
      <c r="P777" s="1">
        <v>44641.616377314815</v>
      </c>
      <c r="Q777">
        <v>7173</v>
      </c>
      <c r="R777">
        <v>353</v>
      </c>
      <c r="S777" t="b">
        <v>0</v>
      </c>
      <c r="T777" t="s">
        <v>88</v>
      </c>
      <c r="U777" t="b">
        <v>0</v>
      </c>
      <c r="V777" t="s">
        <v>1358</v>
      </c>
      <c r="W777" s="1">
        <v>44641.539027777777</v>
      </c>
      <c r="X777">
        <v>234</v>
      </c>
      <c r="Y777">
        <v>52</v>
      </c>
      <c r="Z777">
        <v>0</v>
      </c>
      <c r="AA777">
        <v>52</v>
      </c>
      <c r="AB777">
        <v>0</v>
      </c>
      <c r="AC777">
        <v>27</v>
      </c>
      <c r="AD777">
        <v>-52</v>
      </c>
      <c r="AE777">
        <v>0</v>
      </c>
      <c r="AF777">
        <v>0</v>
      </c>
      <c r="AG777">
        <v>0</v>
      </c>
      <c r="AH777" t="s">
        <v>103</v>
      </c>
      <c r="AI777" s="1">
        <v>44641.616377314815</v>
      </c>
      <c r="AJ777">
        <v>62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-52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 x14ac:dyDescent="0.35">
      <c r="A778" t="s">
        <v>1901</v>
      </c>
      <c r="B778" t="s">
        <v>80</v>
      </c>
      <c r="C778" t="s">
        <v>589</v>
      </c>
      <c r="D778" t="s">
        <v>82</v>
      </c>
      <c r="E778" s="2" t="str">
        <f>HYPERLINK("capsilon://?command=openfolder&amp;siteaddress=FAM.docvelocity-na8.net&amp;folderid=FX09D6697E-9730-D744-6586-B94B4FB5F24F","FX22028453")</f>
        <v>FX22028453</v>
      </c>
      <c r="F778" t="s">
        <v>19</v>
      </c>
      <c r="G778" t="s">
        <v>19</v>
      </c>
      <c r="H778" t="s">
        <v>83</v>
      </c>
      <c r="I778" t="s">
        <v>1902</v>
      </c>
      <c r="J778">
        <v>0</v>
      </c>
      <c r="K778" t="s">
        <v>85</v>
      </c>
      <c r="L778" t="s">
        <v>86</v>
      </c>
      <c r="M778" t="s">
        <v>87</v>
      </c>
      <c r="N778">
        <v>2</v>
      </c>
      <c r="O778" s="1">
        <v>44641.529733796298</v>
      </c>
      <c r="P778" s="1">
        <v>44641.618854166663</v>
      </c>
      <c r="Q778">
        <v>6852</v>
      </c>
      <c r="R778">
        <v>848</v>
      </c>
      <c r="S778" t="b">
        <v>0</v>
      </c>
      <c r="T778" t="s">
        <v>88</v>
      </c>
      <c r="U778" t="b">
        <v>0</v>
      </c>
      <c r="V778" t="s">
        <v>1358</v>
      </c>
      <c r="W778" s="1">
        <v>44641.546319444446</v>
      </c>
      <c r="X778">
        <v>629</v>
      </c>
      <c r="Y778">
        <v>52</v>
      </c>
      <c r="Z778">
        <v>0</v>
      </c>
      <c r="AA778">
        <v>52</v>
      </c>
      <c r="AB778">
        <v>0</v>
      </c>
      <c r="AC778">
        <v>20</v>
      </c>
      <c r="AD778">
        <v>-52</v>
      </c>
      <c r="AE778">
        <v>0</v>
      </c>
      <c r="AF778">
        <v>0</v>
      </c>
      <c r="AG778">
        <v>0</v>
      </c>
      <c r="AH778" t="s">
        <v>103</v>
      </c>
      <c r="AI778" s="1">
        <v>44641.618854166663</v>
      </c>
      <c r="AJ778">
        <v>213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-52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 x14ac:dyDescent="0.35">
      <c r="A779" t="s">
        <v>1903</v>
      </c>
      <c r="B779" t="s">
        <v>80</v>
      </c>
      <c r="C779" t="s">
        <v>907</v>
      </c>
      <c r="D779" t="s">
        <v>82</v>
      </c>
      <c r="E779" s="2" t="str">
        <f>HYPERLINK("capsilon://?command=openfolder&amp;siteaddress=FAM.docvelocity-na8.net&amp;folderid=FX514B4125-F1AD-A44F-5610-5F18A6058788","FX220212712")</f>
        <v>FX220212712</v>
      </c>
      <c r="F779" t="s">
        <v>19</v>
      </c>
      <c r="G779" t="s">
        <v>19</v>
      </c>
      <c r="H779" t="s">
        <v>83</v>
      </c>
      <c r="I779" t="s">
        <v>1904</v>
      </c>
      <c r="J779">
        <v>86</v>
      </c>
      <c r="K779" t="s">
        <v>85</v>
      </c>
      <c r="L779" t="s">
        <v>86</v>
      </c>
      <c r="M779" t="s">
        <v>87</v>
      </c>
      <c r="N779">
        <v>2</v>
      </c>
      <c r="O779" s="1">
        <v>44641.559328703705</v>
      </c>
      <c r="P779" s="1">
        <v>44641.620023148149</v>
      </c>
      <c r="Q779">
        <v>3826</v>
      </c>
      <c r="R779">
        <v>1418</v>
      </c>
      <c r="S779" t="b">
        <v>0</v>
      </c>
      <c r="T779" t="s">
        <v>88</v>
      </c>
      <c r="U779" t="b">
        <v>0</v>
      </c>
      <c r="V779" t="s">
        <v>1645</v>
      </c>
      <c r="W779" s="1">
        <v>44641.575567129628</v>
      </c>
      <c r="X779">
        <v>1318</v>
      </c>
      <c r="Y779">
        <v>71</v>
      </c>
      <c r="Z779">
        <v>0</v>
      </c>
      <c r="AA779">
        <v>71</v>
      </c>
      <c r="AB779">
        <v>0</v>
      </c>
      <c r="AC779">
        <v>42</v>
      </c>
      <c r="AD779">
        <v>15</v>
      </c>
      <c r="AE779">
        <v>0</v>
      </c>
      <c r="AF779">
        <v>0</v>
      </c>
      <c r="AG779">
        <v>0</v>
      </c>
      <c r="AH779" t="s">
        <v>103</v>
      </c>
      <c r="AI779" s="1">
        <v>44641.620023148149</v>
      </c>
      <c r="AJ779">
        <v>100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15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 x14ac:dyDescent="0.35">
      <c r="A780" t="s">
        <v>1905</v>
      </c>
      <c r="B780" t="s">
        <v>80</v>
      </c>
      <c r="C780" t="s">
        <v>907</v>
      </c>
      <c r="D780" t="s">
        <v>82</v>
      </c>
      <c r="E780" s="2" t="str">
        <f>HYPERLINK("capsilon://?command=openfolder&amp;siteaddress=FAM.docvelocity-na8.net&amp;folderid=FX514B4125-F1AD-A44F-5610-5F18A6058788","FX220212712")</f>
        <v>FX220212712</v>
      </c>
      <c r="F780" t="s">
        <v>19</v>
      </c>
      <c r="G780" t="s">
        <v>19</v>
      </c>
      <c r="H780" t="s">
        <v>83</v>
      </c>
      <c r="I780" t="s">
        <v>1906</v>
      </c>
      <c r="J780">
        <v>51</v>
      </c>
      <c r="K780" t="s">
        <v>85</v>
      </c>
      <c r="L780" t="s">
        <v>86</v>
      </c>
      <c r="M780" t="s">
        <v>87</v>
      </c>
      <c r="N780">
        <v>2</v>
      </c>
      <c r="O780" s="1">
        <v>44641.561030092591</v>
      </c>
      <c r="P780" s="1">
        <v>44641.621064814812</v>
      </c>
      <c r="Q780">
        <v>4943</v>
      </c>
      <c r="R780">
        <v>244</v>
      </c>
      <c r="S780" t="b">
        <v>0</v>
      </c>
      <c r="T780" t="s">
        <v>88</v>
      </c>
      <c r="U780" t="b">
        <v>0</v>
      </c>
      <c r="V780" t="s">
        <v>1254</v>
      </c>
      <c r="W780" s="1">
        <v>44641.563287037039</v>
      </c>
      <c r="X780">
        <v>154</v>
      </c>
      <c r="Y780">
        <v>46</v>
      </c>
      <c r="Z780">
        <v>0</v>
      </c>
      <c r="AA780">
        <v>46</v>
      </c>
      <c r="AB780">
        <v>0</v>
      </c>
      <c r="AC780">
        <v>1</v>
      </c>
      <c r="AD780">
        <v>5</v>
      </c>
      <c r="AE780">
        <v>0</v>
      </c>
      <c r="AF780">
        <v>0</v>
      </c>
      <c r="AG780">
        <v>0</v>
      </c>
      <c r="AH780" t="s">
        <v>103</v>
      </c>
      <c r="AI780" s="1">
        <v>44641.621064814812</v>
      </c>
      <c r="AJ780">
        <v>90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5</v>
      </c>
      <c r="AQ780">
        <v>0</v>
      </c>
      <c r="AR780">
        <v>0</v>
      </c>
      <c r="AS780">
        <v>0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 x14ac:dyDescent="0.35">
      <c r="A781" t="s">
        <v>1907</v>
      </c>
      <c r="B781" t="s">
        <v>80</v>
      </c>
      <c r="C781" t="s">
        <v>869</v>
      </c>
      <c r="D781" t="s">
        <v>82</v>
      </c>
      <c r="E781" s="2" t="str">
        <f>HYPERLINK("capsilon://?command=openfolder&amp;siteaddress=FAM.docvelocity-na8.net&amp;folderid=FXE93A86F1-8357-E3B1-3AFE-1B312ACB210D","FX22021103")</f>
        <v>FX22021103</v>
      </c>
      <c r="F781" t="s">
        <v>19</v>
      </c>
      <c r="G781" t="s">
        <v>19</v>
      </c>
      <c r="H781" t="s">
        <v>83</v>
      </c>
      <c r="I781" t="s">
        <v>1908</v>
      </c>
      <c r="J781">
        <v>28</v>
      </c>
      <c r="K781" t="s">
        <v>85</v>
      </c>
      <c r="L781" t="s">
        <v>86</v>
      </c>
      <c r="M781" t="s">
        <v>87</v>
      </c>
      <c r="N781">
        <v>2</v>
      </c>
      <c r="O781" s="1">
        <v>44641.567048611112</v>
      </c>
      <c r="P781" s="1">
        <v>44641.621886574074</v>
      </c>
      <c r="Q781">
        <v>4480</v>
      </c>
      <c r="R781">
        <v>258</v>
      </c>
      <c r="S781" t="b">
        <v>0</v>
      </c>
      <c r="T781" t="s">
        <v>88</v>
      </c>
      <c r="U781" t="b">
        <v>0</v>
      </c>
      <c r="V781" t="s">
        <v>1358</v>
      </c>
      <c r="W781" s="1">
        <v>44641.570532407408</v>
      </c>
      <c r="X781">
        <v>188</v>
      </c>
      <c r="Y781">
        <v>21</v>
      </c>
      <c r="Z781">
        <v>0</v>
      </c>
      <c r="AA781">
        <v>21</v>
      </c>
      <c r="AB781">
        <v>0</v>
      </c>
      <c r="AC781">
        <v>0</v>
      </c>
      <c r="AD781">
        <v>7</v>
      </c>
      <c r="AE781">
        <v>0</v>
      </c>
      <c r="AF781">
        <v>0</v>
      </c>
      <c r="AG781">
        <v>0</v>
      </c>
      <c r="AH781" t="s">
        <v>103</v>
      </c>
      <c r="AI781" s="1">
        <v>44641.621886574074</v>
      </c>
      <c r="AJ781">
        <v>70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 x14ac:dyDescent="0.35">
      <c r="A782" t="s">
        <v>1909</v>
      </c>
      <c r="B782" t="s">
        <v>80</v>
      </c>
      <c r="C782" t="s">
        <v>1528</v>
      </c>
      <c r="D782" t="s">
        <v>82</v>
      </c>
      <c r="E782" s="2" t="str">
        <f>HYPERLINK("capsilon://?command=openfolder&amp;siteaddress=FAM.docvelocity-na8.net&amp;folderid=FX64A8312F-D649-6CC9-8395-4C6390B6C775","FX22012628")</f>
        <v>FX22012628</v>
      </c>
      <c r="F782" t="s">
        <v>19</v>
      </c>
      <c r="G782" t="s">
        <v>19</v>
      </c>
      <c r="H782" t="s">
        <v>83</v>
      </c>
      <c r="I782" t="s">
        <v>1910</v>
      </c>
      <c r="J782">
        <v>0</v>
      </c>
      <c r="K782" t="s">
        <v>85</v>
      </c>
      <c r="L782" t="s">
        <v>86</v>
      </c>
      <c r="M782" t="s">
        <v>87</v>
      </c>
      <c r="N782">
        <v>2</v>
      </c>
      <c r="O782" s="1">
        <v>44641.567083333335</v>
      </c>
      <c r="P782" s="1">
        <v>44641.622048611112</v>
      </c>
      <c r="Q782">
        <v>4590</v>
      </c>
      <c r="R782">
        <v>159</v>
      </c>
      <c r="S782" t="b">
        <v>0</v>
      </c>
      <c r="T782" t="s">
        <v>88</v>
      </c>
      <c r="U782" t="b">
        <v>0</v>
      </c>
      <c r="V782" t="s">
        <v>1358</v>
      </c>
      <c r="W782" s="1">
        <v>44641.572233796294</v>
      </c>
      <c r="X782">
        <v>146</v>
      </c>
      <c r="Y782">
        <v>1</v>
      </c>
      <c r="Z782">
        <v>0</v>
      </c>
      <c r="AA782">
        <v>1</v>
      </c>
      <c r="AB782">
        <v>9</v>
      </c>
      <c r="AC782">
        <v>0</v>
      </c>
      <c r="AD782">
        <v>-1</v>
      </c>
      <c r="AE782">
        <v>0</v>
      </c>
      <c r="AF782">
        <v>0</v>
      </c>
      <c r="AG782">
        <v>0</v>
      </c>
      <c r="AH782" t="s">
        <v>103</v>
      </c>
      <c r="AI782" s="1">
        <v>44641.622048611112</v>
      </c>
      <c r="AJ782">
        <v>13</v>
      </c>
      <c r="AK782">
        <v>0</v>
      </c>
      <c r="AL782">
        <v>0</v>
      </c>
      <c r="AM782">
        <v>0</v>
      </c>
      <c r="AN782">
        <v>9</v>
      </c>
      <c r="AO782">
        <v>0</v>
      </c>
      <c r="AP782">
        <v>-1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 x14ac:dyDescent="0.35">
      <c r="A783" t="s">
        <v>1911</v>
      </c>
      <c r="B783" t="s">
        <v>80</v>
      </c>
      <c r="C783" t="s">
        <v>1912</v>
      </c>
      <c r="D783" t="s">
        <v>82</v>
      </c>
      <c r="E783" s="2" t="str">
        <f>HYPERLINK("capsilon://?command=openfolder&amp;siteaddress=FAM.docvelocity-na8.net&amp;folderid=FXB6B78E73-8F2C-5C51-E59A-52342DF7D8D5","FX22035484")</f>
        <v>FX22035484</v>
      </c>
      <c r="F783" t="s">
        <v>19</v>
      </c>
      <c r="G783" t="s">
        <v>19</v>
      </c>
      <c r="H783" t="s">
        <v>83</v>
      </c>
      <c r="I783" t="s">
        <v>1913</v>
      </c>
      <c r="J783">
        <v>0</v>
      </c>
      <c r="K783" t="s">
        <v>85</v>
      </c>
      <c r="L783" t="s">
        <v>86</v>
      </c>
      <c r="M783" t="s">
        <v>87</v>
      </c>
      <c r="N783">
        <v>2</v>
      </c>
      <c r="O783" s="1">
        <v>44641.584629629629</v>
      </c>
      <c r="P783" s="1">
        <v>44641.622997685183</v>
      </c>
      <c r="Q783">
        <v>2356</v>
      </c>
      <c r="R783">
        <v>959</v>
      </c>
      <c r="S783" t="b">
        <v>0</v>
      </c>
      <c r="T783" t="s">
        <v>88</v>
      </c>
      <c r="U783" t="b">
        <v>0</v>
      </c>
      <c r="V783" t="s">
        <v>237</v>
      </c>
      <c r="W783" s="1">
        <v>44641.598923611113</v>
      </c>
      <c r="X783">
        <v>878</v>
      </c>
      <c r="Y783">
        <v>52</v>
      </c>
      <c r="Z783">
        <v>0</v>
      </c>
      <c r="AA783">
        <v>52</v>
      </c>
      <c r="AB783">
        <v>0</v>
      </c>
      <c r="AC783">
        <v>16</v>
      </c>
      <c r="AD783">
        <v>-52</v>
      </c>
      <c r="AE783">
        <v>0</v>
      </c>
      <c r="AF783">
        <v>0</v>
      </c>
      <c r="AG783">
        <v>0</v>
      </c>
      <c r="AH783" t="s">
        <v>103</v>
      </c>
      <c r="AI783" s="1">
        <v>44641.622997685183</v>
      </c>
      <c r="AJ783">
        <v>81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-52</v>
      </c>
      <c r="AQ783">
        <v>0</v>
      </c>
      <c r="AR783">
        <v>0</v>
      </c>
      <c r="AS783">
        <v>0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 x14ac:dyDescent="0.35">
      <c r="A784" t="s">
        <v>1914</v>
      </c>
      <c r="B784" t="s">
        <v>80</v>
      </c>
      <c r="C784" t="s">
        <v>1167</v>
      </c>
      <c r="D784" t="s">
        <v>82</v>
      </c>
      <c r="E784" s="2" t="str">
        <f>HYPERLINK("capsilon://?command=openfolder&amp;siteaddress=FAM.docvelocity-na8.net&amp;folderid=FX108CED81-4216-0A98-E3DC-873DFFD39FEC","FX22026467")</f>
        <v>FX22026467</v>
      </c>
      <c r="F784" t="s">
        <v>19</v>
      </c>
      <c r="G784" t="s">
        <v>19</v>
      </c>
      <c r="H784" t="s">
        <v>83</v>
      </c>
      <c r="I784" t="s">
        <v>1915</v>
      </c>
      <c r="J784">
        <v>0</v>
      </c>
      <c r="K784" t="s">
        <v>85</v>
      </c>
      <c r="L784" t="s">
        <v>86</v>
      </c>
      <c r="M784" t="s">
        <v>87</v>
      </c>
      <c r="N784">
        <v>2</v>
      </c>
      <c r="O784" s="1">
        <v>44641.590208333335</v>
      </c>
      <c r="P784" s="1">
        <v>44641.623368055552</v>
      </c>
      <c r="Q784">
        <v>2641</v>
      </c>
      <c r="R784">
        <v>224</v>
      </c>
      <c r="S784" t="b">
        <v>0</v>
      </c>
      <c r="T784" t="s">
        <v>88</v>
      </c>
      <c r="U784" t="b">
        <v>0</v>
      </c>
      <c r="V784" t="s">
        <v>1358</v>
      </c>
      <c r="W784" s="1">
        <v>44641.595347222225</v>
      </c>
      <c r="X784">
        <v>193</v>
      </c>
      <c r="Y784">
        <v>9</v>
      </c>
      <c r="Z784">
        <v>0</v>
      </c>
      <c r="AA784">
        <v>9</v>
      </c>
      <c r="AB784">
        <v>0</v>
      </c>
      <c r="AC784">
        <v>7</v>
      </c>
      <c r="AD784">
        <v>-9</v>
      </c>
      <c r="AE784">
        <v>0</v>
      </c>
      <c r="AF784">
        <v>0</v>
      </c>
      <c r="AG784">
        <v>0</v>
      </c>
      <c r="AH784" t="s">
        <v>103</v>
      </c>
      <c r="AI784" s="1">
        <v>44641.623368055552</v>
      </c>
      <c r="AJ784">
        <v>31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-9</v>
      </c>
      <c r="AQ784">
        <v>0</v>
      </c>
      <c r="AR784">
        <v>0</v>
      </c>
      <c r="AS784">
        <v>0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 x14ac:dyDescent="0.35">
      <c r="A785" t="s">
        <v>1916</v>
      </c>
      <c r="B785" t="s">
        <v>80</v>
      </c>
      <c r="C785" t="s">
        <v>1291</v>
      </c>
      <c r="D785" t="s">
        <v>82</v>
      </c>
      <c r="E785" s="2" t="str">
        <f>HYPERLINK("capsilon://?command=openfolder&amp;siteaddress=FAM.docvelocity-na8.net&amp;folderid=FXFE8B17E7-5ACC-22E6-D00E-ED311AEDF6C3","FX22032226")</f>
        <v>FX22032226</v>
      </c>
      <c r="F785" t="s">
        <v>19</v>
      </c>
      <c r="G785" t="s">
        <v>19</v>
      </c>
      <c r="H785" t="s">
        <v>83</v>
      </c>
      <c r="I785" t="s">
        <v>1917</v>
      </c>
      <c r="J785">
        <v>0</v>
      </c>
      <c r="K785" t="s">
        <v>85</v>
      </c>
      <c r="L785" t="s">
        <v>86</v>
      </c>
      <c r="M785" t="s">
        <v>87</v>
      </c>
      <c r="N785">
        <v>2</v>
      </c>
      <c r="O785" s="1">
        <v>44641.601354166669</v>
      </c>
      <c r="P785" s="1">
        <v>44641.671793981484</v>
      </c>
      <c r="Q785">
        <v>5238</v>
      </c>
      <c r="R785">
        <v>848</v>
      </c>
      <c r="S785" t="b">
        <v>0</v>
      </c>
      <c r="T785" t="s">
        <v>88</v>
      </c>
      <c r="U785" t="b">
        <v>0</v>
      </c>
      <c r="V785" t="s">
        <v>1229</v>
      </c>
      <c r="W785" s="1">
        <v>44641.605208333334</v>
      </c>
      <c r="X785">
        <v>329</v>
      </c>
      <c r="Y785">
        <v>52</v>
      </c>
      <c r="Z785">
        <v>0</v>
      </c>
      <c r="AA785">
        <v>52</v>
      </c>
      <c r="AB785">
        <v>0</v>
      </c>
      <c r="AC785">
        <v>40</v>
      </c>
      <c r="AD785">
        <v>-52</v>
      </c>
      <c r="AE785">
        <v>0</v>
      </c>
      <c r="AF785">
        <v>0</v>
      </c>
      <c r="AG785">
        <v>0</v>
      </c>
      <c r="AH785" t="s">
        <v>149</v>
      </c>
      <c r="AI785" s="1">
        <v>44641.671793981484</v>
      </c>
      <c r="AJ785">
        <v>491</v>
      </c>
      <c r="AK785">
        <v>4</v>
      </c>
      <c r="AL785">
        <v>0</v>
      </c>
      <c r="AM785">
        <v>4</v>
      </c>
      <c r="AN785">
        <v>0</v>
      </c>
      <c r="AO785">
        <v>4</v>
      </c>
      <c r="AP785">
        <v>-56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 x14ac:dyDescent="0.35">
      <c r="A786" t="s">
        <v>1918</v>
      </c>
      <c r="B786" t="s">
        <v>80</v>
      </c>
      <c r="C786" t="s">
        <v>125</v>
      </c>
      <c r="D786" t="s">
        <v>82</v>
      </c>
      <c r="E786" s="2" t="str">
        <f>HYPERLINK("capsilon://?command=openfolder&amp;siteaddress=FAM.docvelocity-na8.net&amp;folderid=FXE7F60FD7-119D-00B6-D2F9-E1CF4C2AC151","FX22021586")</f>
        <v>FX22021586</v>
      </c>
      <c r="F786" t="s">
        <v>19</v>
      </c>
      <c r="G786" t="s">
        <v>19</v>
      </c>
      <c r="H786" t="s">
        <v>83</v>
      </c>
      <c r="I786" t="s">
        <v>1919</v>
      </c>
      <c r="J786">
        <v>0</v>
      </c>
      <c r="K786" t="s">
        <v>85</v>
      </c>
      <c r="L786" t="s">
        <v>86</v>
      </c>
      <c r="M786" t="s">
        <v>87</v>
      </c>
      <c r="N786">
        <v>2</v>
      </c>
      <c r="O786" s="1">
        <v>44622.525520833333</v>
      </c>
      <c r="P786" s="1">
        <v>44622.578622685185</v>
      </c>
      <c r="Q786">
        <v>3731</v>
      </c>
      <c r="R786">
        <v>857</v>
      </c>
      <c r="S786" t="b">
        <v>0</v>
      </c>
      <c r="T786" t="s">
        <v>88</v>
      </c>
      <c r="U786" t="b">
        <v>0</v>
      </c>
      <c r="V786" t="s">
        <v>130</v>
      </c>
      <c r="W786" s="1">
        <v>44622.545567129629</v>
      </c>
      <c r="X786">
        <v>476</v>
      </c>
      <c r="Y786">
        <v>52</v>
      </c>
      <c r="Z786">
        <v>0</v>
      </c>
      <c r="AA786">
        <v>52</v>
      </c>
      <c r="AB786">
        <v>0</v>
      </c>
      <c r="AC786">
        <v>36</v>
      </c>
      <c r="AD786">
        <v>-52</v>
      </c>
      <c r="AE786">
        <v>0</v>
      </c>
      <c r="AF786">
        <v>0</v>
      </c>
      <c r="AG786">
        <v>0</v>
      </c>
      <c r="AH786" t="s">
        <v>90</v>
      </c>
      <c r="AI786" s="1">
        <v>44622.578622685185</v>
      </c>
      <c r="AJ786">
        <v>372</v>
      </c>
      <c r="AK786">
        <v>2</v>
      </c>
      <c r="AL786">
        <v>0</v>
      </c>
      <c r="AM786">
        <v>2</v>
      </c>
      <c r="AN786">
        <v>0</v>
      </c>
      <c r="AO786">
        <v>2</v>
      </c>
      <c r="AP786">
        <v>-54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 x14ac:dyDescent="0.35">
      <c r="A787" t="s">
        <v>1920</v>
      </c>
      <c r="B787" t="s">
        <v>80</v>
      </c>
      <c r="C787" t="s">
        <v>922</v>
      </c>
      <c r="D787" t="s">
        <v>82</v>
      </c>
      <c r="E787" s="2" t="str">
        <f>HYPERLINK("capsilon://?command=openfolder&amp;siteaddress=FAM.docvelocity-na8.net&amp;folderid=FX3063A692-66B7-777B-78FE-43EBA8BCDB42","FX22026878")</f>
        <v>FX22026878</v>
      </c>
      <c r="F787" t="s">
        <v>19</v>
      </c>
      <c r="G787" t="s">
        <v>19</v>
      </c>
      <c r="H787" t="s">
        <v>83</v>
      </c>
      <c r="I787" t="s">
        <v>1921</v>
      </c>
      <c r="J787">
        <v>69</v>
      </c>
      <c r="K787" t="s">
        <v>85</v>
      </c>
      <c r="L787" t="s">
        <v>86</v>
      </c>
      <c r="M787" t="s">
        <v>87</v>
      </c>
      <c r="N787">
        <v>2</v>
      </c>
      <c r="O787" s="1">
        <v>44641.621898148151</v>
      </c>
      <c r="P787" s="1">
        <v>44641.749861111108</v>
      </c>
      <c r="Q787">
        <v>9016</v>
      </c>
      <c r="R787">
        <v>2040</v>
      </c>
      <c r="S787" t="b">
        <v>0</v>
      </c>
      <c r="T787" t="s">
        <v>88</v>
      </c>
      <c r="U787" t="b">
        <v>0</v>
      </c>
      <c r="V787" t="s">
        <v>1254</v>
      </c>
      <c r="W787" s="1">
        <v>44641.671180555553</v>
      </c>
      <c r="X787">
        <v>708</v>
      </c>
      <c r="Y787">
        <v>66</v>
      </c>
      <c r="Z787">
        <v>0</v>
      </c>
      <c r="AA787">
        <v>66</v>
      </c>
      <c r="AB787">
        <v>0</v>
      </c>
      <c r="AC787">
        <v>32</v>
      </c>
      <c r="AD787">
        <v>3</v>
      </c>
      <c r="AE787">
        <v>0</v>
      </c>
      <c r="AF787">
        <v>0</v>
      </c>
      <c r="AG787">
        <v>0</v>
      </c>
      <c r="AH787" t="s">
        <v>103</v>
      </c>
      <c r="AI787" s="1">
        <v>44641.749861111108</v>
      </c>
      <c r="AJ787">
        <v>198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3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 x14ac:dyDescent="0.35">
      <c r="A788" t="s">
        <v>1922</v>
      </c>
      <c r="B788" t="s">
        <v>80</v>
      </c>
      <c r="C788" t="s">
        <v>1923</v>
      </c>
      <c r="D788" t="s">
        <v>82</v>
      </c>
      <c r="E788" s="2" t="str">
        <f>HYPERLINK("capsilon://?command=openfolder&amp;siteaddress=FAM.docvelocity-na8.net&amp;folderid=FXFC977F16-67CC-4B28-7F7F-4AFCD6732EA5","FX22036706")</f>
        <v>FX22036706</v>
      </c>
      <c r="F788" t="s">
        <v>19</v>
      </c>
      <c r="G788" t="s">
        <v>19</v>
      </c>
      <c r="H788" t="s">
        <v>83</v>
      </c>
      <c r="I788" t="s">
        <v>1924</v>
      </c>
      <c r="J788">
        <v>0</v>
      </c>
      <c r="K788" t="s">
        <v>85</v>
      </c>
      <c r="L788" t="s">
        <v>86</v>
      </c>
      <c r="M788" t="s">
        <v>87</v>
      </c>
      <c r="N788">
        <v>2</v>
      </c>
      <c r="O788" s="1">
        <v>44641.62976851852</v>
      </c>
      <c r="P788" s="1">
        <v>44641.750659722224</v>
      </c>
      <c r="Q788">
        <v>9259</v>
      </c>
      <c r="R788">
        <v>1186</v>
      </c>
      <c r="S788" t="b">
        <v>0</v>
      </c>
      <c r="T788" t="s">
        <v>88</v>
      </c>
      <c r="U788" t="b">
        <v>0</v>
      </c>
      <c r="V788" t="s">
        <v>237</v>
      </c>
      <c r="W788" s="1">
        <v>44641.644513888888</v>
      </c>
      <c r="X788">
        <v>1117</v>
      </c>
      <c r="Y788">
        <v>37</v>
      </c>
      <c r="Z788">
        <v>0</v>
      </c>
      <c r="AA788">
        <v>37</v>
      </c>
      <c r="AB788">
        <v>0</v>
      </c>
      <c r="AC788">
        <v>33</v>
      </c>
      <c r="AD788">
        <v>-37</v>
      </c>
      <c r="AE788">
        <v>0</v>
      </c>
      <c r="AF788">
        <v>0</v>
      </c>
      <c r="AG788">
        <v>0</v>
      </c>
      <c r="AH788" t="s">
        <v>103</v>
      </c>
      <c r="AI788" s="1">
        <v>44641.750659722224</v>
      </c>
      <c r="AJ788">
        <v>69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-37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 x14ac:dyDescent="0.35">
      <c r="A789" t="s">
        <v>1925</v>
      </c>
      <c r="B789" t="s">
        <v>80</v>
      </c>
      <c r="C789" t="s">
        <v>1926</v>
      </c>
      <c r="D789" t="s">
        <v>82</v>
      </c>
      <c r="E789" s="2" t="str">
        <f>HYPERLINK("capsilon://?command=openfolder&amp;siteaddress=FAM.docvelocity-na8.net&amp;folderid=FXB90EF600-8A6E-42FA-11B8-984782D51AAB","FX22035073")</f>
        <v>FX22035073</v>
      </c>
      <c r="F789" t="s">
        <v>19</v>
      </c>
      <c r="G789" t="s">
        <v>19</v>
      </c>
      <c r="H789" t="s">
        <v>83</v>
      </c>
      <c r="I789" t="s">
        <v>1927</v>
      </c>
      <c r="J789">
        <v>0</v>
      </c>
      <c r="K789" t="s">
        <v>85</v>
      </c>
      <c r="L789" t="s">
        <v>86</v>
      </c>
      <c r="M789" t="s">
        <v>87</v>
      </c>
      <c r="N789">
        <v>2</v>
      </c>
      <c r="O789" s="1">
        <v>44641.66269675926</v>
      </c>
      <c r="P789" s="1">
        <v>44641.751273148147</v>
      </c>
      <c r="Q789">
        <v>7327</v>
      </c>
      <c r="R789">
        <v>326</v>
      </c>
      <c r="S789" t="b">
        <v>0</v>
      </c>
      <c r="T789" t="s">
        <v>88</v>
      </c>
      <c r="U789" t="b">
        <v>0</v>
      </c>
      <c r="V789" t="s">
        <v>1361</v>
      </c>
      <c r="W789" s="1">
        <v>44641.665902777779</v>
      </c>
      <c r="X789">
        <v>274</v>
      </c>
      <c r="Y789">
        <v>52</v>
      </c>
      <c r="Z789">
        <v>0</v>
      </c>
      <c r="AA789">
        <v>52</v>
      </c>
      <c r="AB789">
        <v>0</v>
      </c>
      <c r="AC789">
        <v>35</v>
      </c>
      <c r="AD789">
        <v>-52</v>
      </c>
      <c r="AE789">
        <v>0</v>
      </c>
      <c r="AF789">
        <v>0</v>
      </c>
      <c r="AG789">
        <v>0</v>
      </c>
      <c r="AH789" t="s">
        <v>103</v>
      </c>
      <c r="AI789" s="1">
        <v>44641.751273148147</v>
      </c>
      <c r="AJ789">
        <v>52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-52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 x14ac:dyDescent="0.35">
      <c r="A790" t="s">
        <v>1928</v>
      </c>
      <c r="B790" t="s">
        <v>80</v>
      </c>
      <c r="C790" t="s">
        <v>481</v>
      </c>
      <c r="D790" t="s">
        <v>82</v>
      </c>
      <c r="E790" s="2" t="str">
        <f>HYPERLINK("capsilon://?command=openfolder&amp;siteaddress=FAM.docvelocity-na8.net&amp;folderid=FXFC4037B6-2AE2-8E26-4EC7-C76EB10E151C","FX22028709")</f>
        <v>FX22028709</v>
      </c>
      <c r="F790" t="s">
        <v>19</v>
      </c>
      <c r="G790" t="s">
        <v>19</v>
      </c>
      <c r="H790" t="s">
        <v>83</v>
      </c>
      <c r="I790" t="s">
        <v>1929</v>
      </c>
      <c r="J790">
        <v>0</v>
      </c>
      <c r="K790" t="s">
        <v>85</v>
      </c>
      <c r="L790" t="s">
        <v>86</v>
      </c>
      <c r="M790" t="s">
        <v>87</v>
      </c>
      <c r="N790">
        <v>2</v>
      </c>
      <c r="O790" s="1">
        <v>44622.529374999998</v>
      </c>
      <c r="P790" s="1">
        <v>44622.582280092596</v>
      </c>
      <c r="Q790">
        <v>3694</v>
      </c>
      <c r="R790">
        <v>877</v>
      </c>
      <c r="S790" t="b">
        <v>0</v>
      </c>
      <c r="T790" t="s">
        <v>88</v>
      </c>
      <c r="U790" t="b">
        <v>0</v>
      </c>
      <c r="V790" t="s">
        <v>102</v>
      </c>
      <c r="W790" s="1">
        <v>44622.547268518516</v>
      </c>
      <c r="X790">
        <v>562</v>
      </c>
      <c r="Y790">
        <v>44</v>
      </c>
      <c r="Z790">
        <v>0</v>
      </c>
      <c r="AA790">
        <v>44</v>
      </c>
      <c r="AB790">
        <v>0</v>
      </c>
      <c r="AC790">
        <v>30</v>
      </c>
      <c r="AD790">
        <v>-44</v>
      </c>
      <c r="AE790">
        <v>0</v>
      </c>
      <c r="AF790">
        <v>0</v>
      </c>
      <c r="AG790">
        <v>0</v>
      </c>
      <c r="AH790" t="s">
        <v>90</v>
      </c>
      <c r="AI790" s="1">
        <v>44622.582280092596</v>
      </c>
      <c r="AJ790">
        <v>315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-44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 x14ac:dyDescent="0.35">
      <c r="A791" t="s">
        <v>1930</v>
      </c>
      <c r="B791" t="s">
        <v>80</v>
      </c>
      <c r="C791" t="s">
        <v>1931</v>
      </c>
      <c r="D791" t="s">
        <v>82</v>
      </c>
      <c r="E791" s="2" t="str">
        <f>HYPERLINK("capsilon://?command=openfolder&amp;siteaddress=FAM.docvelocity-na8.net&amp;folderid=FXE88D7730-44E5-38B3-6B31-022D68DF49D2","FX22035002")</f>
        <v>FX22035002</v>
      </c>
      <c r="F791" t="s">
        <v>19</v>
      </c>
      <c r="G791" t="s">
        <v>19</v>
      </c>
      <c r="H791" t="s">
        <v>83</v>
      </c>
      <c r="I791" t="s">
        <v>1932</v>
      </c>
      <c r="J791">
        <v>0</v>
      </c>
      <c r="K791" t="s">
        <v>85</v>
      </c>
      <c r="L791" t="s">
        <v>86</v>
      </c>
      <c r="M791" t="s">
        <v>87</v>
      </c>
      <c r="N791">
        <v>2</v>
      </c>
      <c r="O791" s="1">
        <v>44641.667951388888</v>
      </c>
      <c r="P791" s="1">
        <v>44641.751446759263</v>
      </c>
      <c r="Q791">
        <v>7133</v>
      </c>
      <c r="R791">
        <v>81</v>
      </c>
      <c r="S791" t="b">
        <v>0</v>
      </c>
      <c r="T791" t="s">
        <v>88</v>
      </c>
      <c r="U791" t="b">
        <v>0</v>
      </c>
      <c r="V791" t="s">
        <v>1229</v>
      </c>
      <c r="W791" s="1">
        <v>44641.671331018515</v>
      </c>
      <c r="X791">
        <v>50</v>
      </c>
      <c r="Y791">
        <v>0</v>
      </c>
      <c r="Z791">
        <v>0</v>
      </c>
      <c r="AA791">
        <v>0</v>
      </c>
      <c r="AB791">
        <v>9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103</v>
      </c>
      <c r="AI791" s="1">
        <v>44641.751446759263</v>
      </c>
      <c r="AJ791">
        <v>14</v>
      </c>
      <c r="AK791">
        <v>0</v>
      </c>
      <c r="AL791">
        <v>0</v>
      </c>
      <c r="AM791">
        <v>0</v>
      </c>
      <c r="AN791">
        <v>9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 x14ac:dyDescent="0.35">
      <c r="A792" t="s">
        <v>1933</v>
      </c>
      <c r="B792" t="s">
        <v>80</v>
      </c>
      <c r="C792" t="s">
        <v>1931</v>
      </c>
      <c r="D792" t="s">
        <v>82</v>
      </c>
      <c r="E792" s="2" t="str">
        <f>HYPERLINK("capsilon://?command=openfolder&amp;siteaddress=FAM.docvelocity-na8.net&amp;folderid=FXE88D7730-44E5-38B3-6B31-022D68DF49D2","FX22035002")</f>
        <v>FX22035002</v>
      </c>
      <c r="F792" t="s">
        <v>19</v>
      </c>
      <c r="G792" t="s">
        <v>19</v>
      </c>
      <c r="H792" t="s">
        <v>83</v>
      </c>
      <c r="I792" t="s">
        <v>1934</v>
      </c>
      <c r="J792">
        <v>0</v>
      </c>
      <c r="K792" t="s">
        <v>85</v>
      </c>
      <c r="L792" t="s">
        <v>86</v>
      </c>
      <c r="M792" t="s">
        <v>87</v>
      </c>
      <c r="N792">
        <v>2</v>
      </c>
      <c r="O792" s="1">
        <v>44641.668252314812</v>
      </c>
      <c r="P792" s="1">
        <v>44641.751608796294</v>
      </c>
      <c r="Q792">
        <v>7071</v>
      </c>
      <c r="R792">
        <v>131</v>
      </c>
      <c r="S792" t="b">
        <v>0</v>
      </c>
      <c r="T792" t="s">
        <v>88</v>
      </c>
      <c r="U792" t="b">
        <v>0</v>
      </c>
      <c r="V792" t="s">
        <v>1254</v>
      </c>
      <c r="W792" s="1">
        <v>44641.672256944446</v>
      </c>
      <c r="X792">
        <v>92</v>
      </c>
      <c r="Y792">
        <v>0</v>
      </c>
      <c r="Z792">
        <v>0</v>
      </c>
      <c r="AA792">
        <v>0</v>
      </c>
      <c r="AB792">
        <v>9</v>
      </c>
      <c r="AC792">
        <v>0</v>
      </c>
      <c r="AD792">
        <v>0</v>
      </c>
      <c r="AE792">
        <v>0</v>
      </c>
      <c r="AF792">
        <v>0</v>
      </c>
      <c r="AG792">
        <v>0</v>
      </c>
      <c r="AH792" t="s">
        <v>103</v>
      </c>
      <c r="AI792" s="1">
        <v>44641.751608796294</v>
      </c>
      <c r="AJ792">
        <v>13</v>
      </c>
      <c r="AK792">
        <v>0</v>
      </c>
      <c r="AL792">
        <v>0</v>
      </c>
      <c r="AM792">
        <v>0</v>
      </c>
      <c r="AN792">
        <v>9</v>
      </c>
      <c r="AO792">
        <v>0</v>
      </c>
      <c r="AP792">
        <v>0</v>
      </c>
      <c r="AQ792">
        <v>0</v>
      </c>
      <c r="AR792">
        <v>0</v>
      </c>
      <c r="AS792">
        <v>0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 x14ac:dyDescent="0.35">
      <c r="A793" t="s">
        <v>1935</v>
      </c>
      <c r="B793" t="s">
        <v>80</v>
      </c>
      <c r="C793" t="s">
        <v>1084</v>
      </c>
      <c r="D793" t="s">
        <v>82</v>
      </c>
      <c r="E793" s="2" t="str">
        <f>HYPERLINK("capsilon://?command=openfolder&amp;siteaddress=FAM.docvelocity-na8.net&amp;folderid=FXE587934A-E9D4-53A2-A0C8-995C6DAC624D","FX21123486")</f>
        <v>FX21123486</v>
      </c>
      <c r="F793" t="s">
        <v>19</v>
      </c>
      <c r="G793" t="s">
        <v>19</v>
      </c>
      <c r="H793" t="s">
        <v>83</v>
      </c>
      <c r="I793" t="s">
        <v>1936</v>
      </c>
      <c r="J793">
        <v>0</v>
      </c>
      <c r="K793" t="s">
        <v>85</v>
      </c>
      <c r="L793" t="s">
        <v>86</v>
      </c>
      <c r="M793" t="s">
        <v>87</v>
      </c>
      <c r="N793">
        <v>2</v>
      </c>
      <c r="O793" s="1">
        <v>44641.676666666666</v>
      </c>
      <c r="P793" s="1">
        <v>44641.752199074072</v>
      </c>
      <c r="Q793">
        <v>5849</v>
      </c>
      <c r="R793">
        <v>677</v>
      </c>
      <c r="S793" t="b">
        <v>0</v>
      </c>
      <c r="T793" t="s">
        <v>88</v>
      </c>
      <c r="U793" t="b">
        <v>0</v>
      </c>
      <c r="V793" t="s">
        <v>237</v>
      </c>
      <c r="W793" s="1">
        <v>44641.685983796298</v>
      </c>
      <c r="X793">
        <v>627</v>
      </c>
      <c r="Y793">
        <v>37</v>
      </c>
      <c r="Z793">
        <v>0</v>
      </c>
      <c r="AA793">
        <v>37</v>
      </c>
      <c r="AB793">
        <v>0</v>
      </c>
      <c r="AC793">
        <v>12</v>
      </c>
      <c r="AD793">
        <v>-37</v>
      </c>
      <c r="AE793">
        <v>0</v>
      </c>
      <c r="AF793">
        <v>0</v>
      </c>
      <c r="AG793">
        <v>0</v>
      </c>
      <c r="AH793" t="s">
        <v>103</v>
      </c>
      <c r="AI793" s="1">
        <v>44641.752199074072</v>
      </c>
      <c r="AJ793">
        <v>50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-37</v>
      </c>
      <c r="AQ793">
        <v>0</v>
      </c>
      <c r="AR793">
        <v>0</v>
      </c>
      <c r="AS793">
        <v>0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 x14ac:dyDescent="0.35">
      <c r="A794" t="s">
        <v>1937</v>
      </c>
      <c r="B794" t="s">
        <v>80</v>
      </c>
      <c r="C794" t="s">
        <v>1938</v>
      </c>
      <c r="D794" t="s">
        <v>82</v>
      </c>
      <c r="E794" s="2" t="str">
        <f>HYPERLINK("capsilon://?command=openfolder&amp;siteaddress=FAM.docvelocity-na8.net&amp;folderid=FXEDD610FF-8217-D83B-C97A-BAF1B3C7656C","FX22037623")</f>
        <v>FX22037623</v>
      </c>
      <c r="F794" t="s">
        <v>19</v>
      </c>
      <c r="G794" t="s">
        <v>19</v>
      </c>
      <c r="H794" t="s">
        <v>83</v>
      </c>
      <c r="I794" t="s">
        <v>1939</v>
      </c>
      <c r="J794">
        <v>0</v>
      </c>
      <c r="K794" t="s">
        <v>85</v>
      </c>
      <c r="L794" t="s">
        <v>86</v>
      </c>
      <c r="M794" t="s">
        <v>87</v>
      </c>
      <c r="N794">
        <v>2</v>
      </c>
      <c r="O794" s="1">
        <v>44641.683287037034</v>
      </c>
      <c r="P794" s="1">
        <v>44641.752488425926</v>
      </c>
      <c r="Q794">
        <v>5893</v>
      </c>
      <c r="R794">
        <v>86</v>
      </c>
      <c r="S794" t="b">
        <v>0</v>
      </c>
      <c r="T794" t="s">
        <v>88</v>
      </c>
      <c r="U794" t="b">
        <v>0</v>
      </c>
      <c r="V794" t="s">
        <v>1361</v>
      </c>
      <c r="W794" s="1">
        <v>44641.684050925927</v>
      </c>
      <c r="X794">
        <v>62</v>
      </c>
      <c r="Y794">
        <v>9</v>
      </c>
      <c r="Z794">
        <v>0</v>
      </c>
      <c r="AA794">
        <v>9</v>
      </c>
      <c r="AB794">
        <v>0</v>
      </c>
      <c r="AC794">
        <v>3</v>
      </c>
      <c r="AD794">
        <v>-9</v>
      </c>
      <c r="AE794">
        <v>0</v>
      </c>
      <c r="AF794">
        <v>0</v>
      </c>
      <c r="AG794">
        <v>0</v>
      </c>
      <c r="AH794" t="s">
        <v>103</v>
      </c>
      <c r="AI794" s="1">
        <v>44641.752488425926</v>
      </c>
      <c r="AJ794">
        <v>24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-9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 x14ac:dyDescent="0.35">
      <c r="A795" t="s">
        <v>1940</v>
      </c>
      <c r="B795" t="s">
        <v>80</v>
      </c>
      <c r="C795" t="s">
        <v>907</v>
      </c>
      <c r="D795" t="s">
        <v>82</v>
      </c>
      <c r="E795" s="2" t="str">
        <f>HYPERLINK("capsilon://?command=openfolder&amp;siteaddress=FAM.docvelocity-na8.net&amp;folderid=FX514B4125-F1AD-A44F-5610-5F18A6058788","FX220212712")</f>
        <v>FX220212712</v>
      </c>
      <c r="F795" t="s">
        <v>19</v>
      </c>
      <c r="G795" t="s">
        <v>19</v>
      </c>
      <c r="H795" t="s">
        <v>83</v>
      </c>
      <c r="I795" t="s">
        <v>1941</v>
      </c>
      <c r="J795">
        <v>0</v>
      </c>
      <c r="K795" t="s">
        <v>85</v>
      </c>
      <c r="L795" t="s">
        <v>86</v>
      </c>
      <c r="M795" t="s">
        <v>87</v>
      </c>
      <c r="N795">
        <v>2</v>
      </c>
      <c r="O795" s="1">
        <v>44641.685787037037</v>
      </c>
      <c r="P795" s="1">
        <v>44641.753912037035</v>
      </c>
      <c r="Q795">
        <v>3344</v>
      </c>
      <c r="R795">
        <v>2542</v>
      </c>
      <c r="S795" t="b">
        <v>0</v>
      </c>
      <c r="T795" t="s">
        <v>88</v>
      </c>
      <c r="U795" t="b">
        <v>0</v>
      </c>
      <c r="V795" t="s">
        <v>1226</v>
      </c>
      <c r="W795" s="1">
        <v>44641.714097222219</v>
      </c>
      <c r="X795">
        <v>2395</v>
      </c>
      <c r="Y795">
        <v>52</v>
      </c>
      <c r="Z795">
        <v>0</v>
      </c>
      <c r="AA795">
        <v>52</v>
      </c>
      <c r="AB795">
        <v>0</v>
      </c>
      <c r="AC795">
        <v>45</v>
      </c>
      <c r="AD795">
        <v>-52</v>
      </c>
      <c r="AE795">
        <v>0</v>
      </c>
      <c r="AF795">
        <v>0</v>
      </c>
      <c r="AG795">
        <v>0</v>
      </c>
      <c r="AH795" t="s">
        <v>103</v>
      </c>
      <c r="AI795" s="1">
        <v>44641.753912037035</v>
      </c>
      <c r="AJ795">
        <v>122</v>
      </c>
      <c r="AK795">
        <v>2</v>
      </c>
      <c r="AL795">
        <v>0</v>
      </c>
      <c r="AM795">
        <v>2</v>
      </c>
      <c r="AN795">
        <v>0</v>
      </c>
      <c r="AO795">
        <v>1</v>
      </c>
      <c r="AP795">
        <v>-54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 x14ac:dyDescent="0.35">
      <c r="A796" t="s">
        <v>1942</v>
      </c>
      <c r="B796" t="s">
        <v>80</v>
      </c>
      <c r="C796" t="s">
        <v>1943</v>
      </c>
      <c r="D796" t="s">
        <v>82</v>
      </c>
      <c r="E796" s="2" t="str">
        <f>HYPERLINK("capsilon://?command=openfolder&amp;siteaddress=FAM.docvelocity-na8.net&amp;folderid=FXCEA9E878-2402-C911-C156-97F39045854E","FX22023803")</f>
        <v>FX22023803</v>
      </c>
      <c r="F796" t="s">
        <v>19</v>
      </c>
      <c r="G796" t="s">
        <v>19</v>
      </c>
      <c r="H796" t="s">
        <v>83</v>
      </c>
      <c r="I796" t="s">
        <v>1944</v>
      </c>
      <c r="J796">
        <v>69</v>
      </c>
      <c r="K796" t="s">
        <v>85</v>
      </c>
      <c r="L796" t="s">
        <v>86</v>
      </c>
      <c r="M796" t="s">
        <v>87</v>
      </c>
      <c r="N796">
        <v>2</v>
      </c>
      <c r="O796" s="1">
        <v>44641.702731481484</v>
      </c>
      <c r="P796" s="1">
        <v>44641.754803240743</v>
      </c>
      <c r="Q796">
        <v>4266</v>
      </c>
      <c r="R796">
        <v>233</v>
      </c>
      <c r="S796" t="b">
        <v>0</v>
      </c>
      <c r="T796" t="s">
        <v>88</v>
      </c>
      <c r="U796" t="b">
        <v>0</v>
      </c>
      <c r="V796" t="s">
        <v>1361</v>
      </c>
      <c r="W796" s="1">
        <v>44641.706111111111</v>
      </c>
      <c r="X796">
        <v>157</v>
      </c>
      <c r="Y796">
        <v>59</v>
      </c>
      <c r="Z796">
        <v>0</v>
      </c>
      <c r="AA796">
        <v>59</v>
      </c>
      <c r="AB796">
        <v>0</v>
      </c>
      <c r="AC796">
        <v>6</v>
      </c>
      <c r="AD796">
        <v>10</v>
      </c>
      <c r="AE796">
        <v>0</v>
      </c>
      <c r="AF796">
        <v>0</v>
      </c>
      <c r="AG796">
        <v>0</v>
      </c>
      <c r="AH796" t="s">
        <v>103</v>
      </c>
      <c r="AI796" s="1">
        <v>44641.754803240743</v>
      </c>
      <c r="AJ796">
        <v>76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10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 x14ac:dyDescent="0.35">
      <c r="A797" t="s">
        <v>1945</v>
      </c>
      <c r="B797" t="s">
        <v>80</v>
      </c>
      <c r="C797" t="s">
        <v>1943</v>
      </c>
      <c r="D797" t="s">
        <v>82</v>
      </c>
      <c r="E797" s="2" t="str">
        <f>HYPERLINK("capsilon://?command=openfolder&amp;siteaddress=FAM.docvelocity-na8.net&amp;folderid=FXCEA9E878-2402-C911-C156-97F39045854E","FX22023803")</f>
        <v>FX22023803</v>
      </c>
      <c r="F797" t="s">
        <v>19</v>
      </c>
      <c r="G797" t="s">
        <v>19</v>
      </c>
      <c r="H797" t="s">
        <v>83</v>
      </c>
      <c r="I797" t="s">
        <v>1946</v>
      </c>
      <c r="J797">
        <v>64</v>
      </c>
      <c r="K797" t="s">
        <v>85</v>
      </c>
      <c r="L797" t="s">
        <v>86</v>
      </c>
      <c r="M797" t="s">
        <v>87</v>
      </c>
      <c r="N797">
        <v>2</v>
      </c>
      <c r="O797" s="1">
        <v>44641.703032407408</v>
      </c>
      <c r="P797" s="1">
        <v>44641.755567129629</v>
      </c>
      <c r="Q797">
        <v>4371</v>
      </c>
      <c r="R797">
        <v>168</v>
      </c>
      <c r="S797" t="b">
        <v>0</v>
      </c>
      <c r="T797" t="s">
        <v>88</v>
      </c>
      <c r="U797" t="b">
        <v>0</v>
      </c>
      <c r="V797" t="s">
        <v>1361</v>
      </c>
      <c r="W797" s="1">
        <v>44641.707314814812</v>
      </c>
      <c r="X797">
        <v>103</v>
      </c>
      <c r="Y797">
        <v>54</v>
      </c>
      <c r="Z797">
        <v>0</v>
      </c>
      <c r="AA797">
        <v>54</v>
      </c>
      <c r="AB797">
        <v>0</v>
      </c>
      <c r="AC797">
        <v>6</v>
      </c>
      <c r="AD797">
        <v>10</v>
      </c>
      <c r="AE797">
        <v>0</v>
      </c>
      <c r="AF797">
        <v>0</v>
      </c>
      <c r="AG797">
        <v>0</v>
      </c>
      <c r="AH797" t="s">
        <v>103</v>
      </c>
      <c r="AI797" s="1">
        <v>44641.755567129629</v>
      </c>
      <c r="AJ797">
        <v>65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10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 x14ac:dyDescent="0.35">
      <c r="A798" t="s">
        <v>1947</v>
      </c>
      <c r="B798" t="s">
        <v>80</v>
      </c>
      <c r="C798" t="s">
        <v>1948</v>
      </c>
      <c r="D798" t="s">
        <v>82</v>
      </c>
      <c r="E798" s="2" t="str">
        <f>HYPERLINK("capsilon://?command=openfolder&amp;siteaddress=FAM.docvelocity-na8.net&amp;folderid=FX6E2AE6B7-5E1A-EFDA-1814-C629B0891391","FX22024182")</f>
        <v>FX22024182</v>
      </c>
      <c r="F798" t="s">
        <v>19</v>
      </c>
      <c r="G798" t="s">
        <v>19</v>
      </c>
      <c r="H798" t="s">
        <v>83</v>
      </c>
      <c r="I798" t="s">
        <v>1949</v>
      </c>
      <c r="J798">
        <v>0</v>
      </c>
      <c r="K798" t="s">
        <v>85</v>
      </c>
      <c r="L798" t="s">
        <v>86</v>
      </c>
      <c r="M798" t="s">
        <v>87</v>
      </c>
      <c r="N798">
        <v>2</v>
      </c>
      <c r="O798" s="1">
        <v>44641.706377314818</v>
      </c>
      <c r="P798" s="1">
        <v>44641.755671296298</v>
      </c>
      <c r="Q798">
        <v>4113</v>
      </c>
      <c r="R798">
        <v>146</v>
      </c>
      <c r="S798" t="b">
        <v>0</v>
      </c>
      <c r="T798" t="s">
        <v>88</v>
      </c>
      <c r="U798" t="b">
        <v>0</v>
      </c>
      <c r="V798" t="s">
        <v>1358</v>
      </c>
      <c r="W798" s="1">
        <v>44641.715532407405</v>
      </c>
      <c r="X798">
        <v>65</v>
      </c>
      <c r="Y798">
        <v>0</v>
      </c>
      <c r="Z798">
        <v>0</v>
      </c>
      <c r="AA798">
        <v>0</v>
      </c>
      <c r="AB798">
        <v>9</v>
      </c>
      <c r="AC798">
        <v>0</v>
      </c>
      <c r="AD798">
        <v>0</v>
      </c>
      <c r="AE798">
        <v>0</v>
      </c>
      <c r="AF798">
        <v>0</v>
      </c>
      <c r="AG798">
        <v>0</v>
      </c>
      <c r="AH798" t="s">
        <v>103</v>
      </c>
      <c r="AI798" s="1">
        <v>44641.755671296298</v>
      </c>
      <c r="AJ798">
        <v>8</v>
      </c>
      <c r="AK798">
        <v>0</v>
      </c>
      <c r="AL798">
        <v>0</v>
      </c>
      <c r="AM798">
        <v>0</v>
      </c>
      <c r="AN798">
        <v>9</v>
      </c>
      <c r="AO798">
        <v>0</v>
      </c>
      <c r="AP798">
        <v>0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 x14ac:dyDescent="0.35">
      <c r="A799" t="s">
        <v>1950</v>
      </c>
      <c r="B799" t="s">
        <v>80</v>
      </c>
      <c r="C799" t="s">
        <v>1951</v>
      </c>
      <c r="D799" t="s">
        <v>82</v>
      </c>
      <c r="E799" s="2" t="str">
        <f>HYPERLINK("capsilon://?command=openfolder&amp;siteaddress=FAM.docvelocity-na8.net&amp;folderid=FX48C86831-B0BE-0AF6-0788-D2AA76DB40E7","FX22027712")</f>
        <v>FX22027712</v>
      </c>
      <c r="F799" t="s">
        <v>19</v>
      </c>
      <c r="G799" t="s">
        <v>19</v>
      </c>
      <c r="H799" t="s">
        <v>83</v>
      </c>
      <c r="I799" t="s">
        <v>1952</v>
      </c>
      <c r="J799">
        <v>0</v>
      </c>
      <c r="K799" t="s">
        <v>85</v>
      </c>
      <c r="L799" t="s">
        <v>86</v>
      </c>
      <c r="M799" t="s">
        <v>87</v>
      </c>
      <c r="N799">
        <v>2</v>
      </c>
      <c r="O799" s="1">
        <v>44622.538090277776</v>
      </c>
      <c r="P799" s="1">
        <v>44622.584849537037</v>
      </c>
      <c r="Q799">
        <v>3248</v>
      </c>
      <c r="R799">
        <v>792</v>
      </c>
      <c r="S799" t="b">
        <v>0</v>
      </c>
      <c r="T799" t="s">
        <v>88</v>
      </c>
      <c r="U799" t="b">
        <v>0</v>
      </c>
      <c r="V799" t="s">
        <v>111</v>
      </c>
      <c r="W799" s="1">
        <v>44622.547708333332</v>
      </c>
      <c r="X799">
        <v>571</v>
      </c>
      <c r="Y799">
        <v>52</v>
      </c>
      <c r="Z799">
        <v>0</v>
      </c>
      <c r="AA799">
        <v>52</v>
      </c>
      <c r="AB799">
        <v>0</v>
      </c>
      <c r="AC799">
        <v>29</v>
      </c>
      <c r="AD799">
        <v>-52</v>
      </c>
      <c r="AE799">
        <v>0</v>
      </c>
      <c r="AF799">
        <v>0</v>
      </c>
      <c r="AG799">
        <v>0</v>
      </c>
      <c r="AH799" t="s">
        <v>90</v>
      </c>
      <c r="AI799" s="1">
        <v>44622.584849537037</v>
      </c>
      <c r="AJ799">
        <v>221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-52</v>
      </c>
      <c r="AQ799">
        <v>0</v>
      </c>
      <c r="AR799">
        <v>0</v>
      </c>
      <c r="AS799">
        <v>0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 x14ac:dyDescent="0.35">
      <c r="A800" t="s">
        <v>1953</v>
      </c>
      <c r="B800" t="s">
        <v>80</v>
      </c>
      <c r="C800" t="s">
        <v>1492</v>
      </c>
      <c r="D800" t="s">
        <v>82</v>
      </c>
      <c r="E800" s="2" t="str">
        <f>HYPERLINK("capsilon://?command=openfolder&amp;siteaddress=FAM.docvelocity-na8.net&amp;folderid=FX4EEDA290-E6F5-7138-D115-1C64F6D66CB1","FX22031212")</f>
        <v>FX22031212</v>
      </c>
      <c r="F800" t="s">
        <v>19</v>
      </c>
      <c r="G800" t="s">
        <v>19</v>
      </c>
      <c r="H800" t="s">
        <v>83</v>
      </c>
      <c r="I800" t="s">
        <v>1954</v>
      </c>
      <c r="J800">
        <v>28</v>
      </c>
      <c r="K800" t="s">
        <v>85</v>
      </c>
      <c r="L800" t="s">
        <v>86</v>
      </c>
      <c r="M800" t="s">
        <v>87</v>
      </c>
      <c r="N800">
        <v>2</v>
      </c>
      <c r="O800" s="1">
        <v>44641.710381944446</v>
      </c>
      <c r="P800" s="1">
        <v>44641.756168981483</v>
      </c>
      <c r="Q800">
        <v>3844</v>
      </c>
      <c r="R800">
        <v>112</v>
      </c>
      <c r="S800" t="b">
        <v>0</v>
      </c>
      <c r="T800" t="s">
        <v>88</v>
      </c>
      <c r="U800" t="b">
        <v>0</v>
      </c>
      <c r="V800" t="s">
        <v>1361</v>
      </c>
      <c r="W800" s="1">
        <v>44641.711736111109</v>
      </c>
      <c r="X800">
        <v>70</v>
      </c>
      <c r="Y800">
        <v>21</v>
      </c>
      <c r="Z800">
        <v>0</v>
      </c>
      <c r="AA800">
        <v>21</v>
      </c>
      <c r="AB800">
        <v>0</v>
      </c>
      <c r="AC800">
        <v>1</v>
      </c>
      <c r="AD800">
        <v>7</v>
      </c>
      <c r="AE800">
        <v>0</v>
      </c>
      <c r="AF800">
        <v>0</v>
      </c>
      <c r="AG800">
        <v>0</v>
      </c>
      <c r="AH800" t="s">
        <v>103</v>
      </c>
      <c r="AI800" s="1">
        <v>44641.756168981483</v>
      </c>
      <c r="AJ800">
        <v>42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7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 x14ac:dyDescent="0.35">
      <c r="A801" t="s">
        <v>1955</v>
      </c>
      <c r="B801" t="s">
        <v>80</v>
      </c>
      <c r="C801" t="s">
        <v>1948</v>
      </c>
      <c r="D801" t="s">
        <v>82</v>
      </c>
      <c r="E801" s="2" t="str">
        <f>HYPERLINK("capsilon://?command=openfolder&amp;siteaddress=FAM.docvelocity-na8.net&amp;folderid=FX6E2AE6B7-5E1A-EFDA-1814-C629B0891391","FX22024182")</f>
        <v>FX22024182</v>
      </c>
      <c r="F801" t="s">
        <v>19</v>
      </c>
      <c r="G801" t="s">
        <v>19</v>
      </c>
      <c r="H801" t="s">
        <v>83</v>
      </c>
      <c r="I801" t="s">
        <v>1956</v>
      </c>
      <c r="J801">
        <v>0</v>
      </c>
      <c r="K801" t="s">
        <v>85</v>
      </c>
      <c r="L801" t="s">
        <v>86</v>
      </c>
      <c r="M801" t="s">
        <v>87</v>
      </c>
      <c r="N801">
        <v>2</v>
      </c>
      <c r="O801" s="1">
        <v>44641.71471064815</v>
      </c>
      <c r="P801" s="1">
        <v>44641.756550925929</v>
      </c>
      <c r="Q801">
        <v>3343</v>
      </c>
      <c r="R801">
        <v>272</v>
      </c>
      <c r="S801" t="b">
        <v>0</v>
      </c>
      <c r="T801" t="s">
        <v>88</v>
      </c>
      <c r="U801" t="b">
        <v>0</v>
      </c>
      <c r="V801" t="s">
        <v>1229</v>
      </c>
      <c r="W801" s="1">
        <v>44641.718148148146</v>
      </c>
      <c r="X801">
        <v>239</v>
      </c>
      <c r="Y801">
        <v>9</v>
      </c>
      <c r="Z801">
        <v>0</v>
      </c>
      <c r="AA801">
        <v>9</v>
      </c>
      <c r="AB801">
        <v>0</v>
      </c>
      <c r="AC801">
        <v>3</v>
      </c>
      <c r="AD801">
        <v>-9</v>
      </c>
      <c r="AE801">
        <v>0</v>
      </c>
      <c r="AF801">
        <v>0</v>
      </c>
      <c r="AG801">
        <v>0</v>
      </c>
      <c r="AH801" t="s">
        <v>103</v>
      </c>
      <c r="AI801" s="1">
        <v>44641.756550925929</v>
      </c>
      <c r="AJ801">
        <v>33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-9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 x14ac:dyDescent="0.35">
      <c r="A802" t="s">
        <v>1957</v>
      </c>
      <c r="B802" t="s">
        <v>80</v>
      </c>
      <c r="C802" t="s">
        <v>1958</v>
      </c>
      <c r="D802" t="s">
        <v>82</v>
      </c>
      <c r="E802" s="2" t="str">
        <f>HYPERLINK("capsilon://?command=openfolder&amp;siteaddress=FAM.docvelocity-na8.net&amp;folderid=FXF2681F71-8A42-A4EC-E0C6-F08A6D2B4E9C","FX220112771")</f>
        <v>FX220112771</v>
      </c>
      <c r="F802" t="s">
        <v>19</v>
      </c>
      <c r="G802" t="s">
        <v>19</v>
      </c>
      <c r="H802" t="s">
        <v>83</v>
      </c>
      <c r="I802" t="s">
        <v>1959</v>
      </c>
      <c r="J802">
        <v>0</v>
      </c>
      <c r="K802" t="s">
        <v>85</v>
      </c>
      <c r="L802" t="s">
        <v>86</v>
      </c>
      <c r="M802" t="s">
        <v>87</v>
      </c>
      <c r="N802">
        <v>2</v>
      </c>
      <c r="O802" s="1">
        <v>44621.378993055558</v>
      </c>
      <c r="P802" s="1">
        <v>44621.535891203705</v>
      </c>
      <c r="Q802">
        <v>13404</v>
      </c>
      <c r="R802">
        <v>152</v>
      </c>
      <c r="S802" t="b">
        <v>0</v>
      </c>
      <c r="T802" t="s">
        <v>88</v>
      </c>
      <c r="U802" t="b">
        <v>0</v>
      </c>
      <c r="V802" t="s">
        <v>130</v>
      </c>
      <c r="W802" s="1">
        <v>44621.415949074071</v>
      </c>
      <c r="X802">
        <v>77</v>
      </c>
      <c r="Y802">
        <v>9</v>
      </c>
      <c r="Z802">
        <v>0</v>
      </c>
      <c r="AA802">
        <v>9</v>
      </c>
      <c r="AB802">
        <v>0</v>
      </c>
      <c r="AC802">
        <v>1</v>
      </c>
      <c r="AD802">
        <v>-9</v>
      </c>
      <c r="AE802">
        <v>0</v>
      </c>
      <c r="AF802">
        <v>0</v>
      </c>
      <c r="AG802">
        <v>0</v>
      </c>
      <c r="AH802" t="s">
        <v>103</v>
      </c>
      <c r="AI802" s="1">
        <v>44621.535891203705</v>
      </c>
      <c r="AJ802">
        <v>65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-9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 x14ac:dyDescent="0.35">
      <c r="A803" t="s">
        <v>1960</v>
      </c>
      <c r="B803" t="s">
        <v>80</v>
      </c>
      <c r="C803" t="s">
        <v>1958</v>
      </c>
      <c r="D803" t="s">
        <v>82</v>
      </c>
      <c r="E803" s="2" t="str">
        <f>HYPERLINK("capsilon://?command=openfolder&amp;siteaddress=FAM.docvelocity-na8.net&amp;folderid=FXF2681F71-8A42-A4EC-E0C6-F08A6D2B4E9C","FX220112771")</f>
        <v>FX220112771</v>
      </c>
      <c r="F803" t="s">
        <v>19</v>
      </c>
      <c r="G803" t="s">
        <v>19</v>
      </c>
      <c r="H803" t="s">
        <v>83</v>
      </c>
      <c r="I803" t="s">
        <v>1961</v>
      </c>
      <c r="J803">
        <v>0</v>
      </c>
      <c r="K803" t="s">
        <v>85</v>
      </c>
      <c r="L803" t="s">
        <v>86</v>
      </c>
      <c r="M803" t="s">
        <v>87</v>
      </c>
      <c r="N803">
        <v>2</v>
      </c>
      <c r="O803" s="1">
        <v>44621.380648148152</v>
      </c>
      <c r="P803" s="1">
        <v>44621.536736111113</v>
      </c>
      <c r="Q803">
        <v>13282</v>
      </c>
      <c r="R803">
        <v>204</v>
      </c>
      <c r="S803" t="b">
        <v>0</v>
      </c>
      <c r="T803" t="s">
        <v>88</v>
      </c>
      <c r="U803" t="b">
        <v>0</v>
      </c>
      <c r="V803" t="s">
        <v>94</v>
      </c>
      <c r="W803" s="1">
        <v>44621.41673611111</v>
      </c>
      <c r="X803">
        <v>131</v>
      </c>
      <c r="Y803">
        <v>9</v>
      </c>
      <c r="Z803">
        <v>0</v>
      </c>
      <c r="AA803">
        <v>9</v>
      </c>
      <c r="AB803">
        <v>0</v>
      </c>
      <c r="AC803">
        <v>1</v>
      </c>
      <c r="AD803">
        <v>-9</v>
      </c>
      <c r="AE803">
        <v>0</v>
      </c>
      <c r="AF803">
        <v>0</v>
      </c>
      <c r="AG803">
        <v>0</v>
      </c>
      <c r="AH803" t="s">
        <v>103</v>
      </c>
      <c r="AI803" s="1">
        <v>44621.536736111113</v>
      </c>
      <c r="AJ803">
        <v>73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-9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 x14ac:dyDescent="0.35">
      <c r="A804" t="s">
        <v>1962</v>
      </c>
      <c r="B804" t="s">
        <v>80</v>
      </c>
      <c r="C804" t="s">
        <v>1502</v>
      </c>
      <c r="D804" t="s">
        <v>82</v>
      </c>
      <c r="E804" s="2" t="str">
        <f>HYPERLINK("capsilon://?command=openfolder&amp;siteaddress=FAM.docvelocity-na8.net&amp;folderid=FX3779873B-3053-C44F-EDF2-FA47B318C26E","FX2203486")</f>
        <v>FX2203486</v>
      </c>
      <c r="F804" t="s">
        <v>19</v>
      </c>
      <c r="G804" t="s">
        <v>19</v>
      </c>
      <c r="H804" t="s">
        <v>83</v>
      </c>
      <c r="I804" t="s">
        <v>1963</v>
      </c>
      <c r="J804">
        <v>0</v>
      </c>
      <c r="K804" t="s">
        <v>85</v>
      </c>
      <c r="L804" t="s">
        <v>86</v>
      </c>
      <c r="M804" t="s">
        <v>87</v>
      </c>
      <c r="N804">
        <v>1</v>
      </c>
      <c r="O804" s="1">
        <v>44641.880520833336</v>
      </c>
      <c r="P804" s="1">
        <v>44642.010150462964</v>
      </c>
      <c r="Q804">
        <v>6581</v>
      </c>
      <c r="R804">
        <v>4619</v>
      </c>
      <c r="S804" t="b">
        <v>0</v>
      </c>
      <c r="T804" t="s">
        <v>88</v>
      </c>
      <c r="U804" t="b">
        <v>0</v>
      </c>
      <c r="V804" t="s">
        <v>1587</v>
      </c>
      <c r="W804" s="1">
        <v>44642.010150462964</v>
      </c>
      <c r="X804">
        <v>4609</v>
      </c>
      <c r="Y804">
        <v>0</v>
      </c>
      <c r="Z804">
        <v>0</v>
      </c>
      <c r="AA804">
        <v>0</v>
      </c>
      <c r="AB804">
        <v>0</v>
      </c>
      <c r="AC804">
        <v>26</v>
      </c>
      <c r="AD804">
        <v>0</v>
      </c>
      <c r="AE804">
        <v>52</v>
      </c>
      <c r="AF804">
        <v>0</v>
      </c>
      <c r="AG804">
        <v>1</v>
      </c>
      <c r="AH804" t="s">
        <v>88</v>
      </c>
      <c r="AI804" t="s">
        <v>88</v>
      </c>
      <c r="AJ804" t="s">
        <v>88</v>
      </c>
      <c r="AK804" t="s">
        <v>88</v>
      </c>
      <c r="AL804" t="s">
        <v>88</v>
      </c>
      <c r="AM804" t="s">
        <v>88</v>
      </c>
      <c r="AN804" t="s">
        <v>88</v>
      </c>
      <c r="AO804" t="s">
        <v>88</v>
      </c>
      <c r="AP804" t="s">
        <v>88</v>
      </c>
      <c r="AQ804" t="s">
        <v>88</v>
      </c>
      <c r="AR804" t="s">
        <v>88</v>
      </c>
      <c r="AS804" t="s">
        <v>88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 x14ac:dyDescent="0.35">
      <c r="A805" t="s">
        <v>1964</v>
      </c>
      <c r="B805" t="s">
        <v>80</v>
      </c>
      <c r="C805" t="s">
        <v>1502</v>
      </c>
      <c r="D805" t="s">
        <v>82</v>
      </c>
      <c r="E805" s="2" t="str">
        <f>HYPERLINK("capsilon://?command=openfolder&amp;siteaddress=FAM.docvelocity-na8.net&amp;folderid=FX3779873B-3053-C44F-EDF2-FA47B318C26E","FX2203486")</f>
        <v>FX2203486</v>
      </c>
      <c r="F805" t="s">
        <v>19</v>
      </c>
      <c r="G805" t="s">
        <v>19</v>
      </c>
      <c r="H805" t="s">
        <v>83</v>
      </c>
      <c r="I805" t="s">
        <v>1963</v>
      </c>
      <c r="J805">
        <v>0</v>
      </c>
      <c r="K805" t="s">
        <v>85</v>
      </c>
      <c r="L805" t="s">
        <v>86</v>
      </c>
      <c r="M805" t="s">
        <v>87</v>
      </c>
      <c r="N805">
        <v>2</v>
      </c>
      <c r="O805" s="1">
        <v>44642.01053240741</v>
      </c>
      <c r="P805" s="1">
        <v>44642.135000000002</v>
      </c>
      <c r="Q805">
        <v>8090</v>
      </c>
      <c r="R805">
        <v>2664</v>
      </c>
      <c r="S805" t="b">
        <v>0</v>
      </c>
      <c r="T805" t="s">
        <v>88</v>
      </c>
      <c r="U805" t="b">
        <v>1</v>
      </c>
      <c r="V805" t="s">
        <v>1587</v>
      </c>
      <c r="W805" s="1">
        <v>44642.039768518516</v>
      </c>
      <c r="X805">
        <v>2402</v>
      </c>
      <c r="Y805">
        <v>37</v>
      </c>
      <c r="Z805">
        <v>0</v>
      </c>
      <c r="AA805">
        <v>37</v>
      </c>
      <c r="AB805">
        <v>0</v>
      </c>
      <c r="AC805">
        <v>32</v>
      </c>
      <c r="AD805">
        <v>-37</v>
      </c>
      <c r="AE805">
        <v>0</v>
      </c>
      <c r="AF805">
        <v>0</v>
      </c>
      <c r="AG805">
        <v>0</v>
      </c>
      <c r="AH805" t="s">
        <v>424</v>
      </c>
      <c r="AI805" s="1">
        <v>44642.135000000002</v>
      </c>
      <c r="AJ805">
        <v>262</v>
      </c>
      <c r="AK805">
        <v>3</v>
      </c>
      <c r="AL805">
        <v>0</v>
      </c>
      <c r="AM805">
        <v>3</v>
      </c>
      <c r="AN805">
        <v>0</v>
      </c>
      <c r="AO805">
        <v>0</v>
      </c>
      <c r="AP805">
        <v>-40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 x14ac:dyDescent="0.35">
      <c r="A806" t="s">
        <v>1965</v>
      </c>
      <c r="B806" t="s">
        <v>80</v>
      </c>
      <c r="C806" t="s">
        <v>1966</v>
      </c>
      <c r="D806" t="s">
        <v>82</v>
      </c>
      <c r="E806" s="2" t="str">
        <f t="shared" ref="E806:E812" si="9">HYPERLINK("capsilon://?command=openfolder&amp;siteaddress=FAM.docvelocity-na8.net&amp;folderid=FX33F1D0D6-6B86-E3D3-8DA3-8DE9309B5E84","FX22036279")</f>
        <v>FX22036279</v>
      </c>
      <c r="F806" t="s">
        <v>19</v>
      </c>
      <c r="G806" t="s">
        <v>19</v>
      </c>
      <c r="H806" t="s">
        <v>83</v>
      </c>
      <c r="I806" t="s">
        <v>1967</v>
      </c>
      <c r="J806">
        <v>0</v>
      </c>
      <c r="K806" t="s">
        <v>85</v>
      </c>
      <c r="L806" t="s">
        <v>86</v>
      </c>
      <c r="M806" t="s">
        <v>87</v>
      </c>
      <c r="N806">
        <v>2</v>
      </c>
      <c r="O806" s="1">
        <v>44642.073819444442</v>
      </c>
      <c r="P806" s="1">
        <v>44642.137916666667</v>
      </c>
      <c r="Q806">
        <v>3349</v>
      </c>
      <c r="R806">
        <v>2189</v>
      </c>
      <c r="S806" t="b">
        <v>0</v>
      </c>
      <c r="T806" t="s">
        <v>88</v>
      </c>
      <c r="U806" t="b">
        <v>0</v>
      </c>
      <c r="V806" t="s">
        <v>1782</v>
      </c>
      <c r="W806" s="1">
        <v>44642.098240740743</v>
      </c>
      <c r="X806">
        <v>1938</v>
      </c>
      <c r="Y806">
        <v>52</v>
      </c>
      <c r="Z806">
        <v>0</v>
      </c>
      <c r="AA806">
        <v>52</v>
      </c>
      <c r="AB806">
        <v>0</v>
      </c>
      <c r="AC806">
        <v>47</v>
      </c>
      <c r="AD806">
        <v>-52</v>
      </c>
      <c r="AE806">
        <v>0</v>
      </c>
      <c r="AF806">
        <v>0</v>
      </c>
      <c r="AG806">
        <v>0</v>
      </c>
      <c r="AH806" t="s">
        <v>424</v>
      </c>
      <c r="AI806" s="1">
        <v>44642.137916666667</v>
      </c>
      <c r="AJ806">
        <v>251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-52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 x14ac:dyDescent="0.35">
      <c r="A807" t="s">
        <v>1968</v>
      </c>
      <c r="B807" t="s">
        <v>80</v>
      </c>
      <c r="C807" t="s">
        <v>1966</v>
      </c>
      <c r="D807" t="s">
        <v>82</v>
      </c>
      <c r="E807" s="2" t="str">
        <f t="shared" si="9"/>
        <v>FX22036279</v>
      </c>
      <c r="F807" t="s">
        <v>19</v>
      </c>
      <c r="G807" t="s">
        <v>19</v>
      </c>
      <c r="H807" t="s">
        <v>83</v>
      </c>
      <c r="I807" t="s">
        <v>1969</v>
      </c>
      <c r="J807">
        <v>0</v>
      </c>
      <c r="K807" t="s">
        <v>85</v>
      </c>
      <c r="L807" t="s">
        <v>86</v>
      </c>
      <c r="M807" t="s">
        <v>87</v>
      </c>
      <c r="N807">
        <v>2</v>
      </c>
      <c r="O807" s="1">
        <v>44642.073900462965</v>
      </c>
      <c r="P807" s="1">
        <v>44642.163981481484</v>
      </c>
      <c r="Q807">
        <v>2795</v>
      </c>
      <c r="R807">
        <v>4988</v>
      </c>
      <c r="S807" t="b">
        <v>0</v>
      </c>
      <c r="T807" t="s">
        <v>88</v>
      </c>
      <c r="U807" t="b">
        <v>0</v>
      </c>
      <c r="V807" t="s">
        <v>1581</v>
      </c>
      <c r="W807" s="1">
        <v>44642.122048611112</v>
      </c>
      <c r="X807">
        <v>3549</v>
      </c>
      <c r="Y807">
        <v>52</v>
      </c>
      <c r="Z807">
        <v>0</v>
      </c>
      <c r="AA807">
        <v>52</v>
      </c>
      <c r="AB807">
        <v>0</v>
      </c>
      <c r="AC807">
        <v>28</v>
      </c>
      <c r="AD807">
        <v>-52</v>
      </c>
      <c r="AE807">
        <v>0</v>
      </c>
      <c r="AF807">
        <v>0</v>
      </c>
      <c r="AG807">
        <v>0</v>
      </c>
      <c r="AH807" t="s">
        <v>130</v>
      </c>
      <c r="AI807" s="1">
        <v>44642.163981481484</v>
      </c>
      <c r="AJ807">
        <v>683</v>
      </c>
      <c r="AK807">
        <v>14</v>
      </c>
      <c r="AL807">
        <v>0</v>
      </c>
      <c r="AM807">
        <v>14</v>
      </c>
      <c r="AN807">
        <v>0</v>
      </c>
      <c r="AO807">
        <v>29</v>
      </c>
      <c r="AP807">
        <v>-66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 x14ac:dyDescent="0.35">
      <c r="A808" t="s">
        <v>1970</v>
      </c>
      <c r="B808" t="s">
        <v>80</v>
      </c>
      <c r="C808" t="s">
        <v>1966</v>
      </c>
      <c r="D808" t="s">
        <v>82</v>
      </c>
      <c r="E808" s="2" t="str">
        <f t="shared" si="9"/>
        <v>FX22036279</v>
      </c>
      <c r="F808" t="s">
        <v>19</v>
      </c>
      <c r="G808" t="s">
        <v>19</v>
      </c>
      <c r="H808" t="s">
        <v>83</v>
      </c>
      <c r="I808" t="s">
        <v>1971</v>
      </c>
      <c r="J808">
        <v>0</v>
      </c>
      <c r="K808" t="s">
        <v>85</v>
      </c>
      <c r="L808" t="s">
        <v>86</v>
      </c>
      <c r="M808" t="s">
        <v>87</v>
      </c>
      <c r="N808">
        <v>2</v>
      </c>
      <c r="O808" s="1">
        <v>44642.074166666665</v>
      </c>
      <c r="P808" s="1">
        <v>44642.16165509259</v>
      </c>
      <c r="Q808">
        <v>5906</v>
      </c>
      <c r="R808">
        <v>1653</v>
      </c>
      <c r="S808" t="b">
        <v>0</v>
      </c>
      <c r="T808" t="s">
        <v>88</v>
      </c>
      <c r="U808" t="b">
        <v>0</v>
      </c>
      <c r="V808" t="s">
        <v>1972</v>
      </c>
      <c r="W808" s="1">
        <v>44642.095856481479</v>
      </c>
      <c r="X808">
        <v>1233</v>
      </c>
      <c r="Y808">
        <v>52</v>
      </c>
      <c r="Z808">
        <v>0</v>
      </c>
      <c r="AA808">
        <v>52</v>
      </c>
      <c r="AB808">
        <v>0</v>
      </c>
      <c r="AC808">
        <v>47</v>
      </c>
      <c r="AD808">
        <v>-52</v>
      </c>
      <c r="AE808">
        <v>0</v>
      </c>
      <c r="AF808">
        <v>0</v>
      </c>
      <c r="AG808">
        <v>0</v>
      </c>
      <c r="AH808" t="s">
        <v>111</v>
      </c>
      <c r="AI808" s="1">
        <v>44642.16165509259</v>
      </c>
      <c r="AJ808">
        <v>420</v>
      </c>
      <c r="AK808">
        <v>3</v>
      </c>
      <c r="AL808">
        <v>0</v>
      </c>
      <c r="AM808">
        <v>3</v>
      </c>
      <c r="AN808">
        <v>0</v>
      </c>
      <c r="AO808">
        <v>3</v>
      </c>
      <c r="AP808">
        <v>-55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 x14ac:dyDescent="0.35">
      <c r="A809" t="s">
        <v>1973</v>
      </c>
      <c r="B809" t="s">
        <v>80</v>
      </c>
      <c r="C809" t="s">
        <v>1966</v>
      </c>
      <c r="D809" t="s">
        <v>82</v>
      </c>
      <c r="E809" s="2" t="str">
        <f t="shared" si="9"/>
        <v>FX22036279</v>
      </c>
      <c r="F809" t="s">
        <v>19</v>
      </c>
      <c r="G809" t="s">
        <v>19</v>
      </c>
      <c r="H809" t="s">
        <v>83</v>
      </c>
      <c r="I809" t="s">
        <v>1974</v>
      </c>
      <c r="J809">
        <v>125</v>
      </c>
      <c r="K809" t="s">
        <v>85</v>
      </c>
      <c r="L809" t="s">
        <v>86</v>
      </c>
      <c r="M809" t="s">
        <v>87</v>
      </c>
      <c r="N809">
        <v>2</v>
      </c>
      <c r="O809" s="1">
        <v>44642.076655092591</v>
      </c>
      <c r="P809" s="1">
        <v>44642.167615740742</v>
      </c>
      <c r="Q809">
        <v>4859</v>
      </c>
      <c r="R809">
        <v>3000</v>
      </c>
      <c r="S809" t="b">
        <v>0</v>
      </c>
      <c r="T809" t="s">
        <v>88</v>
      </c>
      <c r="U809" t="b">
        <v>0</v>
      </c>
      <c r="V809" t="s">
        <v>1587</v>
      </c>
      <c r="W809" s="1">
        <v>44642.11209490741</v>
      </c>
      <c r="X809">
        <v>2451</v>
      </c>
      <c r="Y809">
        <v>106</v>
      </c>
      <c r="Z809">
        <v>0</v>
      </c>
      <c r="AA809">
        <v>106</v>
      </c>
      <c r="AB809">
        <v>0</v>
      </c>
      <c r="AC809">
        <v>50</v>
      </c>
      <c r="AD809">
        <v>19</v>
      </c>
      <c r="AE809">
        <v>0</v>
      </c>
      <c r="AF809">
        <v>0</v>
      </c>
      <c r="AG809">
        <v>0</v>
      </c>
      <c r="AH809" t="s">
        <v>566</v>
      </c>
      <c r="AI809" s="1">
        <v>44642.167615740742</v>
      </c>
      <c r="AJ809">
        <v>534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19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 x14ac:dyDescent="0.35">
      <c r="A810" t="s">
        <v>1975</v>
      </c>
      <c r="B810" t="s">
        <v>80</v>
      </c>
      <c r="C810" t="s">
        <v>1966</v>
      </c>
      <c r="D810" t="s">
        <v>82</v>
      </c>
      <c r="E810" s="2" t="str">
        <f t="shared" si="9"/>
        <v>FX22036279</v>
      </c>
      <c r="F810" t="s">
        <v>19</v>
      </c>
      <c r="G810" t="s">
        <v>19</v>
      </c>
      <c r="H810" t="s">
        <v>83</v>
      </c>
      <c r="I810" t="s">
        <v>1976</v>
      </c>
      <c r="J810">
        <v>28</v>
      </c>
      <c r="K810" t="s">
        <v>85</v>
      </c>
      <c r="L810" t="s">
        <v>86</v>
      </c>
      <c r="M810" t="s">
        <v>87</v>
      </c>
      <c r="N810">
        <v>2</v>
      </c>
      <c r="O810" s="1">
        <v>44642.077048611114</v>
      </c>
      <c r="P810" s="1">
        <v>44642.165497685186</v>
      </c>
      <c r="Q810">
        <v>7000</v>
      </c>
      <c r="R810">
        <v>642</v>
      </c>
      <c r="S810" t="b">
        <v>0</v>
      </c>
      <c r="T810" t="s">
        <v>88</v>
      </c>
      <c r="U810" t="b">
        <v>0</v>
      </c>
      <c r="V810" t="s">
        <v>1977</v>
      </c>
      <c r="W810" s="1">
        <v>44642.091365740744</v>
      </c>
      <c r="X810">
        <v>311</v>
      </c>
      <c r="Y810">
        <v>21</v>
      </c>
      <c r="Z810">
        <v>0</v>
      </c>
      <c r="AA810">
        <v>21</v>
      </c>
      <c r="AB810">
        <v>0</v>
      </c>
      <c r="AC810">
        <v>2</v>
      </c>
      <c r="AD810">
        <v>7</v>
      </c>
      <c r="AE810">
        <v>0</v>
      </c>
      <c r="AF810">
        <v>0</v>
      </c>
      <c r="AG810">
        <v>0</v>
      </c>
      <c r="AH810" t="s">
        <v>111</v>
      </c>
      <c r="AI810" s="1">
        <v>44642.165497685186</v>
      </c>
      <c r="AJ810">
        <v>331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7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 x14ac:dyDescent="0.35">
      <c r="A811" t="s">
        <v>1978</v>
      </c>
      <c r="B811" t="s">
        <v>80</v>
      </c>
      <c r="C811" t="s">
        <v>1966</v>
      </c>
      <c r="D811" t="s">
        <v>82</v>
      </c>
      <c r="E811" s="2" t="str">
        <f t="shared" si="9"/>
        <v>FX22036279</v>
      </c>
      <c r="F811" t="s">
        <v>19</v>
      </c>
      <c r="G811" t="s">
        <v>19</v>
      </c>
      <c r="H811" t="s">
        <v>83</v>
      </c>
      <c r="I811" t="s">
        <v>1979</v>
      </c>
      <c r="J811">
        <v>28</v>
      </c>
      <c r="K811" t="s">
        <v>85</v>
      </c>
      <c r="L811" t="s">
        <v>86</v>
      </c>
      <c r="M811" t="s">
        <v>87</v>
      </c>
      <c r="N811">
        <v>2</v>
      </c>
      <c r="O811" s="1">
        <v>44642.077384259261</v>
      </c>
      <c r="P811" s="1">
        <v>44642.165648148148</v>
      </c>
      <c r="Q811">
        <v>7302</v>
      </c>
      <c r="R811">
        <v>324</v>
      </c>
      <c r="S811" t="b">
        <v>0</v>
      </c>
      <c r="T811" t="s">
        <v>88</v>
      </c>
      <c r="U811" t="b">
        <v>0</v>
      </c>
      <c r="V811" t="s">
        <v>1299</v>
      </c>
      <c r="W811" s="1">
        <v>44642.090937499997</v>
      </c>
      <c r="X811">
        <v>180</v>
      </c>
      <c r="Y811">
        <v>21</v>
      </c>
      <c r="Z811">
        <v>0</v>
      </c>
      <c r="AA811">
        <v>21</v>
      </c>
      <c r="AB811">
        <v>0</v>
      </c>
      <c r="AC811">
        <v>0</v>
      </c>
      <c r="AD811">
        <v>7</v>
      </c>
      <c r="AE811">
        <v>0</v>
      </c>
      <c r="AF811">
        <v>0</v>
      </c>
      <c r="AG811">
        <v>0</v>
      </c>
      <c r="AH811" t="s">
        <v>130</v>
      </c>
      <c r="AI811" s="1">
        <v>44642.165648148148</v>
      </c>
      <c r="AJ811">
        <v>144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7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 x14ac:dyDescent="0.35">
      <c r="A812" t="s">
        <v>1980</v>
      </c>
      <c r="B812" t="s">
        <v>80</v>
      </c>
      <c r="C812" t="s">
        <v>1966</v>
      </c>
      <c r="D812" t="s">
        <v>82</v>
      </c>
      <c r="E812" s="2" t="str">
        <f t="shared" si="9"/>
        <v>FX22036279</v>
      </c>
      <c r="F812" t="s">
        <v>19</v>
      </c>
      <c r="G812" t="s">
        <v>19</v>
      </c>
      <c r="H812" t="s">
        <v>83</v>
      </c>
      <c r="I812" t="s">
        <v>1981</v>
      </c>
      <c r="J812">
        <v>28</v>
      </c>
      <c r="K812" t="s">
        <v>85</v>
      </c>
      <c r="L812" t="s">
        <v>86</v>
      </c>
      <c r="M812" t="s">
        <v>87</v>
      </c>
      <c r="N812">
        <v>2</v>
      </c>
      <c r="O812" s="1">
        <v>44642.077523148146</v>
      </c>
      <c r="P812" s="1">
        <v>44642.168749999997</v>
      </c>
      <c r="Q812">
        <v>7264</v>
      </c>
      <c r="R812">
        <v>618</v>
      </c>
      <c r="S812" t="b">
        <v>0</v>
      </c>
      <c r="T812" t="s">
        <v>88</v>
      </c>
      <c r="U812" t="b">
        <v>0</v>
      </c>
      <c r="V812" t="s">
        <v>1299</v>
      </c>
      <c r="W812" s="1">
        <v>44642.094861111109</v>
      </c>
      <c r="X812">
        <v>338</v>
      </c>
      <c r="Y812">
        <v>21</v>
      </c>
      <c r="Z812">
        <v>0</v>
      </c>
      <c r="AA812">
        <v>21</v>
      </c>
      <c r="AB812">
        <v>0</v>
      </c>
      <c r="AC812">
        <v>5</v>
      </c>
      <c r="AD812">
        <v>7</v>
      </c>
      <c r="AE812">
        <v>0</v>
      </c>
      <c r="AF812">
        <v>0</v>
      </c>
      <c r="AG812">
        <v>0</v>
      </c>
      <c r="AH812" t="s">
        <v>111</v>
      </c>
      <c r="AI812" s="1">
        <v>44642.168749999997</v>
      </c>
      <c r="AJ812">
        <v>280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 x14ac:dyDescent="0.35">
      <c r="A813" t="s">
        <v>1982</v>
      </c>
      <c r="B813" t="s">
        <v>80</v>
      </c>
      <c r="C813" t="s">
        <v>1098</v>
      </c>
      <c r="D813" t="s">
        <v>82</v>
      </c>
      <c r="E813" s="2" t="str">
        <f>HYPERLINK("capsilon://?command=openfolder&amp;siteaddress=FAM.docvelocity-na8.net&amp;folderid=FXC96D64A3-B47E-30D4-BB68-4BAC8E1E69C2","FX220212356")</f>
        <v>FX220212356</v>
      </c>
      <c r="F813" t="s">
        <v>19</v>
      </c>
      <c r="G813" t="s">
        <v>19</v>
      </c>
      <c r="H813" t="s">
        <v>83</v>
      </c>
      <c r="I813" t="s">
        <v>1983</v>
      </c>
      <c r="J813">
        <v>0</v>
      </c>
      <c r="K813" t="s">
        <v>85</v>
      </c>
      <c r="L813" t="s">
        <v>86</v>
      </c>
      <c r="M813" t="s">
        <v>87</v>
      </c>
      <c r="N813">
        <v>2</v>
      </c>
      <c r="O813" s="1">
        <v>44642.089548611111</v>
      </c>
      <c r="P813" s="1">
        <v>44642.168888888889</v>
      </c>
      <c r="Q813">
        <v>3887</v>
      </c>
      <c r="R813">
        <v>2968</v>
      </c>
      <c r="S813" t="b">
        <v>0</v>
      </c>
      <c r="T813" t="s">
        <v>88</v>
      </c>
      <c r="U813" t="b">
        <v>0</v>
      </c>
      <c r="V813" t="s">
        <v>1977</v>
      </c>
      <c r="W813" s="1">
        <v>44642.122499999998</v>
      </c>
      <c r="X813">
        <v>2689</v>
      </c>
      <c r="Y813">
        <v>52</v>
      </c>
      <c r="Z813">
        <v>0</v>
      </c>
      <c r="AA813">
        <v>52</v>
      </c>
      <c r="AB813">
        <v>0</v>
      </c>
      <c r="AC813">
        <v>44</v>
      </c>
      <c r="AD813">
        <v>-52</v>
      </c>
      <c r="AE813">
        <v>0</v>
      </c>
      <c r="AF813">
        <v>0</v>
      </c>
      <c r="AG813">
        <v>0</v>
      </c>
      <c r="AH813" t="s">
        <v>130</v>
      </c>
      <c r="AI813" s="1">
        <v>44642.168888888889</v>
      </c>
      <c r="AJ813">
        <v>279</v>
      </c>
      <c r="AK813">
        <v>0</v>
      </c>
      <c r="AL813">
        <v>0</v>
      </c>
      <c r="AM813">
        <v>0</v>
      </c>
      <c r="AN813">
        <v>52</v>
      </c>
      <c r="AO813">
        <v>0</v>
      </c>
      <c r="AP813">
        <v>-52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 x14ac:dyDescent="0.35">
      <c r="A814" t="s">
        <v>1984</v>
      </c>
      <c r="B814" t="s">
        <v>80</v>
      </c>
      <c r="C814" t="s">
        <v>1528</v>
      </c>
      <c r="D814" t="s">
        <v>82</v>
      </c>
      <c r="E814" s="2" t="str">
        <f>HYPERLINK("capsilon://?command=openfolder&amp;siteaddress=FAM.docvelocity-na8.net&amp;folderid=FX64A8312F-D649-6CC9-8395-4C6390B6C775","FX22012628")</f>
        <v>FX22012628</v>
      </c>
      <c r="F814" t="s">
        <v>19</v>
      </c>
      <c r="G814" t="s">
        <v>19</v>
      </c>
      <c r="H814" t="s">
        <v>83</v>
      </c>
      <c r="I814" t="s">
        <v>1985</v>
      </c>
      <c r="J814">
        <v>0</v>
      </c>
      <c r="K814" t="s">
        <v>85</v>
      </c>
      <c r="L814" t="s">
        <v>86</v>
      </c>
      <c r="M814" t="s">
        <v>87</v>
      </c>
      <c r="N814">
        <v>2</v>
      </c>
      <c r="O814" s="1">
        <v>44642.329733796294</v>
      </c>
      <c r="P814" s="1">
        <v>44642.339097222219</v>
      </c>
      <c r="Q814">
        <v>349</v>
      </c>
      <c r="R814">
        <v>460</v>
      </c>
      <c r="S814" t="b">
        <v>0</v>
      </c>
      <c r="T814" t="s">
        <v>88</v>
      </c>
      <c r="U814" t="b">
        <v>0</v>
      </c>
      <c r="V814" t="s">
        <v>1986</v>
      </c>
      <c r="W814" s="1">
        <v>44642.337650462963</v>
      </c>
      <c r="X814">
        <v>340</v>
      </c>
      <c r="Y814">
        <v>9</v>
      </c>
      <c r="Z814">
        <v>0</v>
      </c>
      <c r="AA814">
        <v>9</v>
      </c>
      <c r="AB814">
        <v>0</v>
      </c>
      <c r="AC814">
        <v>2</v>
      </c>
      <c r="AD814">
        <v>-9</v>
      </c>
      <c r="AE814">
        <v>0</v>
      </c>
      <c r="AF814">
        <v>0</v>
      </c>
      <c r="AG814">
        <v>0</v>
      </c>
      <c r="AH814" t="s">
        <v>130</v>
      </c>
      <c r="AI814" s="1">
        <v>44642.339097222219</v>
      </c>
      <c r="AJ814">
        <v>120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-9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 x14ac:dyDescent="0.35">
      <c r="A815" t="s">
        <v>1987</v>
      </c>
      <c r="B815" t="s">
        <v>80</v>
      </c>
      <c r="C815" t="s">
        <v>1988</v>
      </c>
      <c r="D815" t="s">
        <v>82</v>
      </c>
      <c r="E815" s="2" t="str">
        <f>HYPERLINK("capsilon://?command=openfolder&amp;siteaddress=FAM.docvelocity-na8.net&amp;folderid=FX6214480B-8F12-5AAC-EB56-F9A5D418C83F","FX22027725")</f>
        <v>FX22027725</v>
      </c>
      <c r="F815" t="s">
        <v>19</v>
      </c>
      <c r="G815" t="s">
        <v>19</v>
      </c>
      <c r="H815" t="s">
        <v>83</v>
      </c>
      <c r="I815" t="s">
        <v>1989</v>
      </c>
      <c r="J815">
        <v>0</v>
      </c>
      <c r="K815" t="s">
        <v>85</v>
      </c>
      <c r="L815" t="s">
        <v>86</v>
      </c>
      <c r="M815" t="s">
        <v>87</v>
      </c>
      <c r="N815">
        <v>2</v>
      </c>
      <c r="O815" s="1">
        <v>44642.393530092595</v>
      </c>
      <c r="P815" s="1">
        <v>44642.409907407404</v>
      </c>
      <c r="Q815">
        <v>1173</v>
      </c>
      <c r="R815">
        <v>242</v>
      </c>
      <c r="S815" t="b">
        <v>0</v>
      </c>
      <c r="T815" t="s">
        <v>88</v>
      </c>
      <c r="U815" t="b">
        <v>0</v>
      </c>
      <c r="V815" t="s">
        <v>1592</v>
      </c>
      <c r="W815" s="1">
        <v>44642.400405092594</v>
      </c>
      <c r="X815">
        <v>95</v>
      </c>
      <c r="Y815">
        <v>0</v>
      </c>
      <c r="Z815">
        <v>0</v>
      </c>
      <c r="AA815">
        <v>0</v>
      </c>
      <c r="AB815">
        <v>9</v>
      </c>
      <c r="AC815">
        <v>0</v>
      </c>
      <c r="AD815">
        <v>0</v>
      </c>
      <c r="AE815">
        <v>0</v>
      </c>
      <c r="AF815">
        <v>0</v>
      </c>
      <c r="AG815">
        <v>0</v>
      </c>
      <c r="AH815" t="s">
        <v>111</v>
      </c>
      <c r="AI815" s="1">
        <v>44642.409907407404</v>
      </c>
      <c r="AJ815">
        <v>142</v>
      </c>
      <c r="AK815">
        <v>0</v>
      </c>
      <c r="AL815">
        <v>0</v>
      </c>
      <c r="AM815">
        <v>0</v>
      </c>
      <c r="AN815">
        <v>9</v>
      </c>
      <c r="AO815">
        <v>0</v>
      </c>
      <c r="AP815">
        <v>0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 x14ac:dyDescent="0.35">
      <c r="A816" t="s">
        <v>1990</v>
      </c>
      <c r="B816" t="s">
        <v>80</v>
      </c>
      <c r="C816" t="s">
        <v>1991</v>
      </c>
      <c r="D816" t="s">
        <v>82</v>
      </c>
      <c r="E816" s="2" t="str">
        <f>HYPERLINK("capsilon://?command=openfolder&amp;siteaddress=FAM.docvelocity-na8.net&amp;folderid=FX9AFAB542-0405-2193-76AF-0E101452192D","FX22033594")</f>
        <v>FX22033594</v>
      </c>
      <c r="F816" t="s">
        <v>19</v>
      </c>
      <c r="G816" t="s">
        <v>19</v>
      </c>
      <c r="H816" t="s">
        <v>83</v>
      </c>
      <c r="I816" t="s">
        <v>1992</v>
      </c>
      <c r="J816">
        <v>319</v>
      </c>
      <c r="K816" t="s">
        <v>85</v>
      </c>
      <c r="L816" t="s">
        <v>86</v>
      </c>
      <c r="M816" t="s">
        <v>87</v>
      </c>
      <c r="N816">
        <v>1</v>
      </c>
      <c r="O816" s="1">
        <v>44642.424571759257</v>
      </c>
      <c r="P816" s="1">
        <v>44642.53229166667</v>
      </c>
      <c r="Q816">
        <v>6153</v>
      </c>
      <c r="R816">
        <v>3154</v>
      </c>
      <c r="S816" t="b">
        <v>0</v>
      </c>
      <c r="T816" t="s">
        <v>88</v>
      </c>
      <c r="U816" t="b">
        <v>0</v>
      </c>
      <c r="V816" t="s">
        <v>575</v>
      </c>
      <c r="W816" s="1">
        <v>44642.53229166667</v>
      </c>
      <c r="X816">
        <v>1307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319</v>
      </c>
      <c r="AE816">
        <v>272</v>
      </c>
      <c r="AF816">
        <v>0</v>
      </c>
      <c r="AG816">
        <v>3</v>
      </c>
      <c r="AH816" t="s">
        <v>88</v>
      </c>
      <c r="AI816" t="s">
        <v>88</v>
      </c>
      <c r="AJ816" t="s">
        <v>88</v>
      </c>
      <c r="AK816" t="s">
        <v>88</v>
      </c>
      <c r="AL816" t="s">
        <v>88</v>
      </c>
      <c r="AM816" t="s">
        <v>88</v>
      </c>
      <c r="AN816" t="s">
        <v>88</v>
      </c>
      <c r="AO816" t="s">
        <v>88</v>
      </c>
      <c r="AP816" t="s">
        <v>88</v>
      </c>
      <c r="AQ816" t="s">
        <v>88</v>
      </c>
      <c r="AR816" t="s">
        <v>88</v>
      </c>
      <c r="AS816" t="s">
        <v>88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 x14ac:dyDescent="0.35">
      <c r="A817" t="s">
        <v>1993</v>
      </c>
      <c r="B817" t="s">
        <v>80</v>
      </c>
      <c r="C817" t="s">
        <v>903</v>
      </c>
      <c r="D817" t="s">
        <v>82</v>
      </c>
      <c r="E817" s="2" t="str">
        <f>HYPERLINK("capsilon://?command=openfolder&amp;siteaddress=FAM.docvelocity-na8.net&amp;folderid=FXAF95DB55-BEA6-A1B6-ED0B-3EDC21AD904C","FX2203245")</f>
        <v>FX2203245</v>
      </c>
      <c r="F817" t="s">
        <v>19</v>
      </c>
      <c r="G817" t="s">
        <v>19</v>
      </c>
      <c r="H817" t="s">
        <v>83</v>
      </c>
      <c r="I817" t="s">
        <v>1994</v>
      </c>
      <c r="J817">
        <v>28</v>
      </c>
      <c r="K817" t="s">
        <v>85</v>
      </c>
      <c r="L817" t="s">
        <v>86</v>
      </c>
      <c r="M817" t="s">
        <v>87</v>
      </c>
      <c r="N817">
        <v>2</v>
      </c>
      <c r="O817" s="1">
        <v>44642.431446759256</v>
      </c>
      <c r="P817" s="1">
        <v>44642.48710648148</v>
      </c>
      <c r="Q817">
        <v>4373</v>
      </c>
      <c r="R817">
        <v>436</v>
      </c>
      <c r="S817" t="b">
        <v>0</v>
      </c>
      <c r="T817" t="s">
        <v>88</v>
      </c>
      <c r="U817" t="b">
        <v>0</v>
      </c>
      <c r="V817" t="s">
        <v>1195</v>
      </c>
      <c r="W817" s="1">
        <v>44642.482685185183</v>
      </c>
      <c r="X817">
        <v>237</v>
      </c>
      <c r="Y817">
        <v>21</v>
      </c>
      <c r="Z817">
        <v>0</v>
      </c>
      <c r="AA817">
        <v>21</v>
      </c>
      <c r="AB817">
        <v>0</v>
      </c>
      <c r="AC817">
        <v>2</v>
      </c>
      <c r="AD817">
        <v>7</v>
      </c>
      <c r="AE817">
        <v>0</v>
      </c>
      <c r="AF817">
        <v>0</v>
      </c>
      <c r="AG817">
        <v>0</v>
      </c>
      <c r="AH817" t="s">
        <v>98</v>
      </c>
      <c r="AI817" s="1">
        <v>44642.48710648148</v>
      </c>
      <c r="AJ817">
        <v>199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7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 x14ac:dyDescent="0.35">
      <c r="A818" t="s">
        <v>1995</v>
      </c>
      <c r="B818" t="s">
        <v>80</v>
      </c>
      <c r="C818" t="s">
        <v>1996</v>
      </c>
      <c r="D818" t="s">
        <v>82</v>
      </c>
      <c r="E818" s="2" t="str">
        <f>HYPERLINK("capsilon://?command=openfolder&amp;siteaddress=FAM.docvelocity-na8.net&amp;folderid=FX15981B90-7BC1-8C62-AF92-C29FF30A1692","FX22019396")</f>
        <v>FX22019396</v>
      </c>
      <c r="F818" t="s">
        <v>19</v>
      </c>
      <c r="G818" t="s">
        <v>19</v>
      </c>
      <c r="H818" t="s">
        <v>83</v>
      </c>
      <c r="I818" t="s">
        <v>1997</v>
      </c>
      <c r="J818">
        <v>62</v>
      </c>
      <c r="K818" t="s">
        <v>85</v>
      </c>
      <c r="L818" t="s">
        <v>86</v>
      </c>
      <c r="M818" t="s">
        <v>87</v>
      </c>
      <c r="N818">
        <v>2</v>
      </c>
      <c r="O818" s="1">
        <v>44642.456689814811</v>
      </c>
      <c r="P818" s="1">
        <v>44642.490937499999</v>
      </c>
      <c r="Q818">
        <v>2541</v>
      </c>
      <c r="R818">
        <v>418</v>
      </c>
      <c r="S818" t="b">
        <v>0</v>
      </c>
      <c r="T818" t="s">
        <v>88</v>
      </c>
      <c r="U818" t="b">
        <v>0</v>
      </c>
      <c r="V818" t="s">
        <v>1898</v>
      </c>
      <c r="W818" s="1">
        <v>44642.48364583333</v>
      </c>
      <c r="X818">
        <v>125</v>
      </c>
      <c r="Y818">
        <v>57</v>
      </c>
      <c r="Z818">
        <v>0</v>
      </c>
      <c r="AA818">
        <v>57</v>
      </c>
      <c r="AB818">
        <v>0</v>
      </c>
      <c r="AC818">
        <v>8</v>
      </c>
      <c r="AD818">
        <v>5</v>
      </c>
      <c r="AE818">
        <v>0</v>
      </c>
      <c r="AF818">
        <v>0</v>
      </c>
      <c r="AG818">
        <v>0</v>
      </c>
      <c r="AH818" t="s">
        <v>103</v>
      </c>
      <c r="AI818" s="1">
        <v>44642.490937499999</v>
      </c>
      <c r="AJ818">
        <v>286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5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 x14ac:dyDescent="0.35">
      <c r="A819" t="s">
        <v>1998</v>
      </c>
      <c r="B819" t="s">
        <v>80</v>
      </c>
      <c r="C819" t="s">
        <v>1999</v>
      </c>
      <c r="D819" t="s">
        <v>82</v>
      </c>
      <c r="E819" s="2" t="str">
        <f>HYPERLINK("capsilon://?command=openfolder&amp;siteaddress=FAM.docvelocity-na8.net&amp;folderid=FXD5A798BD-4946-F25A-7B7E-5FD3965DA09E","FX21112909")</f>
        <v>FX21112909</v>
      </c>
      <c r="F819" t="s">
        <v>19</v>
      </c>
      <c r="G819" t="s">
        <v>19</v>
      </c>
      <c r="H819" t="s">
        <v>83</v>
      </c>
      <c r="I819" t="s">
        <v>2000</v>
      </c>
      <c r="J819">
        <v>65</v>
      </c>
      <c r="K819" t="s">
        <v>85</v>
      </c>
      <c r="L819" t="s">
        <v>86</v>
      </c>
      <c r="M819" t="s">
        <v>87</v>
      </c>
      <c r="N819">
        <v>2</v>
      </c>
      <c r="O819" s="1">
        <v>44642.457743055558</v>
      </c>
      <c r="P819" s="1">
        <v>44642.492037037038</v>
      </c>
      <c r="Q819">
        <v>2482</v>
      </c>
      <c r="R819">
        <v>481</v>
      </c>
      <c r="S819" t="b">
        <v>0</v>
      </c>
      <c r="T819" t="s">
        <v>88</v>
      </c>
      <c r="U819" t="b">
        <v>0</v>
      </c>
      <c r="V819" t="s">
        <v>1195</v>
      </c>
      <c r="W819" s="1">
        <v>44642.484942129631</v>
      </c>
      <c r="X819">
        <v>194</v>
      </c>
      <c r="Y819">
        <v>60</v>
      </c>
      <c r="Z819">
        <v>0</v>
      </c>
      <c r="AA819">
        <v>60</v>
      </c>
      <c r="AB819">
        <v>0</v>
      </c>
      <c r="AC819">
        <v>1</v>
      </c>
      <c r="AD819">
        <v>5</v>
      </c>
      <c r="AE819">
        <v>0</v>
      </c>
      <c r="AF819">
        <v>0</v>
      </c>
      <c r="AG819">
        <v>0</v>
      </c>
      <c r="AH819" t="s">
        <v>191</v>
      </c>
      <c r="AI819" s="1">
        <v>44642.492037037038</v>
      </c>
      <c r="AJ819">
        <v>287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5</v>
      </c>
      <c r="AQ819">
        <v>0</v>
      </c>
      <c r="AR819">
        <v>0</v>
      </c>
      <c r="AS819">
        <v>0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 x14ac:dyDescent="0.35">
      <c r="A820" t="s">
        <v>2001</v>
      </c>
      <c r="B820" t="s">
        <v>80</v>
      </c>
      <c r="C820" t="s">
        <v>1999</v>
      </c>
      <c r="D820" t="s">
        <v>82</v>
      </c>
      <c r="E820" s="2" t="str">
        <f>HYPERLINK("capsilon://?command=openfolder&amp;siteaddress=FAM.docvelocity-na8.net&amp;folderid=FXD5A798BD-4946-F25A-7B7E-5FD3965DA09E","FX21112909")</f>
        <v>FX21112909</v>
      </c>
      <c r="F820" t="s">
        <v>19</v>
      </c>
      <c r="G820" t="s">
        <v>19</v>
      </c>
      <c r="H820" t="s">
        <v>83</v>
      </c>
      <c r="I820" t="s">
        <v>2002</v>
      </c>
      <c r="J820">
        <v>65</v>
      </c>
      <c r="K820" t="s">
        <v>85</v>
      </c>
      <c r="L820" t="s">
        <v>86</v>
      </c>
      <c r="M820" t="s">
        <v>87</v>
      </c>
      <c r="N820">
        <v>2</v>
      </c>
      <c r="O820" s="1">
        <v>44642.458321759259</v>
      </c>
      <c r="P820" s="1">
        <v>44642.492349537039</v>
      </c>
      <c r="Q820">
        <v>2477</v>
      </c>
      <c r="R820">
        <v>463</v>
      </c>
      <c r="S820" t="b">
        <v>0</v>
      </c>
      <c r="T820" t="s">
        <v>88</v>
      </c>
      <c r="U820" t="b">
        <v>0</v>
      </c>
      <c r="V820" t="s">
        <v>1261</v>
      </c>
      <c r="W820" s="1">
        <v>44642.485775462963</v>
      </c>
      <c r="X820">
        <v>233</v>
      </c>
      <c r="Y820">
        <v>60</v>
      </c>
      <c r="Z820">
        <v>0</v>
      </c>
      <c r="AA820">
        <v>60</v>
      </c>
      <c r="AB820">
        <v>0</v>
      </c>
      <c r="AC820">
        <v>0</v>
      </c>
      <c r="AD820">
        <v>5</v>
      </c>
      <c r="AE820">
        <v>0</v>
      </c>
      <c r="AF820">
        <v>0</v>
      </c>
      <c r="AG820">
        <v>0</v>
      </c>
      <c r="AH820" t="s">
        <v>98</v>
      </c>
      <c r="AI820" s="1">
        <v>44642.492349537039</v>
      </c>
      <c r="AJ820">
        <v>230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4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 x14ac:dyDescent="0.35">
      <c r="A821" t="s">
        <v>2003</v>
      </c>
      <c r="B821" t="s">
        <v>80</v>
      </c>
      <c r="C821" t="s">
        <v>1999</v>
      </c>
      <c r="D821" t="s">
        <v>82</v>
      </c>
      <c r="E821" s="2" t="str">
        <f>HYPERLINK("capsilon://?command=openfolder&amp;siteaddress=FAM.docvelocity-na8.net&amp;folderid=FXD5A798BD-4946-F25A-7B7E-5FD3965DA09E","FX21112909")</f>
        <v>FX21112909</v>
      </c>
      <c r="F821" t="s">
        <v>19</v>
      </c>
      <c r="G821" t="s">
        <v>19</v>
      </c>
      <c r="H821" t="s">
        <v>83</v>
      </c>
      <c r="I821" t="s">
        <v>2004</v>
      </c>
      <c r="J821">
        <v>28</v>
      </c>
      <c r="K821" t="s">
        <v>85</v>
      </c>
      <c r="L821" t="s">
        <v>86</v>
      </c>
      <c r="M821" t="s">
        <v>87</v>
      </c>
      <c r="N821">
        <v>2</v>
      </c>
      <c r="O821" s="1">
        <v>44642.458449074074</v>
      </c>
      <c r="P821" s="1">
        <v>44642.491666666669</v>
      </c>
      <c r="Q821">
        <v>2750</v>
      </c>
      <c r="R821">
        <v>120</v>
      </c>
      <c r="S821" t="b">
        <v>0</v>
      </c>
      <c r="T821" t="s">
        <v>88</v>
      </c>
      <c r="U821" t="b">
        <v>0</v>
      </c>
      <c r="V821" t="s">
        <v>1898</v>
      </c>
      <c r="W821" s="1">
        <v>44642.4843287037</v>
      </c>
      <c r="X821">
        <v>58</v>
      </c>
      <c r="Y821">
        <v>21</v>
      </c>
      <c r="Z821">
        <v>0</v>
      </c>
      <c r="AA821">
        <v>21</v>
      </c>
      <c r="AB821">
        <v>0</v>
      </c>
      <c r="AC821">
        <v>0</v>
      </c>
      <c r="AD821">
        <v>7</v>
      </c>
      <c r="AE821">
        <v>0</v>
      </c>
      <c r="AF821">
        <v>0</v>
      </c>
      <c r="AG821">
        <v>0</v>
      </c>
      <c r="AH821" t="s">
        <v>103</v>
      </c>
      <c r="AI821" s="1">
        <v>44642.491666666669</v>
      </c>
      <c r="AJ821">
        <v>62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7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 x14ac:dyDescent="0.35">
      <c r="A822" t="s">
        <v>2005</v>
      </c>
      <c r="B822" t="s">
        <v>80</v>
      </c>
      <c r="C822" t="s">
        <v>1208</v>
      </c>
      <c r="D822" t="s">
        <v>82</v>
      </c>
      <c r="E822" s="2" t="str">
        <f>HYPERLINK("capsilon://?command=openfolder&amp;siteaddress=FAM.docvelocity-na8.net&amp;folderid=FX07E8DE75-5A1E-90F8-A69D-262A3E27B7FF","FX22018391")</f>
        <v>FX22018391</v>
      </c>
      <c r="F822" t="s">
        <v>19</v>
      </c>
      <c r="G822" t="s">
        <v>19</v>
      </c>
      <c r="H822" t="s">
        <v>83</v>
      </c>
      <c r="I822" t="s">
        <v>2006</v>
      </c>
      <c r="J822">
        <v>113</v>
      </c>
      <c r="K822" t="s">
        <v>85</v>
      </c>
      <c r="L822" t="s">
        <v>86</v>
      </c>
      <c r="M822" t="s">
        <v>87</v>
      </c>
      <c r="N822">
        <v>2</v>
      </c>
      <c r="O822" s="1">
        <v>44642.47587962963</v>
      </c>
      <c r="P822" s="1">
        <v>44642.49359953704</v>
      </c>
      <c r="Q822">
        <v>1231</v>
      </c>
      <c r="R822">
        <v>300</v>
      </c>
      <c r="S822" t="b">
        <v>0</v>
      </c>
      <c r="T822" t="s">
        <v>88</v>
      </c>
      <c r="U822" t="b">
        <v>0</v>
      </c>
      <c r="V822" t="s">
        <v>1898</v>
      </c>
      <c r="W822" s="1">
        <v>44642.485891203702</v>
      </c>
      <c r="X822">
        <v>134</v>
      </c>
      <c r="Y822">
        <v>103</v>
      </c>
      <c r="Z822">
        <v>0</v>
      </c>
      <c r="AA822">
        <v>103</v>
      </c>
      <c r="AB822">
        <v>0</v>
      </c>
      <c r="AC822">
        <v>1</v>
      </c>
      <c r="AD822">
        <v>10</v>
      </c>
      <c r="AE822">
        <v>0</v>
      </c>
      <c r="AF822">
        <v>0</v>
      </c>
      <c r="AG822">
        <v>0</v>
      </c>
      <c r="AH822" t="s">
        <v>103</v>
      </c>
      <c r="AI822" s="1">
        <v>44642.49359953704</v>
      </c>
      <c r="AJ822">
        <v>166</v>
      </c>
      <c r="AK822">
        <v>3</v>
      </c>
      <c r="AL822">
        <v>0</v>
      </c>
      <c r="AM822">
        <v>3</v>
      </c>
      <c r="AN822">
        <v>0</v>
      </c>
      <c r="AO822">
        <v>3</v>
      </c>
      <c r="AP822">
        <v>7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 x14ac:dyDescent="0.35">
      <c r="A823" t="s">
        <v>2007</v>
      </c>
      <c r="B823" t="s">
        <v>80</v>
      </c>
      <c r="C823" t="s">
        <v>504</v>
      </c>
      <c r="D823" t="s">
        <v>82</v>
      </c>
      <c r="E823" s="2" t="str">
        <f>HYPERLINK("capsilon://?command=openfolder&amp;siteaddress=FAM.docvelocity-na8.net&amp;folderid=FXE78AD825-32EA-DBD6-7CB2-74205192E38D","FX220113866")</f>
        <v>FX220113866</v>
      </c>
      <c r="F823" t="s">
        <v>19</v>
      </c>
      <c r="G823" t="s">
        <v>19</v>
      </c>
      <c r="H823" t="s">
        <v>83</v>
      </c>
      <c r="I823" t="s">
        <v>2008</v>
      </c>
      <c r="J823">
        <v>0</v>
      </c>
      <c r="K823" t="s">
        <v>85</v>
      </c>
      <c r="L823" t="s">
        <v>86</v>
      </c>
      <c r="M823" t="s">
        <v>87</v>
      </c>
      <c r="N823">
        <v>2</v>
      </c>
      <c r="O823" s="1">
        <v>44622.560486111113</v>
      </c>
      <c r="P823" s="1">
        <v>44622.586793981478</v>
      </c>
      <c r="Q823">
        <v>1644</v>
      </c>
      <c r="R823">
        <v>629</v>
      </c>
      <c r="S823" t="b">
        <v>0</v>
      </c>
      <c r="T823" t="s">
        <v>88</v>
      </c>
      <c r="U823" t="b">
        <v>0</v>
      </c>
      <c r="V823" t="s">
        <v>191</v>
      </c>
      <c r="W823" s="1">
        <v>44622.569594907407</v>
      </c>
      <c r="X823">
        <v>462</v>
      </c>
      <c r="Y823">
        <v>21</v>
      </c>
      <c r="Z823">
        <v>0</v>
      </c>
      <c r="AA823">
        <v>21</v>
      </c>
      <c r="AB823">
        <v>0</v>
      </c>
      <c r="AC823">
        <v>17</v>
      </c>
      <c r="AD823">
        <v>-21</v>
      </c>
      <c r="AE823">
        <v>0</v>
      </c>
      <c r="AF823">
        <v>0</v>
      </c>
      <c r="AG823">
        <v>0</v>
      </c>
      <c r="AH823" t="s">
        <v>90</v>
      </c>
      <c r="AI823" s="1">
        <v>44622.586793981478</v>
      </c>
      <c r="AJ823">
        <v>167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-21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 x14ac:dyDescent="0.35">
      <c r="A824" t="s">
        <v>2009</v>
      </c>
      <c r="B824" t="s">
        <v>80</v>
      </c>
      <c r="C824" t="s">
        <v>1208</v>
      </c>
      <c r="D824" t="s">
        <v>82</v>
      </c>
      <c r="E824" s="2" t="str">
        <f>HYPERLINK("capsilon://?command=openfolder&amp;siteaddress=FAM.docvelocity-na8.net&amp;folderid=FX07E8DE75-5A1E-90F8-A69D-262A3E27B7FF","FX22018391")</f>
        <v>FX22018391</v>
      </c>
      <c r="F824" t="s">
        <v>19</v>
      </c>
      <c r="G824" t="s">
        <v>19</v>
      </c>
      <c r="H824" t="s">
        <v>83</v>
      </c>
      <c r="I824" t="s">
        <v>2010</v>
      </c>
      <c r="J824">
        <v>112</v>
      </c>
      <c r="K824" t="s">
        <v>85</v>
      </c>
      <c r="L824" t="s">
        <v>86</v>
      </c>
      <c r="M824" t="s">
        <v>87</v>
      </c>
      <c r="N824">
        <v>2</v>
      </c>
      <c r="O824" s="1">
        <v>44642.501273148147</v>
      </c>
      <c r="P824" s="1">
        <v>44642.506423611114</v>
      </c>
      <c r="Q824">
        <v>50</v>
      </c>
      <c r="R824">
        <v>395</v>
      </c>
      <c r="S824" t="b">
        <v>0</v>
      </c>
      <c r="T824" t="s">
        <v>88</v>
      </c>
      <c r="U824" t="b">
        <v>0</v>
      </c>
      <c r="V824" t="s">
        <v>1898</v>
      </c>
      <c r="W824" s="1">
        <v>44642.50403935185</v>
      </c>
      <c r="X824">
        <v>211</v>
      </c>
      <c r="Y824">
        <v>84</v>
      </c>
      <c r="Z824">
        <v>0</v>
      </c>
      <c r="AA824">
        <v>84</v>
      </c>
      <c r="AB824">
        <v>0</v>
      </c>
      <c r="AC824">
        <v>1</v>
      </c>
      <c r="AD824">
        <v>28</v>
      </c>
      <c r="AE824">
        <v>0</v>
      </c>
      <c r="AF824">
        <v>0</v>
      </c>
      <c r="AG824">
        <v>0</v>
      </c>
      <c r="AH824" t="s">
        <v>103</v>
      </c>
      <c r="AI824" s="1">
        <v>44642.506423611114</v>
      </c>
      <c r="AJ824">
        <v>184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28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 x14ac:dyDescent="0.35">
      <c r="A825" t="s">
        <v>2011</v>
      </c>
      <c r="B825" t="s">
        <v>80</v>
      </c>
      <c r="C825" t="s">
        <v>636</v>
      </c>
      <c r="D825" t="s">
        <v>82</v>
      </c>
      <c r="E825" s="2" t="str">
        <f>HYPERLINK("capsilon://?command=openfolder&amp;siteaddress=FAM.docvelocity-na8.net&amp;folderid=FXB387BF75-A094-93D1-98ED-07E0645772C5","FX220211723")</f>
        <v>FX220211723</v>
      </c>
      <c r="F825" t="s">
        <v>19</v>
      </c>
      <c r="G825" t="s">
        <v>19</v>
      </c>
      <c r="H825" t="s">
        <v>83</v>
      </c>
      <c r="I825" t="s">
        <v>2012</v>
      </c>
      <c r="J825">
        <v>0</v>
      </c>
      <c r="K825" t="s">
        <v>85</v>
      </c>
      <c r="L825" t="s">
        <v>86</v>
      </c>
      <c r="M825" t="s">
        <v>87</v>
      </c>
      <c r="N825">
        <v>2</v>
      </c>
      <c r="O825" s="1">
        <v>44642.518622685187</v>
      </c>
      <c r="P825" s="1">
        <v>44642.521145833336</v>
      </c>
      <c r="Q825">
        <v>26</v>
      </c>
      <c r="R825">
        <v>192</v>
      </c>
      <c r="S825" t="b">
        <v>0</v>
      </c>
      <c r="T825" t="s">
        <v>88</v>
      </c>
      <c r="U825" t="b">
        <v>0</v>
      </c>
      <c r="V825" t="s">
        <v>1254</v>
      </c>
      <c r="W825" s="1">
        <v>44642.519942129627</v>
      </c>
      <c r="X825">
        <v>110</v>
      </c>
      <c r="Y825">
        <v>9</v>
      </c>
      <c r="Z825">
        <v>0</v>
      </c>
      <c r="AA825">
        <v>9</v>
      </c>
      <c r="AB825">
        <v>0</v>
      </c>
      <c r="AC825">
        <v>2</v>
      </c>
      <c r="AD825">
        <v>-9</v>
      </c>
      <c r="AE825">
        <v>0</v>
      </c>
      <c r="AF825">
        <v>0</v>
      </c>
      <c r="AG825">
        <v>0</v>
      </c>
      <c r="AH825" t="s">
        <v>103</v>
      </c>
      <c r="AI825" s="1">
        <v>44642.521145833336</v>
      </c>
      <c r="AJ825">
        <v>82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-9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 x14ac:dyDescent="0.35">
      <c r="A826" t="s">
        <v>2013</v>
      </c>
      <c r="B826" t="s">
        <v>80</v>
      </c>
      <c r="C826" t="s">
        <v>636</v>
      </c>
      <c r="D826" t="s">
        <v>82</v>
      </c>
      <c r="E826" s="2" t="str">
        <f>HYPERLINK("capsilon://?command=openfolder&amp;siteaddress=FAM.docvelocity-na8.net&amp;folderid=FXB387BF75-A094-93D1-98ED-07E0645772C5","FX220211723")</f>
        <v>FX220211723</v>
      </c>
      <c r="F826" t="s">
        <v>19</v>
      </c>
      <c r="G826" t="s">
        <v>19</v>
      </c>
      <c r="H826" t="s">
        <v>83</v>
      </c>
      <c r="I826" t="s">
        <v>2014</v>
      </c>
      <c r="J826">
        <v>0</v>
      </c>
      <c r="K826" t="s">
        <v>85</v>
      </c>
      <c r="L826" t="s">
        <v>86</v>
      </c>
      <c r="M826" t="s">
        <v>87</v>
      </c>
      <c r="N826">
        <v>2</v>
      </c>
      <c r="O826" s="1">
        <v>44642.519143518519</v>
      </c>
      <c r="P826" s="1">
        <v>44642.521296296298</v>
      </c>
      <c r="Q826">
        <v>28</v>
      </c>
      <c r="R826">
        <v>158</v>
      </c>
      <c r="S826" t="b">
        <v>0</v>
      </c>
      <c r="T826" t="s">
        <v>88</v>
      </c>
      <c r="U826" t="b">
        <v>0</v>
      </c>
      <c r="V826" t="s">
        <v>1261</v>
      </c>
      <c r="W826" s="1">
        <v>44642.520879629628</v>
      </c>
      <c r="X826">
        <v>146</v>
      </c>
      <c r="Y826">
        <v>0</v>
      </c>
      <c r="Z826">
        <v>0</v>
      </c>
      <c r="AA826">
        <v>0</v>
      </c>
      <c r="AB826">
        <v>9</v>
      </c>
      <c r="AC826">
        <v>0</v>
      </c>
      <c r="AD826">
        <v>0</v>
      </c>
      <c r="AE826">
        <v>0</v>
      </c>
      <c r="AF826">
        <v>0</v>
      </c>
      <c r="AG826">
        <v>0</v>
      </c>
      <c r="AH826" t="s">
        <v>103</v>
      </c>
      <c r="AI826" s="1">
        <v>44642.521296296298</v>
      </c>
      <c r="AJ826">
        <v>12</v>
      </c>
      <c r="AK826">
        <v>0</v>
      </c>
      <c r="AL826">
        <v>0</v>
      </c>
      <c r="AM826">
        <v>0</v>
      </c>
      <c r="AN826">
        <v>9</v>
      </c>
      <c r="AO826">
        <v>0</v>
      </c>
      <c r="AP826">
        <v>0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 x14ac:dyDescent="0.35">
      <c r="A827" t="s">
        <v>2015</v>
      </c>
      <c r="B827" t="s">
        <v>80</v>
      </c>
      <c r="C827" t="s">
        <v>1719</v>
      </c>
      <c r="D827" t="s">
        <v>82</v>
      </c>
      <c r="E827" s="2" t="str">
        <f>HYPERLINK("capsilon://?command=openfolder&amp;siteaddress=FAM.docvelocity-na8.net&amp;folderid=FX7FD96DD9-1EED-88F9-ECCB-F4CB8FFDA8F5","FX22027394")</f>
        <v>FX22027394</v>
      </c>
      <c r="F827" t="s">
        <v>19</v>
      </c>
      <c r="G827" t="s">
        <v>19</v>
      </c>
      <c r="H827" t="s">
        <v>83</v>
      </c>
      <c r="I827" t="s">
        <v>2016</v>
      </c>
      <c r="J827">
        <v>0</v>
      </c>
      <c r="K827" t="s">
        <v>85</v>
      </c>
      <c r="L827" t="s">
        <v>86</v>
      </c>
      <c r="M827" t="s">
        <v>87</v>
      </c>
      <c r="N827">
        <v>2</v>
      </c>
      <c r="O827" s="1">
        <v>44642.51935185185</v>
      </c>
      <c r="P827" s="1">
        <v>44642.527222222219</v>
      </c>
      <c r="Q827">
        <v>202</v>
      </c>
      <c r="R827">
        <v>478</v>
      </c>
      <c r="S827" t="b">
        <v>0</v>
      </c>
      <c r="T827" t="s">
        <v>88</v>
      </c>
      <c r="U827" t="b">
        <v>0</v>
      </c>
      <c r="V827" t="s">
        <v>1358</v>
      </c>
      <c r="W827" s="1">
        <v>44642.523645833331</v>
      </c>
      <c r="X827">
        <v>368</v>
      </c>
      <c r="Y827">
        <v>52</v>
      </c>
      <c r="Z827">
        <v>0</v>
      </c>
      <c r="AA827">
        <v>52</v>
      </c>
      <c r="AB827">
        <v>0</v>
      </c>
      <c r="AC827">
        <v>31</v>
      </c>
      <c r="AD827">
        <v>-52</v>
      </c>
      <c r="AE827">
        <v>0</v>
      </c>
      <c r="AF827">
        <v>0</v>
      </c>
      <c r="AG827">
        <v>0</v>
      </c>
      <c r="AH827" t="s">
        <v>103</v>
      </c>
      <c r="AI827" s="1">
        <v>44642.527222222219</v>
      </c>
      <c r="AJ827">
        <v>110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-54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 x14ac:dyDescent="0.35">
      <c r="A828" t="s">
        <v>2017</v>
      </c>
      <c r="B828" t="s">
        <v>80</v>
      </c>
      <c r="C828" t="s">
        <v>2018</v>
      </c>
      <c r="D828" t="s">
        <v>82</v>
      </c>
      <c r="E828" s="2" t="str">
        <f>HYPERLINK("capsilon://?command=openfolder&amp;siteaddress=FAM.docvelocity-na8.net&amp;folderid=FX139CC7C3-43C1-9B7E-0971-EE5E5C0FFF7C","FX2203752")</f>
        <v>FX2203752</v>
      </c>
      <c r="F828" t="s">
        <v>19</v>
      </c>
      <c r="G828" t="s">
        <v>19</v>
      </c>
      <c r="H828" t="s">
        <v>83</v>
      </c>
      <c r="I828" t="s">
        <v>2019</v>
      </c>
      <c r="J828">
        <v>0</v>
      </c>
      <c r="K828" t="s">
        <v>85</v>
      </c>
      <c r="L828" t="s">
        <v>86</v>
      </c>
      <c r="M828" t="s">
        <v>87</v>
      </c>
      <c r="N828">
        <v>2</v>
      </c>
      <c r="O828" s="1">
        <v>44642.522233796299</v>
      </c>
      <c r="P828" s="1">
        <v>44642.546909722223</v>
      </c>
      <c r="Q828">
        <v>1175</v>
      </c>
      <c r="R828">
        <v>957</v>
      </c>
      <c r="S828" t="b">
        <v>0</v>
      </c>
      <c r="T828" t="s">
        <v>88</v>
      </c>
      <c r="U828" t="b">
        <v>0</v>
      </c>
      <c r="V828" t="s">
        <v>1254</v>
      </c>
      <c r="W828" s="1">
        <v>44642.528379629628</v>
      </c>
      <c r="X828">
        <v>527</v>
      </c>
      <c r="Y828">
        <v>52</v>
      </c>
      <c r="Z828">
        <v>0</v>
      </c>
      <c r="AA828">
        <v>52</v>
      </c>
      <c r="AB828">
        <v>0</v>
      </c>
      <c r="AC828">
        <v>31</v>
      </c>
      <c r="AD828">
        <v>-52</v>
      </c>
      <c r="AE828">
        <v>0</v>
      </c>
      <c r="AF828">
        <v>0</v>
      </c>
      <c r="AG828">
        <v>0</v>
      </c>
      <c r="AH828" t="s">
        <v>98</v>
      </c>
      <c r="AI828" s="1">
        <v>44642.546909722223</v>
      </c>
      <c r="AJ828">
        <v>415</v>
      </c>
      <c r="AK828">
        <v>4</v>
      </c>
      <c r="AL828">
        <v>0</v>
      </c>
      <c r="AM828">
        <v>4</v>
      </c>
      <c r="AN828">
        <v>0</v>
      </c>
      <c r="AO828">
        <v>4</v>
      </c>
      <c r="AP828">
        <v>-56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 x14ac:dyDescent="0.35">
      <c r="A829" t="s">
        <v>2020</v>
      </c>
      <c r="B829" t="s">
        <v>80</v>
      </c>
      <c r="C829" t="s">
        <v>1991</v>
      </c>
      <c r="D829" t="s">
        <v>82</v>
      </c>
      <c r="E829" s="2" t="str">
        <f>HYPERLINK("capsilon://?command=openfolder&amp;siteaddress=FAM.docvelocity-na8.net&amp;folderid=FX9AFAB542-0405-2193-76AF-0E101452192D","FX22033594")</f>
        <v>FX22033594</v>
      </c>
      <c r="F829" t="s">
        <v>19</v>
      </c>
      <c r="G829" t="s">
        <v>19</v>
      </c>
      <c r="H829" t="s">
        <v>83</v>
      </c>
      <c r="I829" t="s">
        <v>1992</v>
      </c>
      <c r="J829">
        <v>0</v>
      </c>
      <c r="K829" t="s">
        <v>85</v>
      </c>
      <c r="L829" t="s">
        <v>86</v>
      </c>
      <c r="M829" t="s">
        <v>87</v>
      </c>
      <c r="N829">
        <v>2</v>
      </c>
      <c r="O829" s="1">
        <v>44642.532789351855</v>
      </c>
      <c r="P829" s="1">
        <v>44642.598726851851</v>
      </c>
      <c r="Q829">
        <v>1086</v>
      </c>
      <c r="R829">
        <v>4611</v>
      </c>
      <c r="S829" t="b">
        <v>0</v>
      </c>
      <c r="T829" t="s">
        <v>88</v>
      </c>
      <c r="U829" t="b">
        <v>1</v>
      </c>
      <c r="V829" t="s">
        <v>1226</v>
      </c>
      <c r="W829" s="1">
        <v>44642.576481481483</v>
      </c>
      <c r="X829">
        <v>3770</v>
      </c>
      <c r="Y829">
        <v>126</v>
      </c>
      <c r="Z829">
        <v>0</v>
      </c>
      <c r="AA829">
        <v>126</v>
      </c>
      <c r="AB829">
        <v>37</v>
      </c>
      <c r="AC829">
        <v>92</v>
      </c>
      <c r="AD829">
        <v>-126</v>
      </c>
      <c r="AE829">
        <v>0</v>
      </c>
      <c r="AF829">
        <v>0</v>
      </c>
      <c r="AG829">
        <v>0</v>
      </c>
      <c r="AH829" t="s">
        <v>103</v>
      </c>
      <c r="AI829" s="1">
        <v>44642.598726851851</v>
      </c>
      <c r="AJ829">
        <v>834</v>
      </c>
      <c r="AK829">
        <v>2</v>
      </c>
      <c r="AL829">
        <v>0</v>
      </c>
      <c r="AM829">
        <v>2</v>
      </c>
      <c r="AN829">
        <v>37</v>
      </c>
      <c r="AO829">
        <v>1</v>
      </c>
      <c r="AP829">
        <v>-128</v>
      </c>
      <c r="AQ829">
        <v>0</v>
      </c>
      <c r="AR829">
        <v>0</v>
      </c>
      <c r="AS829">
        <v>0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 x14ac:dyDescent="0.35">
      <c r="A830" t="s">
        <v>2021</v>
      </c>
      <c r="B830" t="s">
        <v>80</v>
      </c>
      <c r="C830" t="s">
        <v>2022</v>
      </c>
      <c r="D830" t="s">
        <v>82</v>
      </c>
      <c r="E830" s="2" t="str">
        <f>HYPERLINK("capsilon://?command=openfolder&amp;siteaddress=FAM.docvelocity-na8.net&amp;folderid=FX890FC282-03A8-4C74-627A-818D020B53C7","FX220212205")</f>
        <v>FX220212205</v>
      </c>
      <c r="F830" t="s">
        <v>19</v>
      </c>
      <c r="G830" t="s">
        <v>19</v>
      </c>
      <c r="H830" t="s">
        <v>83</v>
      </c>
      <c r="I830" t="s">
        <v>2023</v>
      </c>
      <c r="J830">
        <v>0</v>
      </c>
      <c r="K830" t="s">
        <v>85</v>
      </c>
      <c r="L830" t="s">
        <v>86</v>
      </c>
      <c r="M830" t="s">
        <v>87</v>
      </c>
      <c r="N830">
        <v>2</v>
      </c>
      <c r="O830" s="1">
        <v>44642.53396990741</v>
      </c>
      <c r="P830" s="1">
        <v>44642.602638888886</v>
      </c>
      <c r="Q830">
        <v>5043</v>
      </c>
      <c r="R830">
        <v>890</v>
      </c>
      <c r="S830" t="b">
        <v>0</v>
      </c>
      <c r="T830" t="s">
        <v>88</v>
      </c>
      <c r="U830" t="b">
        <v>0</v>
      </c>
      <c r="V830" t="s">
        <v>1261</v>
      </c>
      <c r="W830" s="1">
        <v>44642.543020833335</v>
      </c>
      <c r="X830">
        <v>772</v>
      </c>
      <c r="Y830">
        <v>52</v>
      </c>
      <c r="Z830">
        <v>0</v>
      </c>
      <c r="AA830">
        <v>52</v>
      </c>
      <c r="AB830">
        <v>0</v>
      </c>
      <c r="AC830">
        <v>48</v>
      </c>
      <c r="AD830">
        <v>-52</v>
      </c>
      <c r="AE830">
        <v>0</v>
      </c>
      <c r="AF830">
        <v>0</v>
      </c>
      <c r="AG830">
        <v>0</v>
      </c>
      <c r="AH830" t="s">
        <v>103</v>
      </c>
      <c r="AI830" s="1">
        <v>44642.602638888886</v>
      </c>
      <c r="AJ830">
        <v>109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-52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 x14ac:dyDescent="0.35">
      <c r="A831" t="s">
        <v>2024</v>
      </c>
      <c r="B831" t="s">
        <v>80</v>
      </c>
      <c r="C831" t="s">
        <v>2022</v>
      </c>
      <c r="D831" t="s">
        <v>82</v>
      </c>
      <c r="E831" s="2" t="str">
        <f>HYPERLINK("capsilon://?command=openfolder&amp;siteaddress=FAM.docvelocity-na8.net&amp;folderid=FX890FC282-03A8-4C74-627A-818D020B53C7","FX220212205")</f>
        <v>FX220212205</v>
      </c>
      <c r="F831" t="s">
        <v>19</v>
      </c>
      <c r="G831" t="s">
        <v>19</v>
      </c>
      <c r="H831" t="s">
        <v>83</v>
      </c>
      <c r="I831" t="s">
        <v>2025</v>
      </c>
      <c r="J831">
        <v>28</v>
      </c>
      <c r="K831" t="s">
        <v>85</v>
      </c>
      <c r="L831" t="s">
        <v>86</v>
      </c>
      <c r="M831" t="s">
        <v>87</v>
      </c>
      <c r="N831">
        <v>1</v>
      </c>
      <c r="O831" s="1">
        <v>44642.540902777779</v>
      </c>
      <c r="P831" s="1">
        <v>44642.556585648148</v>
      </c>
      <c r="Q831">
        <v>1026</v>
      </c>
      <c r="R831">
        <v>329</v>
      </c>
      <c r="S831" t="b">
        <v>0</v>
      </c>
      <c r="T831" t="s">
        <v>88</v>
      </c>
      <c r="U831" t="b">
        <v>0</v>
      </c>
      <c r="V831" t="s">
        <v>575</v>
      </c>
      <c r="W831" s="1">
        <v>44642.556585648148</v>
      </c>
      <c r="X831">
        <v>236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28</v>
      </c>
      <c r="AE831">
        <v>21</v>
      </c>
      <c r="AF831">
        <v>0</v>
      </c>
      <c r="AG831">
        <v>4</v>
      </c>
      <c r="AH831" t="s">
        <v>88</v>
      </c>
      <c r="AI831" t="s">
        <v>88</v>
      </c>
      <c r="AJ831" t="s">
        <v>88</v>
      </c>
      <c r="AK831" t="s">
        <v>88</v>
      </c>
      <c r="AL831" t="s">
        <v>88</v>
      </c>
      <c r="AM831" t="s">
        <v>88</v>
      </c>
      <c r="AN831" t="s">
        <v>88</v>
      </c>
      <c r="AO831" t="s">
        <v>88</v>
      </c>
      <c r="AP831" t="s">
        <v>88</v>
      </c>
      <c r="AQ831" t="s">
        <v>88</v>
      </c>
      <c r="AR831" t="s">
        <v>88</v>
      </c>
      <c r="AS831" t="s">
        <v>88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 x14ac:dyDescent="0.35">
      <c r="A832" t="s">
        <v>2026</v>
      </c>
      <c r="B832" t="s">
        <v>80</v>
      </c>
      <c r="C832" t="s">
        <v>2027</v>
      </c>
      <c r="D832" t="s">
        <v>82</v>
      </c>
      <c r="E832" s="2" t="str">
        <f>HYPERLINK("capsilon://?command=openfolder&amp;siteaddress=FAM.docvelocity-na8.net&amp;folderid=FXCCB57E18-A42B-66B9-68DB-933D0AFCBF6F","FX22033013")</f>
        <v>FX22033013</v>
      </c>
      <c r="F832" t="s">
        <v>19</v>
      </c>
      <c r="G832" t="s">
        <v>19</v>
      </c>
      <c r="H832" t="s">
        <v>83</v>
      </c>
      <c r="I832" t="s">
        <v>2028</v>
      </c>
      <c r="J832">
        <v>0</v>
      </c>
      <c r="K832" t="s">
        <v>85</v>
      </c>
      <c r="L832" t="s">
        <v>86</v>
      </c>
      <c r="M832" t="s">
        <v>87</v>
      </c>
      <c r="N832">
        <v>1</v>
      </c>
      <c r="O832" s="1">
        <v>44642.552199074074</v>
      </c>
      <c r="P832" s="1">
        <v>44642.55809027778</v>
      </c>
      <c r="Q832">
        <v>345</v>
      </c>
      <c r="R832">
        <v>164</v>
      </c>
      <c r="S832" t="b">
        <v>0</v>
      </c>
      <c r="T832" t="s">
        <v>88</v>
      </c>
      <c r="U832" t="b">
        <v>0</v>
      </c>
      <c r="V832" t="s">
        <v>575</v>
      </c>
      <c r="W832" s="1">
        <v>44642.55809027778</v>
      </c>
      <c r="X832">
        <v>129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52</v>
      </c>
      <c r="AF832">
        <v>0</v>
      </c>
      <c r="AG832">
        <v>1</v>
      </c>
      <c r="AH832" t="s">
        <v>88</v>
      </c>
      <c r="AI832" t="s">
        <v>88</v>
      </c>
      <c r="AJ832" t="s">
        <v>88</v>
      </c>
      <c r="AK832" t="s">
        <v>88</v>
      </c>
      <c r="AL832" t="s">
        <v>88</v>
      </c>
      <c r="AM832" t="s">
        <v>88</v>
      </c>
      <c r="AN832" t="s">
        <v>88</v>
      </c>
      <c r="AO832" t="s">
        <v>88</v>
      </c>
      <c r="AP832" t="s">
        <v>88</v>
      </c>
      <c r="AQ832" t="s">
        <v>88</v>
      </c>
      <c r="AR832" t="s">
        <v>88</v>
      </c>
      <c r="AS832" t="s">
        <v>88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 x14ac:dyDescent="0.35">
      <c r="A833" t="s">
        <v>2029</v>
      </c>
      <c r="B833" t="s">
        <v>80</v>
      </c>
      <c r="C833" t="s">
        <v>2022</v>
      </c>
      <c r="D833" t="s">
        <v>82</v>
      </c>
      <c r="E833" s="2" t="str">
        <f>HYPERLINK("capsilon://?command=openfolder&amp;siteaddress=FAM.docvelocity-na8.net&amp;folderid=FX890FC282-03A8-4C74-627A-818D020B53C7","FX220212205")</f>
        <v>FX220212205</v>
      </c>
      <c r="F833" t="s">
        <v>19</v>
      </c>
      <c r="G833" t="s">
        <v>19</v>
      </c>
      <c r="H833" t="s">
        <v>83</v>
      </c>
      <c r="I833" t="s">
        <v>2025</v>
      </c>
      <c r="J833">
        <v>112</v>
      </c>
      <c r="K833" t="s">
        <v>85</v>
      </c>
      <c r="L833" t="s">
        <v>86</v>
      </c>
      <c r="M833" t="s">
        <v>87</v>
      </c>
      <c r="N833">
        <v>2</v>
      </c>
      <c r="O833" s="1">
        <v>44642.557349537034</v>
      </c>
      <c r="P833" s="1">
        <v>44642.574861111112</v>
      </c>
      <c r="Q833">
        <v>598</v>
      </c>
      <c r="R833">
        <v>915</v>
      </c>
      <c r="S833" t="b">
        <v>0</v>
      </c>
      <c r="T833" t="s">
        <v>88</v>
      </c>
      <c r="U833" t="b">
        <v>1</v>
      </c>
      <c r="V833" t="s">
        <v>1235</v>
      </c>
      <c r="W833" s="1">
        <v>44642.565798611111</v>
      </c>
      <c r="X833">
        <v>568</v>
      </c>
      <c r="Y833">
        <v>84</v>
      </c>
      <c r="Z833">
        <v>0</v>
      </c>
      <c r="AA833">
        <v>84</v>
      </c>
      <c r="AB833">
        <v>0</v>
      </c>
      <c r="AC833">
        <v>43</v>
      </c>
      <c r="AD833">
        <v>28</v>
      </c>
      <c r="AE833">
        <v>0</v>
      </c>
      <c r="AF833">
        <v>0</v>
      </c>
      <c r="AG833">
        <v>0</v>
      </c>
      <c r="AH833" t="s">
        <v>103</v>
      </c>
      <c r="AI833" s="1">
        <v>44642.574861111112</v>
      </c>
      <c r="AJ833">
        <v>327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28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 x14ac:dyDescent="0.35">
      <c r="A834" t="s">
        <v>2030</v>
      </c>
      <c r="B834" t="s">
        <v>80</v>
      </c>
      <c r="C834" t="s">
        <v>2027</v>
      </c>
      <c r="D834" t="s">
        <v>82</v>
      </c>
      <c r="E834" s="2" t="str">
        <f>HYPERLINK("capsilon://?command=openfolder&amp;siteaddress=FAM.docvelocity-na8.net&amp;folderid=FXCCB57E18-A42B-66B9-68DB-933D0AFCBF6F","FX22033013")</f>
        <v>FX22033013</v>
      </c>
      <c r="F834" t="s">
        <v>19</v>
      </c>
      <c r="G834" t="s">
        <v>19</v>
      </c>
      <c r="H834" t="s">
        <v>83</v>
      </c>
      <c r="I834" t="s">
        <v>2028</v>
      </c>
      <c r="J834">
        <v>0</v>
      </c>
      <c r="K834" t="s">
        <v>85</v>
      </c>
      <c r="L834" t="s">
        <v>86</v>
      </c>
      <c r="M834" t="s">
        <v>87</v>
      </c>
      <c r="N834">
        <v>2</v>
      </c>
      <c r="O834" s="1">
        <v>44642.558449074073</v>
      </c>
      <c r="P834" s="1">
        <v>44642.601365740738</v>
      </c>
      <c r="Q834">
        <v>2689</v>
      </c>
      <c r="R834">
        <v>1019</v>
      </c>
      <c r="S834" t="b">
        <v>0</v>
      </c>
      <c r="T834" t="s">
        <v>88</v>
      </c>
      <c r="U834" t="b">
        <v>1</v>
      </c>
      <c r="V834" t="s">
        <v>1361</v>
      </c>
      <c r="W834" s="1">
        <v>44642.569120370368</v>
      </c>
      <c r="X834">
        <v>777</v>
      </c>
      <c r="Y834">
        <v>37</v>
      </c>
      <c r="Z834">
        <v>0</v>
      </c>
      <c r="AA834">
        <v>37</v>
      </c>
      <c r="AB834">
        <v>0</v>
      </c>
      <c r="AC834">
        <v>25</v>
      </c>
      <c r="AD834">
        <v>-37</v>
      </c>
      <c r="AE834">
        <v>0</v>
      </c>
      <c r="AF834">
        <v>0</v>
      </c>
      <c r="AG834">
        <v>0</v>
      </c>
      <c r="AH834" t="s">
        <v>103</v>
      </c>
      <c r="AI834" s="1">
        <v>44642.601365740738</v>
      </c>
      <c r="AJ834">
        <v>227</v>
      </c>
      <c r="AK834">
        <v>3</v>
      </c>
      <c r="AL834">
        <v>0</v>
      </c>
      <c r="AM834">
        <v>3</v>
      </c>
      <c r="AN834">
        <v>0</v>
      </c>
      <c r="AO834">
        <v>2</v>
      </c>
      <c r="AP834">
        <v>-40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 x14ac:dyDescent="0.35">
      <c r="A835" t="s">
        <v>2031</v>
      </c>
      <c r="B835" t="s">
        <v>80</v>
      </c>
      <c r="C835" t="s">
        <v>504</v>
      </c>
      <c r="D835" t="s">
        <v>82</v>
      </c>
      <c r="E835" s="2" t="str">
        <f>HYPERLINK("capsilon://?command=openfolder&amp;siteaddress=FAM.docvelocity-na8.net&amp;folderid=FXE78AD825-32EA-DBD6-7CB2-74205192E38D","FX220113866")</f>
        <v>FX220113866</v>
      </c>
      <c r="F835" t="s">
        <v>19</v>
      </c>
      <c r="G835" t="s">
        <v>19</v>
      </c>
      <c r="H835" t="s">
        <v>83</v>
      </c>
      <c r="I835" t="s">
        <v>2032</v>
      </c>
      <c r="J835">
        <v>0</v>
      </c>
      <c r="K835" t="s">
        <v>85</v>
      </c>
      <c r="L835" t="s">
        <v>86</v>
      </c>
      <c r="M835" t="s">
        <v>87</v>
      </c>
      <c r="N835">
        <v>2</v>
      </c>
      <c r="O835" s="1">
        <v>44622.565555555557</v>
      </c>
      <c r="P835" s="1">
        <v>44622.589502314811</v>
      </c>
      <c r="Q835">
        <v>1335</v>
      </c>
      <c r="R835">
        <v>734</v>
      </c>
      <c r="S835" t="b">
        <v>0</v>
      </c>
      <c r="T835" t="s">
        <v>88</v>
      </c>
      <c r="U835" t="b">
        <v>0</v>
      </c>
      <c r="V835" t="s">
        <v>191</v>
      </c>
      <c r="W835" s="1">
        <v>44622.57540509259</v>
      </c>
      <c r="X835">
        <v>501</v>
      </c>
      <c r="Y835">
        <v>37</v>
      </c>
      <c r="Z835">
        <v>0</v>
      </c>
      <c r="AA835">
        <v>37</v>
      </c>
      <c r="AB835">
        <v>0</v>
      </c>
      <c r="AC835">
        <v>26</v>
      </c>
      <c r="AD835">
        <v>-37</v>
      </c>
      <c r="AE835">
        <v>0</v>
      </c>
      <c r="AF835">
        <v>0</v>
      </c>
      <c r="AG835">
        <v>0</v>
      </c>
      <c r="AH835" t="s">
        <v>90</v>
      </c>
      <c r="AI835" s="1">
        <v>44622.589502314811</v>
      </c>
      <c r="AJ835">
        <v>233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-37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 x14ac:dyDescent="0.35">
      <c r="A836" t="s">
        <v>2033</v>
      </c>
      <c r="B836" t="s">
        <v>80</v>
      </c>
      <c r="C836" t="s">
        <v>1308</v>
      </c>
      <c r="D836" t="s">
        <v>82</v>
      </c>
      <c r="E836" s="2" t="str">
        <f>HYPERLINK("capsilon://?command=openfolder&amp;siteaddress=FAM.docvelocity-na8.net&amp;folderid=FX2A87A791-62F9-AD17-6423-4737191E9B85","FX22033663")</f>
        <v>FX22033663</v>
      </c>
      <c r="F836" t="s">
        <v>19</v>
      </c>
      <c r="G836" t="s">
        <v>19</v>
      </c>
      <c r="H836" t="s">
        <v>83</v>
      </c>
      <c r="I836" t="s">
        <v>2034</v>
      </c>
      <c r="J836">
        <v>0</v>
      </c>
      <c r="K836" t="s">
        <v>85</v>
      </c>
      <c r="L836" t="s">
        <v>86</v>
      </c>
      <c r="M836" t="s">
        <v>87</v>
      </c>
      <c r="N836">
        <v>1</v>
      </c>
      <c r="O836" s="1">
        <v>44642.593240740738</v>
      </c>
      <c r="P836" s="1">
        <v>44642.607361111113</v>
      </c>
      <c r="Q836">
        <v>876</v>
      </c>
      <c r="R836">
        <v>344</v>
      </c>
      <c r="S836" t="b">
        <v>0</v>
      </c>
      <c r="T836" t="s">
        <v>88</v>
      </c>
      <c r="U836" t="b">
        <v>0</v>
      </c>
      <c r="V836" t="s">
        <v>575</v>
      </c>
      <c r="W836" s="1">
        <v>44642.607361111113</v>
      </c>
      <c r="X836">
        <v>168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52</v>
      </c>
      <c r="AF836">
        <v>0</v>
      </c>
      <c r="AG836">
        <v>2</v>
      </c>
      <c r="AH836" t="s">
        <v>88</v>
      </c>
      <c r="AI836" t="s">
        <v>88</v>
      </c>
      <c r="AJ836" t="s">
        <v>88</v>
      </c>
      <c r="AK836" t="s">
        <v>88</v>
      </c>
      <c r="AL836" t="s">
        <v>88</v>
      </c>
      <c r="AM836" t="s">
        <v>88</v>
      </c>
      <c r="AN836" t="s">
        <v>88</v>
      </c>
      <c r="AO836" t="s">
        <v>88</v>
      </c>
      <c r="AP836" t="s">
        <v>88</v>
      </c>
      <c r="AQ836" t="s">
        <v>88</v>
      </c>
      <c r="AR836" t="s">
        <v>88</v>
      </c>
      <c r="AS836" t="s">
        <v>88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 x14ac:dyDescent="0.35">
      <c r="A837" t="s">
        <v>2035</v>
      </c>
      <c r="B837" t="s">
        <v>80</v>
      </c>
      <c r="C837" t="s">
        <v>1798</v>
      </c>
      <c r="D837" t="s">
        <v>82</v>
      </c>
      <c r="E837" s="2" t="str">
        <f>HYPERLINK("capsilon://?command=openfolder&amp;siteaddress=FAM.docvelocity-na8.net&amp;folderid=FX61A62F7C-EFBC-D297-13BA-807EBA0DB264","FX22026838")</f>
        <v>FX22026838</v>
      </c>
      <c r="F837" t="s">
        <v>19</v>
      </c>
      <c r="G837" t="s">
        <v>19</v>
      </c>
      <c r="H837" t="s">
        <v>83</v>
      </c>
      <c r="I837" t="s">
        <v>2036</v>
      </c>
      <c r="J837">
        <v>0</v>
      </c>
      <c r="K837" t="s">
        <v>85</v>
      </c>
      <c r="L837" t="s">
        <v>86</v>
      </c>
      <c r="M837" t="s">
        <v>87</v>
      </c>
      <c r="N837">
        <v>2</v>
      </c>
      <c r="O837" s="1">
        <v>44642.595034722224</v>
      </c>
      <c r="P837" s="1">
        <v>44642.603020833332</v>
      </c>
      <c r="Q837">
        <v>513</v>
      </c>
      <c r="R837">
        <v>177</v>
      </c>
      <c r="S837" t="b">
        <v>0</v>
      </c>
      <c r="T837" t="s">
        <v>88</v>
      </c>
      <c r="U837" t="b">
        <v>0</v>
      </c>
      <c r="V837" t="s">
        <v>1254</v>
      </c>
      <c r="W837" s="1">
        <v>44642.596759259257</v>
      </c>
      <c r="X837">
        <v>145</v>
      </c>
      <c r="Y837">
        <v>9</v>
      </c>
      <c r="Z837">
        <v>0</v>
      </c>
      <c r="AA837">
        <v>9</v>
      </c>
      <c r="AB837">
        <v>0</v>
      </c>
      <c r="AC837">
        <v>3</v>
      </c>
      <c r="AD837">
        <v>-9</v>
      </c>
      <c r="AE837">
        <v>0</v>
      </c>
      <c r="AF837">
        <v>0</v>
      </c>
      <c r="AG837">
        <v>0</v>
      </c>
      <c r="AH837" t="s">
        <v>103</v>
      </c>
      <c r="AI837" s="1">
        <v>44642.603020833332</v>
      </c>
      <c r="AJ837">
        <v>32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-9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 x14ac:dyDescent="0.35">
      <c r="A838" t="s">
        <v>2037</v>
      </c>
      <c r="B838" t="s">
        <v>80</v>
      </c>
      <c r="C838" t="s">
        <v>1308</v>
      </c>
      <c r="D838" t="s">
        <v>82</v>
      </c>
      <c r="E838" s="2" t="str">
        <f>HYPERLINK("capsilon://?command=openfolder&amp;siteaddress=FAM.docvelocity-na8.net&amp;folderid=FX2A87A791-62F9-AD17-6423-4737191E9B85","FX22033663")</f>
        <v>FX22033663</v>
      </c>
      <c r="F838" t="s">
        <v>19</v>
      </c>
      <c r="G838" t="s">
        <v>19</v>
      </c>
      <c r="H838" t="s">
        <v>83</v>
      </c>
      <c r="I838" t="s">
        <v>2034</v>
      </c>
      <c r="J838">
        <v>0</v>
      </c>
      <c r="K838" t="s">
        <v>85</v>
      </c>
      <c r="L838" t="s">
        <v>86</v>
      </c>
      <c r="M838" t="s">
        <v>87</v>
      </c>
      <c r="N838">
        <v>2</v>
      </c>
      <c r="O838" s="1">
        <v>44642.607766203706</v>
      </c>
      <c r="P838" s="1">
        <v>44642.642453703702</v>
      </c>
      <c r="Q838">
        <v>2055</v>
      </c>
      <c r="R838">
        <v>942</v>
      </c>
      <c r="S838" t="b">
        <v>0</v>
      </c>
      <c r="T838" t="s">
        <v>88</v>
      </c>
      <c r="U838" t="b">
        <v>1</v>
      </c>
      <c r="V838" t="s">
        <v>1261</v>
      </c>
      <c r="W838" s="1">
        <v>44642.617592592593</v>
      </c>
      <c r="X838">
        <v>845</v>
      </c>
      <c r="Y838">
        <v>74</v>
      </c>
      <c r="Z838">
        <v>0</v>
      </c>
      <c r="AA838">
        <v>74</v>
      </c>
      <c r="AB838">
        <v>0</v>
      </c>
      <c r="AC838">
        <v>62</v>
      </c>
      <c r="AD838">
        <v>-74</v>
      </c>
      <c r="AE838">
        <v>0</v>
      </c>
      <c r="AF838">
        <v>0</v>
      </c>
      <c r="AG838">
        <v>0</v>
      </c>
      <c r="AH838" t="s">
        <v>103</v>
      </c>
      <c r="AI838" s="1">
        <v>44642.642453703702</v>
      </c>
      <c r="AJ838">
        <v>97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-74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 x14ac:dyDescent="0.35">
      <c r="A839" t="s">
        <v>2038</v>
      </c>
      <c r="B839" t="s">
        <v>80</v>
      </c>
      <c r="C839" t="s">
        <v>2039</v>
      </c>
      <c r="D839" t="s">
        <v>82</v>
      </c>
      <c r="E839" s="2" t="str">
        <f>HYPERLINK("capsilon://?command=openfolder&amp;siteaddress=FAM.docvelocity-na8.net&amp;folderid=FXED37A255-14AA-B7C8-BBEE-A7C692BADFD6","FX22033084")</f>
        <v>FX22033084</v>
      </c>
      <c r="F839" t="s">
        <v>19</v>
      </c>
      <c r="G839" t="s">
        <v>19</v>
      </c>
      <c r="H839" t="s">
        <v>83</v>
      </c>
      <c r="I839" t="s">
        <v>2040</v>
      </c>
      <c r="J839">
        <v>0</v>
      </c>
      <c r="K839" t="s">
        <v>85</v>
      </c>
      <c r="L839" t="s">
        <v>86</v>
      </c>
      <c r="M839" t="s">
        <v>87</v>
      </c>
      <c r="N839">
        <v>2</v>
      </c>
      <c r="O839" s="1">
        <v>44642.612951388888</v>
      </c>
      <c r="P839" s="1">
        <v>44642.643518518518</v>
      </c>
      <c r="Q839">
        <v>2031</v>
      </c>
      <c r="R839">
        <v>610</v>
      </c>
      <c r="S839" t="b">
        <v>0</v>
      </c>
      <c r="T839" t="s">
        <v>88</v>
      </c>
      <c r="U839" t="b">
        <v>0</v>
      </c>
      <c r="V839" t="s">
        <v>1254</v>
      </c>
      <c r="W839" s="1">
        <v>44642.619004629632</v>
      </c>
      <c r="X839">
        <v>519</v>
      </c>
      <c r="Y839">
        <v>52</v>
      </c>
      <c r="Z839">
        <v>0</v>
      </c>
      <c r="AA839">
        <v>52</v>
      </c>
      <c r="AB839">
        <v>0</v>
      </c>
      <c r="AC839">
        <v>36</v>
      </c>
      <c r="AD839">
        <v>-52</v>
      </c>
      <c r="AE839">
        <v>0</v>
      </c>
      <c r="AF839">
        <v>0</v>
      </c>
      <c r="AG839">
        <v>0</v>
      </c>
      <c r="AH839" t="s">
        <v>103</v>
      </c>
      <c r="AI839" s="1">
        <v>44642.643518518518</v>
      </c>
      <c r="AJ839">
        <v>91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-52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 x14ac:dyDescent="0.35">
      <c r="A840" t="s">
        <v>2041</v>
      </c>
      <c r="B840" t="s">
        <v>80</v>
      </c>
      <c r="C840" t="s">
        <v>701</v>
      </c>
      <c r="D840" t="s">
        <v>82</v>
      </c>
      <c r="E840" s="2" t="str">
        <f>HYPERLINK("capsilon://?command=openfolder&amp;siteaddress=FAM.docvelocity-na8.net&amp;folderid=FXC4D225BF-3264-58A6-8574-01EA67510E8B","FX22022865")</f>
        <v>FX22022865</v>
      </c>
      <c r="F840" t="s">
        <v>19</v>
      </c>
      <c r="G840" t="s">
        <v>19</v>
      </c>
      <c r="H840" t="s">
        <v>83</v>
      </c>
      <c r="I840" t="s">
        <v>2042</v>
      </c>
      <c r="J840">
        <v>0</v>
      </c>
      <c r="K840" t="s">
        <v>85</v>
      </c>
      <c r="L840" t="s">
        <v>86</v>
      </c>
      <c r="M840" t="s">
        <v>87</v>
      </c>
      <c r="N840">
        <v>2</v>
      </c>
      <c r="O840" s="1">
        <v>44621.392592592594</v>
      </c>
      <c r="P840" s="1">
        <v>44621.5390625</v>
      </c>
      <c r="Q840">
        <v>12285</v>
      </c>
      <c r="R840">
        <v>370</v>
      </c>
      <c r="S840" t="b">
        <v>0</v>
      </c>
      <c r="T840" t="s">
        <v>88</v>
      </c>
      <c r="U840" t="b">
        <v>0</v>
      </c>
      <c r="V840" t="s">
        <v>130</v>
      </c>
      <c r="W840" s="1">
        <v>44621.417847222219</v>
      </c>
      <c r="X840">
        <v>164</v>
      </c>
      <c r="Y840">
        <v>21</v>
      </c>
      <c r="Z840">
        <v>0</v>
      </c>
      <c r="AA840">
        <v>21</v>
      </c>
      <c r="AB840">
        <v>0</v>
      </c>
      <c r="AC840">
        <v>4</v>
      </c>
      <c r="AD840">
        <v>-21</v>
      </c>
      <c r="AE840">
        <v>0</v>
      </c>
      <c r="AF840">
        <v>0</v>
      </c>
      <c r="AG840">
        <v>0</v>
      </c>
      <c r="AH840" t="s">
        <v>103</v>
      </c>
      <c r="AI840" s="1">
        <v>44621.5390625</v>
      </c>
      <c r="AJ840">
        <v>200</v>
      </c>
      <c r="AK840">
        <v>3</v>
      </c>
      <c r="AL840">
        <v>0</v>
      </c>
      <c r="AM840">
        <v>3</v>
      </c>
      <c r="AN840">
        <v>0</v>
      </c>
      <c r="AO840">
        <v>1</v>
      </c>
      <c r="AP840">
        <v>-24</v>
      </c>
      <c r="AQ840">
        <v>0</v>
      </c>
      <c r="AR840">
        <v>0</v>
      </c>
      <c r="AS840">
        <v>0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 x14ac:dyDescent="0.35">
      <c r="A841" t="s">
        <v>2043</v>
      </c>
      <c r="B841" t="s">
        <v>80</v>
      </c>
      <c r="C841" t="s">
        <v>1276</v>
      </c>
      <c r="D841" t="s">
        <v>82</v>
      </c>
      <c r="E841" s="2" t="str">
        <f>HYPERLINK("capsilon://?command=openfolder&amp;siteaddress=FAM.docvelocity-na8.net&amp;folderid=FXFBA9B77C-87CC-5EA8-742B-82AFF8ABCBD4","FX22027926")</f>
        <v>FX22027926</v>
      </c>
      <c r="F841" t="s">
        <v>19</v>
      </c>
      <c r="G841" t="s">
        <v>19</v>
      </c>
      <c r="H841" t="s">
        <v>83</v>
      </c>
      <c r="I841" t="s">
        <v>2044</v>
      </c>
      <c r="J841">
        <v>0</v>
      </c>
      <c r="K841" t="s">
        <v>85</v>
      </c>
      <c r="L841" t="s">
        <v>86</v>
      </c>
      <c r="M841" t="s">
        <v>87</v>
      </c>
      <c r="N841">
        <v>2</v>
      </c>
      <c r="O841" s="1">
        <v>44642.637488425928</v>
      </c>
      <c r="P841" s="1">
        <v>44642.643599537034</v>
      </c>
      <c r="Q841">
        <v>377</v>
      </c>
      <c r="R841">
        <v>151</v>
      </c>
      <c r="S841" t="b">
        <v>0</v>
      </c>
      <c r="T841" t="s">
        <v>88</v>
      </c>
      <c r="U841" t="b">
        <v>0</v>
      </c>
      <c r="V841" t="s">
        <v>1254</v>
      </c>
      <c r="W841" s="1">
        <v>44642.639189814814</v>
      </c>
      <c r="X841">
        <v>144</v>
      </c>
      <c r="Y841">
        <v>0</v>
      </c>
      <c r="Z841">
        <v>0</v>
      </c>
      <c r="AA841">
        <v>0</v>
      </c>
      <c r="AB841">
        <v>9</v>
      </c>
      <c r="AC841">
        <v>0</v>
      </c>
      <c r="AD841">
        <v>0</v>
      </c>
      <c r="AE841">
        <v>0</v>
      </c>
      <c r="AF841">
        <v>0</v>
      </c>
      <c r="AG841">
        <v>0</v>
      </c>
      <c r="AH841" t="s">
        <v>103</v>
      </c>
      <c r="AI841" s="1">
        <v>44642.643599537034</v>
      </c>
      <c r="AJ841">
        <v>7</v>
      </c>
      <c r="AK841">
        <v>0</v>
      </c>
      <c r="AL841">
        <v>0</v>
      </c>
      <c r="AM841">
        <v>0</v>
      </c>
      <c r="AN841">
        <v>9</v>
      </c>
      <c r="AO841">
        <v>0</v>
      </c>
      <c r="AP841">
        <v>0</v>
      </c>
      <c r="AQ841">
        <v>0</v>
      </c>
      <c r="AR841">
        <v>0</v>
      </c>
      <c r="AS841">
        <v>0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 x14ac:dyDescent="0.35">
      <c r="A842" t="s">
        <v>2045</v>
      </c>
      <c r="B842" t="s">
        <v>80</v>
      </c>
      <c r="C842" t="s">
        <v>1061</v>
      </c>
      <c r="D842" t="s">
        <v>82</v>
      </c>
      <c r="E842" s="2" t="str">
        <f>HYPERLINK("capsilon://?command=openfolder&amp;siteaddress=FAM.docvelocity-na8.net&amp;folderid=FX43EC3AAC-91AA-CDB2-42E8-7FB1AA6CB65A","FX22017046")</f>
        <v>FX22017046</v>
      </c>
      <c r="F842" t="s">
        <v>19</v>
      </c>
      <c r="G842" t="s">
        <v>19</v>
      </c>
      <c r="H842" t="s">
        <v>83</v>
      </c>
      <c r="I842" t="s">
        <v>2046</v>
      </c>
      <c r="J842">
        <v>0</v>
      </c>
      <c r="K842" t="s">
        <v>85</v>
      </c>
      <c r="L842" t="s">
        <v>86</v>
      </c>
      <c r="M842" t="s">
        <v>87</v>
      </c>
      <c r="N842">
        <v>2</v>
      </c>
      <c r="O842" s="1">
        <v>44642.640844907408</v>
      </c>
      <c r="P842" s="1">
        <v>44642.645324074074</v>
      </c>
      <c r="Q842">
        <v>258</v>
      </c>
      <c r="R842">
        <v>129</v>
      </c>
      <c r="S842" t="b">
        <v>0</v>
      </c>
      <c r="T842" t="s">
        <v>88</v>
      </c>
      <c r="U842" t="b">
        <v>0</v>
      </c>
      <c r="V842" t="s">
        <v>1254</v>
      </c>
      <c r="W842" s="1">
        <v>44642.64203703704</v>
      </c>
      <c r="X842">
        <v>95</v>
      </c>
      <c r="Y842">
        <v>0</v>
      </c>
      <c r="Z842">
        <v>0</v>
      </c>
      <c r="AA842">
        <v>0</v>
      </c>
      <c r="AB842">
        <v>9</v>
      </c>
      <c r="AC842">
        <v>0</v>
      </c>
      <c r="AD842">
        <v>0</v>
      </c>
      <c r="AE842">
        <v>0</v>
      </c>
      <c r="AF842">
        <v>0</v>
      </c>
      <c r="AG842">
        <v>0</v>
      </c>
      <c r="AH842" t="s">
        <v>103</v>
      </c>
      <c r="AI842" s="1">
        <v>44642.645324074074</v>
      </c>
      <c r="AJ842">
        <v>12</v>
      </c>
      <c r="AK842">
        <v>0</v>
      </c>
      <c r="AL842">
        <v>0</v>
      </c>
      <c r="AM842">
        <v>0</v>
      </c>
      <c r="AN842">
        <v>9</v>
      </c>
      <c r="AO842">
        <v>0</v>
      </c>
      <c r="AP842">
        <v>0</v>
      </c>
      <c r="AQ842">
        <v>0</v>
      </c>
      <c r="AR842">
        <v>0</v>
      </c>
      <c r="AS842">
        <v>0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 x14ac:dyDescent="0.35">
      <c r="A843" t="s">
        <v>2047</v>
      </c>
      <c r="B843" t="s">
        <v>80</v>
      </c>
      <c r="C843" t="s">
        <v>2048</v>
      </c>
      <c r="D843" t="s">
        <v>82</v>
      </c>
      <c r="E843" s="2" t="str">
        <f t="shared" ref="E843:E849" si="10">HYPERLINK("capsilon://?command=openfolder&amp;siteaddress=FAM.docvelocity-na8.net&amp;folderid=FXA10294F5-ACAD-4962-39CB-DC20B5B93564","FX2112925")</f>
        <v>FX2112925</v>
      </c>
      <c r="F843" t="s">
        <v>19</v>
      </c>
      <c r="G843" t="s">
        <v>19</v>
      </c>
      <c r="H843" t="s">
        <v>83</v>
      </c>
      <c r="I843" t="s">
        <v>2049</v>
      </c>
      <c r="J843">
        <v>47</v>
      </c>
      <c r="K843" t="s">
        <v>85</v>
      </c>
      <c r="L843" t="s">
        <v>86</v>
      </c>
      <c r="M843" t="s">
        <v>87</v>
      </c>
      <c r="N843">
        <v>2</v>
      </c>
      <c r="O843" s="1">
        <v>44642.66810185185</v>
      </c>
      <c r="P843" s="1">
        <v>44642.670983796299</v>
      </c>
      <c r="Q843">
        <v>41</v>
      </c>
      <c r="R843">
        <v>208</v>
      </c>
      <c r="S843" t="b">
        <v>0</v>
      </c>
      <c r="T843" t="s">
        <v>88</v>
      </c>
      <c r="U843" t="b">
        <v>0</v>
      </c>
      <c r="V843" t="s">
        <v>1361</v>
      </c>
      <c r="W843" s="1">
        <v>44642.669340277775</v>
      </c>
      <c r="X843">
        <v>104</v>
      </c>
      <c r="Y843">
        <v>42</v>
      </c>
      <c r="Z843">
        <v>0</v>
      </c>
      <c r="AA843">
        <v>42</v>
      </c>
      <c r="AB843">
        <v>0</v>
      </c>
      <c r="AC843">
        <v>0</v>
      </c>
      <c r="AD843">
        <v>5</v>
      </c>
      <c r="AE843">
        <v>0</v>
      </c>
      <c r="AF843">
        <v>0</v>
      </c>
      <c r="AG843">
        <v>0</v>
      </c>
      <c r="AH843" t="s">
        <v>103</v>
      </c>
      <c r="AI843" s="1">
        <v>44642.670983796299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5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 x14ac:dyDescent="0.35">
      <c r="A844" t="s">
        <v>2050</v>
      </c>
      <c r="B844" t="s">
        <v>80</v>
      </c>
      <c r="C844" t="s">
        <v>2048</v>
      </c>
      <c r="D844" t="s">
        <v>82</v>
      </c>
      <c r="E844" s="2" t="str">
        <f t="shared" si="10"/>
        <v>FX2112925</v>
      </c>
      <c r="F844" t="s">
        <v>19</v>
      </c>
      <c r="G844" t="s">
        <v>19</v>
      </c>
      <c r="H844" t="s">
        <v>83</v>
      </c>
      <c r="I844" t="s">
        <v>2051</v>
      </c>
      <c r="J844">
        <v>47</v>
      </c>
      <c r="K844" t="s">
        <v>85</v>
      </c>
      <c r="L844" t="s">
        <v>86</v>
      </c>
      <c r="M844" t="s">
        <v>87</v>
      </c>
      <c r="N844">
        <v>2</v>
      </c>
      <c r="O844" s="1">
        <v>44642.668217592596</v>
      </c>
      <c r="P844" s="1">
        <v>44642.672476851854</v>
      </c>
      <c r="Q844">
        <v>97</v>
      </c>
      <c r="R844">
        <v>271</v>
      </c>
      <c r="S844" t="b">
        <v>0</v>
      </c>
      <c r="T844" t="s">
        <v>88</v>
      </c>
      <c r="U844" t="b">
        <v>0</v>
      </c>
      <c r="V844" t="s">
        <v>1261</v>
      </c>
      <c r="W844" s="1">
        <v>44642.671041666668</v>
      </c>
      <c r="X844">
        <v>215</v>
      </c>
      <c r="Y844">
        <v>42</v>
      </c>
      <c r="Z844">
        <v>0</v>
      </c>
      <c r="AA844">
        <v>42</v>
      </c>
      <c r="AB844">
        <v>0</v>
      </c>
      <c r="AC844">
        <v>3</v>
      </c>
      <c r="AD844">
        <v>5</v>
      </c>
      <c r="AE844">
        <v>0</v>
      </c>
      <c r="AF844">
        <v>0</v>
      </c>
      <c r="AG844">
        <v>0</v>
      </c>
      <c r="AH844" t="s">
        <v>103</v>
      </c>
      <c r="AI844" s="1">
        <v>44642.672476851854</v>
      </c>
      <c r="AJ844">
        <v>56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5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 x14ac:dyDescent="0.35">
      <c r="A845" t="s">
        <v>2052</v>
      </c>
      <c r="B845" t="s">
        <v>80</v>
      </c>
      <c r="C845" t="s">
        <v>2048</v>
      </c>
      <c r="D845" t="s">
        <v>82</v>
      </c>
      <c r="E845" s="2" t="str">
        <f t="shared" si="10"/>
        <v>FX2112925</v>
      </c>
      <c r="F845" t="s">
        <v>19</v>
      </c>
      <c r="G845" t="s">
        <v>19</v>
      </c>
      <c r="H845" t="s">
        <v>83</v>
      </c>
      <c r="I845" t="s">
        <v>2053</v>
      </c>
      <c r="J845">
        <v>44</v>
      </c>
      <c r="K845" t="s">
        <v>85</v>
      </c>
      <c r="L845" t="s">
        <v>86</v>
      </c>
      <c r="M845" t="s">
        <v>87</v>
      </c>
      <c r="N845">
        <v>2</v>
      </c>
      <c r="O845" s="1">
        <v>44642.668333333335</v>
      </c>
      <c r="P845" s="1">
        <v>44642.673460648148</v>
      </c>
      <c r="Q845">
        <v>138</v>
      </c>
      <c r="R845">
        <v>305</v>
      </c>
      <c r="S845" t="b">
        <v>0</v>
      </c>
      <c r="T845" t="s">
        <v>88</v>
      </c>
      <c r="U845" t="b">
        <v>0</v>
      </c>
      <c r="V845" t="s">
        <v>1215</v>
      </c>
      <c r="W845" s="1">
        <v>44642.67119212963</v>
      </c>
      <c r="X845">
        <v>161</v>
      </c>
      <c r="Y845">
        <v>39</v>
      </c>
      <c r="Z845">
        <v>0</v>
      </c>
      <c r="AA845">
        <v>39</v>
      </c>
      <c r="AB845">
        <v>0</v>
      </c>
      <c r="AC845">
        <v>1</v>
      </c>
      <c r="AD845">
        <v>5</v>
      </c>
      <c r="AE845">
        <v>0</v>
      </c>
      <c r="AF845">
        <v>0</v>
      </c>
      <c r="AG845">
        <v>0</v>
      </c>
      <c r="AH845" t="s">
        <v>98</v>
      </c>
      <c r="AI845" s="1">
        <v>44642.673460648148</v>
      </c>
      <c r="AJ845">
        <v>131</v>
      </c>
      <c r="AK845">
        <v>2</v>
      </c>
      <c r="AL845">
        <v>0</v>
      </c>
      <c r="AM845">
        <v>2</v>
      </c>
      <c r="AN845">
        <v>0</v>
      </c>
      <c r="AO845">
        <v>2</v>
      </c>
      <c r="AP845">
        <v>3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 x14ac:dyDescent="0.35">
      <c r="A846" t="s">
        <v>2054</v>
      </c>
      <c r="B846" t="s">
        <v>80</v>
      </c>
      <c r="C846" t="s">
        <v>2048</v>
      </c>
      <c r="D846" t="s">
        <v>82</v>
      </c>
      <c r="E846" s="2" t="str">
        <f t="shared" si="10"/>
        <v>FX2112925</v>
      </c>
      <c r="F846" t="s">
        <v>19</v>
      </c>
      <c r="G846" t="s">
        <v>19</v>
      </c>
      <c r="H846" t="s">
        <v>83</v>
      </c>
      <c r="I846" t="s">
        <v>2055</v>
      </c>
      <c r="J846">
        <v>44</v>
      </c>
      <c r="K846" t="s">
        <v>85</v>
      </c>
      <c r="L846" t="s">
        <v>86</v>
      </c>
      <c r="M846" t="s">
        <v>87</v>
      </c>
      <c r="N846">
        <v>2</v>
      </c>
      <c r="O846" s="1">
        <v>44642.668449074074</v>
      </c>
      <c r="P846" s="1">
        <v>44642.671817129631</v>
      </c>
      <c r="Q846">
        <v>79</v>
      </c>
      <c r="R846">
        <v>212</v>
      </c>
      <c r="S846" t="b">
        <v>0</v>
      </c>
      <c r="T846" t="s">
        <v>88</v>
      </c>
      <c r="U846" t="b">
        <v>0</v>
      </c>
      <c r="V846" t="s">
        <v>1235</v>
      </c>
      <c r="W846" s="1">
        <v>44642.670856481483</v>
      </c>
      <c r="X846">
        <v>141</v>
      </c>
      <c r="Y846">
        <v>36</v>
      </c>
      <c r="Z846">
        <v>0</v>
      </c>
      <c r="AA846">
        <v>36</v>
      </c>
      <c r="AB846">
        <v>0</v>
      </c>
      <c r="AC846">
        <v>3</v>
      </c>
      <c r="AD846">
        <v>8</v>
      </c>
      <c r="AE846">
        <v>0</v>
      </c>
      <c r="AF846">
        <v>0</v>
      </c>
      <c r="AG846">
        <v>0</v>
      </c>
      <c r="AH846" t="s">
        <v>103</v>
      </c>
      <c r="AI846" s="1">
        <v>44642.671817129631</v>
      </c>
      <c r="AJ846">
        <v>71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8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 x14ac:dyDescent="0.35">
      <c r="A847" t="s">
        <v>2056</v>
      </c>
      <c r="B847" t="s">
        <v>80</v>
      </c>
      <c r="C847" t="s">
        <v>2048</v>
      </c>
      <c r="D847" t="s">
        <v>82</v>
      </c>
      <c r="E847" s="2" t="str">
        <f t="shared" si="10"/>
        <v>FX2112925</v>
      </c>
      <c r="F847" t="s">
        <v>19</v>
      </c>
      <c r="G847" t="s">
        <v>19</v>
      </c>
      <c r="H847" t="s">
        <v>83</v>
      </c>
      <c r="I847" t="s">
        <v>2057</v>
      </c>
      <c r="J847">
        <v>44</v>
      </c>
      <c r="K847" t="s">
        <v>85</v>
      </c>
      <c r="L847" t="s">
        <v>86</v>
      </c>
      <c r="M847" t="s">
        <v>87</v>
      </c>
      <c r="N847">
        <v>2</v>
      </c>
      <c r="O847" s="1">
        <v>44642.668599537035</v>
      </c>
      <c r="P847" s="1">
        <v>44642.671932870369</v>
      </c>
      <c r="Q847">
        <v>70</v>
      </c>
      <c r="R847">
        <v>218</v>
      </c>
      <c r="S847" t="b">
        <v>0</v>
      </c>
      <c r="T847" t="s">
        <v>88</v>
      </c>
      <c r="U847" t="b">
        <v>0</v>
      </c>
      <c r="V847" t="s">
        <v>1361</v>
      </c>
      <c r="W847" s="1">
        <v>44642.670289351852</v>
      </c>
      <c r="X847">
        <v>82</v>
      </c>
      <c r="Y847">
        <v>36</v>
      </c>
      <c r="Z847">
        <v>0</v>
      </c>
      <c r="AA847">
        <v>36</v>
      </c>
      <c r="AB847">
        <v>0</v>
      </c>
      <c r="AC847">
        <v>4</v>
      </c>
      <c r="AD847">
        <v>8</v>
      </c>
      <c r="AE847">
        <v>0</v>
      </c>
      <c r="AF847">
        <v>0</v>
      </c>
      <c r="AG847">
        <v>0</v>
      </c>
      <c r="AH847" t="s">
        <v>98</v>
      </c>
      <c r="AI847" s="1">
        <v>44642.671932870369</v>
      </c>
      <c r="AJ847">
        <v>136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7</v>
      </c>
      <c r="AQ847">
        <v>0</v>
      </c>
      <c r="AR847">
        <v>0</v>
      </c>
      <c r="AS847">
        <v>0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 x14ac:dyDescent="0.35">
      <c r="A848" t="s">
        <v>2058</v>
      </c>
      <c r="B848" t="s">
        <v>80</v>
      </c>
      <c r="C848" t="s">
        <v>2048</v>
      </c>
      <c r="D848" t="s">
        <v>82</v>
      </c>
      <c r="E848" s="2" t="str">
        <f t="shared" si="10"/>
        <v>FX2112925</v>
      </c>
      <c r="F848" t="s">
        <v>19</v>
      </c>
      <c r="G848" t="s">
        <v>19</v>
      </c>
      <c r="H848" t="s">
        <v>83</v>
      </c>
      <c r="I848" t="s">
        <v>2059</v>
      </c>
      <c r="J848">
        <v>44</v>
      </c>
      <c r="K848" t="s">
        <v>85</v>
      </c>
      <c r="L848" t="s">
        <v>86</v>
      </c>
      <c r="M848" t="s">
        <v>87</v>
      </c>
      <c r="N848">
        <v>2</v>
      </c>
      <c r="O848" s="1">
        <v>44642.668854166666</v>
      </c>
      <c r="P848" s="1">
        <v>44642.673877314817</v>
      </c>
      <c r="Q848">
        <v>134</v>
      </c>
      <c r="R848">
        <v>300</v>
      </c>
      <c r="S848" t="b">
        <v>0</v>
      </c>
      <c r="T848" t="s">
        <v>88</v>
      </c>
      <c r="U848" t="b">
        <v>0</v>
      </c>
      <c r="V848" t="s">
        <v>1358</v>
      </c>
      <c r="W848" s="1">
        <v>44642.672500000001</v>
      </c>
      <c r="X848">
        <v>223</v>
      </c>
      <c r="Y848">
        <v>36</v>
      </c>
      <c r="Z848">
        <v>0</v>
      </c>
      <c r="AA848">
        <v>36</v>
      </c>
      <c r="AB848">
        <v>0</v>
      </c>
      <c r="AC848">
        <v>3</v>
      </c>
      <c r="AD848">
        <v>8</v>
      </c>
      <c r="AE848">
        <v>0</v>
      </c>
      <c r="AF848">
        <v>0</v>
      </c>
      <c r="AG848">
        <v>0</v>
      </c>
      <c r="AH848" t="s">
        <v>103</v>
      </c>
      <c r="AI848" s="1">
        <v>44642.673877314817</v>
      </c>
      <c r="AJ848">
        <v>77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8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 x14ac:dyDescent="0.35">
      <c r="A849" t="s">
        <v>2060</v>
      </c>
      <c r="B849" t="s">
        <v>80</v>
      </c>
      <c r="C849" t="s">
        <v>2048</v>
      </c>
      <c r="D849" t="s">
        <v>82</v>
      </c>
      <c r="E849" s="2" t="str">
        <f t="shared" si="10"/>
        <v>FX2112925</v>
      </c>
      <c r="F849" t="s">
        <v>19</v>
      </c>
      <c r="G849" t="s">
        <v>19</v>
      </c>
      <c r="H849" t="s">
        <v>83</v>
      </c>
      <c r="I849" t="s">
        <v>2061</v>
      </c>
      <c r="J849">
        <v>28</v>
      </c>
      <c r="K849" t="s">
        <v>85</v>
      </c>
      <c r="L849" t="s">
        <v>86</v>
      </c>
      <c r="M849" t="s">
        <v>87</v>
      </c>
      <c r="N849">
        <v>2</v>
      </c>
      <c r="O849" s="1">
        <v>44642.668888888889</v>
      </c>
      <c r="P849" s="1">
        <v>44642.672974537039</v>
      </c>
      <c r="Q849">
        <v>134</v>
      </c>
      <c r="R849">
        <v>219</v>
      </c>
      <c r="S849" t="b">
        <v>0</v>
      </c>
      <c r="T849" t="s">
        <v>88</v>
      </c>
      <c r="U849" t="b">
        <v>0</v>
      </c>
      <c r="V849" t="s">
        <v>1254</v>
      </c>
      <c r="W849" s="1">
        <v>44642.672164351854</v>
      </c>
      <c r="X849">
        <v>177</v>
      </c>
      <c r="Y849">
        <v>21</v>
      </c>
      <c r="Z849">
        <v>0</v>
      </c>
      <c r="AA849">
        <v>21</v>
      </c>
      <c r="AB849">
        <v>0</v>
      </c>
      <c r="AC849">
        <v>0</v>
      </c>
      <c r="AD849">
        <v>7</v>
      </c>
      <c r="AE849">
        <v>0</v>
      </c>
      <c r="AF849">
        <v>0</v>
      </c>
      <c r="AG849">
        <v>0</v>
      </c>
      <c r="AH849" t="s">
        <v>103</v>
      </c>
      <c r="AI849" s="1">
        <v>44642.672974537039</v>
      </c>
      <c r="AJ849">
        <v>42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7</v>
      </c>
      <c r="AQ849">
        <v>0</v>
      </c>
      <c r="AR849">
        <v>0</v>
      </c>
      <c r="AS849">
        <v>0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 x14ac:dyDescent="0.35">
      <c r="A850" t="s">
        <v>2062</v>
      </c>
      <c r="B850" t="s">
        <v>80</v>
      </c>
      <c r="C850" t="s">
        <v>299</v>
      </c>
      <c r="D850" t="s">
        <v>82</v>
      </c>
      <c r="E850" s="2" t="str">
        <f>HYPERLINK("capsilon://?command=openfolder&amp;siteaddress=FAM.docvelocity-na8.net&amp;folderid=FXD681C238-7BB0-5627-C682-51A5A8ECFB87","FX220210116")</f>
        <v>FX220210116</v>
      </c>
      <c r="F850" t="s">
        <v>19</v>
      </c>
      <c r="G850" t="s">
        <v>19</v>
      </c>
      <c r="H850" t="s">
        <v>83</v>
      </c>
      <c r="I850" t="s">
        <v>2063</v>
      </c>
      <c r="J850">
        <v>89</v>
      </c>
      <c r="K850" t="s">
        <v>85</v>
      </c>
      <c r="L850" t="s">
        <v>86</v>
      </c>
      <c r="M850" t="s">
        <v>87</v>
      </c>
      <c r="N850">
        <v>2</v>
      </c>
      <c r="O850" s="1">
        <v>44642.690497685187</v>
      </c>
      <c r="P850" s="1">
        <v>44642.715590277781</v>
      </c>
      <c r="Q850">
        <v>1306</v>
      </c>
      <c r="R850">
        <v>862</v>
      </c>
      <c r="S850" t="b">
        <v>0</v>
      </c>
      <c r="T850" t="s">
        <v>88</v>
      </c>
      <c r="U850" t="b">
        <v>0</v>
      </c>
      <c r="V850" t="s">
        <v>237</v>
      </c>
      <c r="W850" s="1">
        <v>44642.700636574074</v>
      </c>
      <c r="X850">
        <v>616</v>
      </c>
      <c r="Y850">
        <v>84</v>
      </c>
      <c r="Z850">
        <v>0</v>
      </c>
      <c r="AA850">
        <v>84</v>
      </c>
      <c r="AB850">
        <v>0</v>
      </c>
      <c r="AC850">
        <v>2</v>
      </c>
      <c r="AD850">
        <v>5</v>
      </c>
      <c r="AE850">
        <v>0</v>
      </c>
      <c r="AF850">
        <v>0</v>
      </c>
      <c r="AG850">
        <v>0</v>
      </c>
      <c r="AH850" t="s">
        <v>98</v>
      </c>
      <c r="AI850" s="1">
        <v>44642.715590277781</v>
      </c>
      <c r="AJ850">
        <v>246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5</v>
      </c>
      <c r="AQ850">
        <v>0</v>
      </c>
      <c r="AR850">
        <v>0</v>
      </c>
      <c r="AS850">
        <v>0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 x14ac:dyDescent="0.35">
      <c r="A851" t="s">
        <v>2064</v>
      </c>
      <c r="B851" t="s">
        <v>80</v>
      </c>
      <c r="C851" t="s">
        <v>299</v>
      </c>
      <c r="D851" t="s">
        <v>82</v>
      </c>
      <c r="E851" s="2" t="str">
        <f>HYPERLINK("capsilon://?command=openfolder&amp;siteaddress=FAM.docvelocity-na8.net&amp;folderid=FXD681C238-7BB0-5627-C682-51A5A8ECFB87","FX220210116")</f>
        <v>FX220210116</v>
      </c>
      <c r="F851" t="s">
        <v>19</v>
      </c>
      <c r="G851" t="s">
        <v>19</v>
      </c>
      <c r="H851" t="s">
        <v>83</v>
      </c>
      <c r="I851" t="s">
        <v>2065</v>
      </c>
      <c r="J851">
        <v>94</v>
      </c>
      <c r="K851" t="s">
        <v>85</v>
      </c>
      <c r="L851" t="s">
        <v>86</v>
      </c>
      <c r="M851" t="s">
        <v>87</v>
      </c>
      <c r="N851">
        <v>2</v>
      </c>
      <c r="O851" s="1">
        <v>44642.690833333334</v>
      </c>
      <c r="P851" s="1">
        <v>44642.723032407404</v>
      </c>
      <c r="Q851">
        <v>1586</v>
      </c>
      <c r="R851">
        <v>1196</v>
      </c>
      <c r="S851" t="b">
        <v>0</v>
      </c>
      <c r="T851" t="s">
        <v>88</v>
      </c>
      <c r="U851" t="b">
        <v>0</v>
      </c>
      <c r="V851" t="s">
        <v>1645</v>
      </c>
      <c r="W851" s="1">
        <v>44642.70107638889</v>
      </c>
      <c r="X851">
        <v>554</v>
      </c>
      <c r="Y851">
        <v>89</v>
      </c>
      <c r="Z851">
        <v>0</v>
      </c>
      <c r="AA851">
        <v>89</v>
      </c>
      <c r="AB851">
        <v>0</v>
      </c>
      <c r="AC851">
        <v>6</v>
      </c>
      <c r="AD851">
        <v>5</v>
      </c>
      <c r="AE851">
        <v>0</v>
      </c>
      <c r="AF851">
        <v>0</v>
      </c>
      <c r="AG851">
        <v>0</v>
      </c>
      <c r="AH851" t="s">
        <v>98</v>
      </c>
      <c r="AI851" s="1">
        <v>44642.723032407404</v>
      </c>
      <c r="AJ851">
        <v>642</v>
      </c>
      <c r="AK851">
        <v>2</v>
      </c>
      <c r="AL851">
        <v>0</v>
      </c>
      <c r="AM851">
        <v>2</v>
      </c>
      <c r="AN851">
        <v>0</v>
      </c>
      <c r="AO851">
        <v>2</v>
      </c>
      <c r="AP851">
        <v>3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 x14ac:dyDescent="0.35">
      <c r="A852" t="s">
        <v>2066</v>
      </c>
      <c r="B852" t="s">
        <v>80</v>
      </c>
      <c r="C852" t="s">
        <v>2067</v>
      </c>
      <c r="D852" t="s">
        <v>82</v>
      </c>
      <c r="E852" s="2" t="str">
        <f>HYPERLINK("capsilon://?command=openfolder&amp;siteaddress=FAM.docvelocity-na8.net&amp;folderid=FX8C085E91-0E3A-47AF-11A9-32E3B387B7CE","FX220212961")</f>
        <v>FX220212961</v>
      </c>
      <c r="F852" t="s">
        <v>19</v>
      </c>
      <c r="G852" t="s">
        <v>19</v>
      </c>
      <c r="H852" t="s">
        <v>83</v>
      </c>
      <c r="I852" t="s">
        <v>2068</v>
      </c>
      <c r="J852">
        <v>28</v>
      </c>
      <c r="K852" t="s">
        <v>85</v>
      </c>
      <c r="L852" t="s">
        <v>86</v>
      </c>
      <c r="M852" t="s">
        <v>87</v>
      </c>
      <c r="N852">
        <v>2</v>
      </c>
      <c r="O852" s="1">
        <v>44642.708252314813</v>
      </c>
      <c r="P852" s="1">
        <v>44642.720520833333</v>
      </c>
      <c r="Q852">
        <v>782</v>
      </c>
      <c r="R852">
        <v>278</v>
      </c>
      <c r="S852" t="b">
        <v>0</v>
      </c>
      <c r="T852" t="s">
        <v>88</v>
      </c>
      <c r="U852" t="b">
        <v>0</v>
      </c>
      <c r="V852" t="s">
        <v>1361</v>
      </c>
      <c r="W852" s="1">
        <v>44642.713206018518</v>
      </c>
      <c r="X852">
        <v>131</v>
      </c>
      <c r="Y852">
        <v>21</v>
      </c>
      <c r="Z852">
        <v>0</v>
      </c>
      <c r="AA852">
        <v>21</v>
      </c>
      <c r="AB852">
        <v>0</v>
      </c>
      <c r="AC852">
        <v>0</v>
      </c>
      <c r="AD852">
        <v>7</v>
      </c>
      <c r="AE852">
        <v>0</v>
      </c>
      <c r="AF852">
        <v>0</v>
      </c>
      <c r="AG852">
        <v>0</v>
      </c>
      <c r="AH852" t="s">
        <v>103</v>
      </c>
      <c r="AI852" s="1">
        <v>44642.720520833333</v>
      </c>
      <c r="AJ852">
        <v>147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7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 x14ac:dyDescent="0.35">
      <c r="A853" t="s">
        <v>2069</v>
      </c>
      <c r="B853" t="s">
        <v>80</v>
      </c>
      <c r="C853" t="s">
        <v>907</v>
      </c>
      <c r="D853" t="s">
        <v>82</v>
      </c>
      <c r="E853" s="2" t="str">
        <f>HYPERLINK("capsilon://?command=openfolder&amp;siteaddress=FAM.docvelocity-na8.net&amp;folderid=FX514B4125-F1AD-A44F-5610-5F18A6058788","FX220212712")</f>
        <v>FX220212712</v>
      </c>
      <c r="F853" t="s">
        <v>19</v>
      </c>
      <c r="G853" t="s">
        <v>19</v>
      </c>
      <c r="H853" t="s">
        <v>83</v>
      </c>
      <c r="I853" t="s">
        <v>2070</v>
      </c>
      <c r="J853">
        <v>0</v>
      </c>
      <c r="K853" t="s">
        <v>85</v>
      </c>
      <c r="L853" t="s">
        <v>86</v>
      </c>
      <c r="M853" t="s">
        <v>87</v>
      </c>
      <c r="N853">
        <v>2</v>
      </c>
      <c r="O853" s="1">
        <v>44642.711793981478</v>
      </c>
      <c r="P853" s="1">
        <v>44642.729467592595</v>
      </c>
      <c r="Q853">
        <v>17</v>
      </c>
      <c r="R853">
        <v>1510</v>
      </c>
      <c r="S853" t="b">
        <v>0</v>
      </c>
      <c r="T853" t="s">
        <v>88</v>
      </c>
      <c r="U853" t="b">
        <v>0</v>
      </c>
      <c r="V853" t="s">
        <v>1215</v>
      </c>
      <c r="W853" s="1">
        <v>44642.728032407409</v>
      </c>
      <c r="X853">
        <v>1392</v>
      </c>
      <c r="Y853">
        <v>52</v>
      </c>
      <c r="Z853">
        <v>0</v>
      </c>
      <c r="AA853">
        <v>52</v>
      </c>
      <c r="AB853">
        <v>0</v>
      </c>
      <c r="AC853">
        <v>45</v>
      </c>
      <c r="AD853">
        <v>-52</v>
      </c>
      <c r="AE853">
        <v>0</v>
      </c>
      <c r="AF853">
        <v>0</v>
      </c>
      <c r="AG853">
        <v>0</v>
      </c>
      <c r="AH853" t="s">
        <v>103</v>
      </c>
      <c r="AI853" s="1">
        <v>44642.729467592595</v>
      </c>
      <c r="AJ853">
        <v>118</v>
      </c>
      <c r="AK853">
        <v>2</v>
      </c>
      <c r="AL853">
        <v>0</v>
      </c>
      <c r="AM853">
        <v>2</v>
      </c>
      <c r="AN853">
        <v>0</v>
      </c>
      <c r="AO853">
        <v>2</v>
      </c>
      <c r="AP853">
        <v>-54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 x14ac:dyDescent="0.35">
      <c r="A854" t="s">
        <v>2071</v>
      </c>
      <c r="B854" t="s">
        <v>80</v>
      </c>
      <c r="C854" t="s">
        <v>2072</v>
      </c>
      <c r="D854" t="s">
        <v>82</v>
      </c>
      <c r="E854" s="2" t="str">
        <f>HYPERLINK("capsilon://?command=openfolder&amp;siteaddress=FAM.docvelocity-na8.net&amp;folderid=FX019FAB9C-29C1-4DE2-B1C8-A6B1987A47B5","FX22036421")</f>
        <v>FX22036421</v>
      </c>
      <c r="F854" t="s">
        <v>19</v>
      </c>
      <c r="G854" t="s">
        <v>19</v>
      </c>
      <c r="H854" t="s">
        <v>83</v>
      </c>
      <c r="I854" t="s">
        <v>2073</v>
      </c>
      <c r="J854">
        <v>0</v>
      </c>
      <c r="K854" t="s">
        <v>85</v>
      </c>
      <c r="L854" t="s">
        <v>86</v>
      </c>
      <c r="M854" t="s">
        <v>87</v>
      </c>
      <c r="N854">
        <v>2</v>
      </c>
      <c r="O854" s="1">
        <v>44642.733981481484</v>
      </c>
      <c r="P854" s="1">
        <v>44642.78019675926</v>
      </c>
      <c r="Q854">
        <v>2825</v>
      </c>
      <c r="R854">
        <v>1168</v>
      </c>
      <c r="S854" t="b">
        <v>0</v>
      </c>
      <c r="T854" t="s">
        <v>88</v>
      </c>
      <c r="U854" t="b">
        <v>0</v>
      </c>
      <c r="V854" t="s">
        <v>1254</v>
      </c>
      <c r="W854" s="1">
        <v>44642.744004629632</v>
      </c>
      <c r="X854">
        <v>863</v>
      </c>
      <c r="Y854">
        <v>52</v>
      </c>
      <c r="Z854">
        <v>0</v>
      </c>
      <c r="AA854">
        <v>52</v>
      </c>
      <c r="AB854">
        <v>0</v>
      </c>
      <c r="AC854">
        <v>49</v>
      </c>
      <c r="AD854">
        <v>-52</v>
      </c>
      <c r="AE854">
        <v>0</v>
      </c>
      <c r="AF854">
        <v>0</v>
      </c>
      <c r="AG854">
        <v>0</v>
      </c>
      <c r="AH854" t="s">
        <v>103</v>
      </c>
      <c r="AI854" s="1">
        <v>44642.78019675926</v>
      </c>
      <c r="AJ854">
        <v>291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-52</v>
      </c>
      <c r="AQ854">
        <v>0</v>
      </c>
      <c r="AR854">
        <v>0</v>
      </c>
      <c r="AS854">
        <v>0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 x14ac:dyDescent="0.35">
      <c r="A855" t="s">
        <v>2074</v>
      </c>
      <c r="B855" t="s">
        <v>80</v>
      </c>
      <c r="C855" t="s">
        <v>907</v>
      </c>
      <c r="D855" t="s">
        <v>82</v>
      </c>
      <c r="E855" s="2" t="str">
        <f>HYPERLINK("capsilon://?command=openfolder&amp;siteaddress=FAM.docvelocity-na8.net&amp;folderid=FX514B4125-F1AD-A44F-5610-5F18A6058788","FX220212712")</f>
        <v>FX220212712</v>
      </c>
      <c r="F855" t="s">
        <v>19</v>
      </c>
      <c r="G855" t="s">
        <v>19</v>
      </c>
      <c r="H855" t="s">
        <v>83</v>
      </c>
      <c r="I855" t="s">
        <v>2075</v>
      </c>
      <c r="J855">
        <v>51</v>
      </c>
      <c r="K855" t="s">
        <v>85</v>
      </c>
      <c r="L855" t="s">
        <v>86</v>
      </c>
      <c r="M855" t="s">
        <v>87</v>
      </c>
      <c r="N855">
        <v>2</v>
      </c>
      <c r="O855" s="1">
        <v>44642.796782407408</v>
      </c>
      <c r="P855" s="1">
        <v>44642.812037037038</v>
      </c>
      <c r="Q855">
        <v>561</v>
      </c>
      <c r="R855">
        <v>757</v>
      </c>
      <c r="S855" t="b">
        <v>0</v>
      </c>
      <c r="T855" t="s">
        <v>88</v>
      </c>
      <c r="U855" t="b">
        <v>0</v>
      </c>
      <c r="V855" t="s">
        <v>1226</v>
      </c>
      <c r="W855" s="1">
        <v>44642.804722222223</v>
      </c>
      <c r="X855">
        <v>561</v>
      </c>
      <c r="Y855">
        <v>46</v>
      </c>
      <c r="Z855">
        <v>0</v>
      </c>
      <c r="AA855">
        <v>46</v>
      </c>
      <c r="AB855">
        <v>0</v>
      </c>
      <c r="AC855">
        <v>1</v>
      </c>
      <c r="AD855">
        <v>5</v>
      </c>
      <c r="AE855">
        <v>0</v>
      </c>
      <c r="AF855">
        <v>0</v>
      </c>
      <c r="AG855">
        <v>0</v>
      </c>
      <c r="AH855" t="s">
        <v>191</v>
      </c>
      <c r="AI855" s="1">
        <v>44642.812037037038</v>
      </c>
      <c r="AJ855">
        <v>196</v>
      </c>
      <c r="AK855">
        <v>1</v>
      </c>
      <c r="AL855">
        <v>0</v>
      </c>
      <c r="AM855">
        <v>1</v>
      </c>
      <c r="AN855">
        <v>0</v>
      </c>
      <c r="AO855">
        <v>1</v>
      </c>
      <c r="AP855">
        <v>4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 x14ac:dyDescent="0.35">
      <c r="A856" t="s">
        <v>2076</v>
      </c>
      <c r="B856" t="s">
        <v>80</v>
      </c>
      <c r="C856" t="s">
        <v>2077</v>
      </c>
      <c r="D856" t="s">
        <v>82</v>
      </c>
      <c r="E856" s="2" t="str">
        <f>HYPERLINK("capsilon://?command=openfolder&amp;siteaddress=FAM.docvelocity-na8.net&amp;folderid=FX3DE6DBEF-4033-DBEC-E0DF-80E14AA4A478","FX22035087")</f>
        <v>FX22035087</v>
      </c>
      <c r="F856" t="s">
        <v>19</v>
      </c>
      <c r="G856" t="s">
        <v>19</v>
      </c>
      <c r="H856" t="s">
        <v>83</v>
      </c>
      <c r="I856" t="s">
        <v>2078</v>
      </c>
      <c r="J856">
        <v>0</v>
      </c>
      <c r="K856" t="s">
        <v>85</v>
      </c>
      <c r="L856" t="s">
        <v>86</v>
      </c>
      <c r="M856" t="s">
        <v>87</v>
      </c>
      <c r="N856">
        <v>2</v>
      </c>
      <c r="O856" s="1">
        <v>44642.883090277777</v>
      </c>
      <c r="P856" s="1">
        <v>44643.121030092596</v>
      </c>
      <c r="Q856">
        <v>19979</v>
      </c>
      <c r="R856">
        <v>579</v>
      </c>
      <c r="S856" t="b">
        <v>0</v>
      </c>
      <c r="T856" t="s">
        <v>88</v>
      </c>
      <c r="U856" t="b">
        <v>0</v>
      </c>
      <c r="V856" t="s">
        <v>1299</v>
      </c>
      <c r="W856" s="1">
        <v>44642.920474537037</v>
      </c>
      <c r="X856">
        <v>418</v>
      </c>
      <c r="Y856">
        <v>9</v>
      </c>
      <c r="Z856">
        <v>0</v>
      </c>
      <c r="AA856">
        <v>9</v>
      </c>
      <c r="AB856">
        <v>0</v>
      </c>
      <c r="AC856">
        <v>3</v>
      </c>
      <c r="AD856">
        <v>-9</v>
      </c>
      <c r="AE856">
        <v>0</v>
      </c>
      <c r="AF856">
        <v>0</v>
      </c>
      <c r="AG856">
        <v>0</v>
      </c>
      <c r="AH856" t="s">
        <v>424</v>
      </c>
      <c r="AI856" s="1">
        <v>44643.121030092596</v>
      </c>
      <c r="AJ856">
        <v>157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-9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 x14ac:dyDescent="0.35">
      <c r="A857" t="s">
        <v>2079</v>
      </c>
      <c r="B857" t="s">
        <v>80</v>
      </c>
      <c r="C857" t="s">
        <v>1492</v>
      </c>
      <c r="D857" t="s">
        <v>82</v>
      </c>
      <c r="E857" s="2" t="str">
        <f>HYPERLINK("capsilon://?command=openfolder&amp;siteaddress=FAM.docvelocity-na8.net&amp;folderid=FX4EEDA290-E6F5-7138-D115-1C64F6D66CB1","FX22031212")</f>
        <v>FX22031212</v>
      </c>
      <c r="F857" t="s">
        <v>19</v>
      </c>
      <c r="G857" t="s">
        <v>19</v>
      </c>
      <c r="H857" t="s">
        <v>83</v>
      </c>
      <c r="I857" t="s">
        <v>2080</v>
      </c>
      <c r="J857">
        <v>164</v>
      </c>
      <c r="K857" t="s">
        <v>85</v>
      </c>
      <c r="L857" t="s">
        <v>86</v>
      </c>
      <c r="M857" t="s">
        <v>87</v>
      </c>
      <c r="N857">
        <v>1</v>
      </c>
      <c r="O857" s="1">
        <v>44643.268900462965</v>
      </c>
      <c r="P857" s="1">
        <v>44643.284432870372</v>
      </c>
      <c r="Q857">
        <v>847</v>
      </c>
      <c r="R857">
        <v>495</v>
      </c>
      <c r="S857" t="b">
        <v>0</v>
      </c>
      <c r="T857" t="s">
        <v>88</v>
      </c>
      <c r="U857" t="b">
        <v>0</v>
      </c>
      <c r="V857" t="s">
        <v>1592</v>
      </c>
      <c r="W857" s="1">
        <v>44643.284432870372</v>
      </c>
      <c r="X857">
        <v>193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164</v>
      </c>
      <c r="AE857">
        <v>159</v>
      </c>
      <c r="AF857">
        <v>0</v>
      </c>
      <c r="AG857">
        <v>3</v>
      </c>
      <c r="AH857" t="s">
        <v>88</v>
      </c>
      <c r="AI857" t="s">
        <v>88</v>
      </c>
      <c r="AJ857" t="s">
        <v>88</v>
      </c>
      <c r="AK857" t="s">
        <v>88</v>
      </c>
      <c r="AL857" t="s">
        <v>88</v>
      </c>
      <c r="AM857" t="s">
        <v>88</v>
      </c>
      <c r="AN857" t="s">
        <v>88</v>
      </c>
      <c r="AO857" t="s">
        <v>88</v>
      </c>
      <c r="AP857" t="s">
        <v>88</v>
      </c>
      <c r="AQ857" t="s">
        <v>88</v>
      </c>
      <c r="AR857" t="s">
        <v>88</v>
      </c>
      <c r="AS857" t="s">
        <v>88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 x14ac:dyDescent="0.35">
      <c r="A858" t="s">
        <v>2081</v>
      </c>
      <c r="B858" t="s">
        <v>80</v>
      </c>
      <c r="C858" t="s">
        <v>1492</v>
      </c>
      <c r="D858" t="s">
        <v>82</v>
      </c>
      <c r="E858" s="2" t="str">
        <f>HYPERLINK("capsilon://?command=openfolder&amp;siteaddress=FAM.docvelocity-na8.net&amp;folderid=FX4EEDA290-E6F5-7138-D115-1C64F6D66CB1","FX22031212")</f>
        <v>FX22031212</v>
      </c>
      <c r="F858" t="s">
        <v>19</v>
      </c>
      <c r="G858" t="s">
        <v>19</v>
      </c>
      <c r="H858" t="s">
        <v>83</v>
      </c>
      <c r="I858" t="s">
        <v>2080</v>
      </c>
      <c r="J858">
        <v>212</v>
      </c>
      <c r="K858" t="s">
        <v>85</v>
      </c>
      <c r="L858" t="s">
        <v>86</v>
      </c>
      <c r="M858" t="s">
        <v>87</v>
      </c>
      <c r="N858">
        <v>2</v>
      </c>
      <c r="O858" s="1">
        <v>44643.285127314812</v>
      </c>
      <c r="P858" s="1">
        <v>44643.315555555557</v>
      </c>
      <c r="Q858">
        <v>446</v>
      </c>
      <c r="R858">
        <v>2183</v>
      </c>
      <c r="S858" t="b">
        <v>0</v>
      </c>
      <c r="T858" t="s">
        <v>88</v>
      </c>
      <c r="U858" t="b">
        <v>1</v>
      </c>
      <c r="V858" t="s">
        <v>1592</v>
      </c>
      <c r="W858" s="1">
        <v>44643.296087962961</v>
      </c>
      <c r="X858">
        <v>945</v>
      </c>
      <c r="Y858">
        <v>186</v>
      </c>
      <c r="Z858">
        <v>0</v>
      </c>
      <c r="AA858">
        <v>186</v>
      </c>
      <c r="AB858">
        <v>5</v>
      </c>
      <c r="AC858">
        <v>12</v>
      </c>
      <c r="AD858">
        <v>26</v>
      </c>
      <c r="AE858">
        <v>0</v>
      </c>
      <c r="AF858">
        <v>0</v>
      </c>
      <c r="AG858">
        <v>0</v>
      </c>
      <c r="AH858" t="s">
        <v>89</v>
      </c>
      <c r="AI858" s="1">
        <v>44643.315555555557</v>
      </c>
      <c r="AJ858">
        <v>1238</v>
      </c>
      <c r="AK858">
        <v>3</v>
      </c>
      <c r="AL858">
        <v>0</v>
      </c>
      <c r="AM858">
        <v>3</v>
      </c>
      <c r="AN858">
        <v>0</v>
      </c>
      <c r="AO858">
        <v>3</v>
      </c>
      <c r="AP858">
        <v>23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 x14ac:dyDescent="0.35">
      <c r="A859" t="s">
        <v>2082</v>
      </c>
      <c r="B859" t="s">
        <v>80</v>
      </c>
      <c r="C859" t="s">
        <v>869</v>
      </c>
      <c r="D859" t="s">
        <v>82</v>
      </c>
      <c r="E859" s="2" t="str">
        <f>HYPERLINK("capsilon://?command=openfolder&amp;siteaddress=FAM.docvelocity-na8.net&amp;folderid=FXE93A86F1-8357-E3B1-3AFE-1B312ACB210D","FX22021103")</f>
        <v>FX22021103</v>
      </c>
      <c r="F859" t="s">
        <v>19</v>
      </c>
      <c r="G859" t="s">
        <v>19</v>
      </c>
      <c r="H859" t="s">
        <v>83</v>
      </c>
      <c r="I859" t="s">
        <v>2083</v>
      </c>
      <c r="J859">
        <v>158</v>
      </c>
      <c r="K859" t="s">
        <v>85</v>
      </c>
      <c r="L859" t="s">
        <v>86</v>
      </c>
      <c r="M859" t="s">
        <v>87</v>
      </c>
      <c r="N859">
        <v>1</v>
      </c>
      <c r="O859" s="1">
        <v>44643.403865740744</v>
      </c>
      <c r="P859" s="1">
        <v>44643.414733796293</v>
      </c>
      <c r="Q859">
        <v>106</v>
      </c>
      <c r="R859">
        <v>833</v>
      </c>
      <c r="S859" t="b">
        <v>0</v>
      </c>
      <c r="T859" t="s">
        <v>88</v>
      </c>
      <c r="U859" t="b">
        <v>0</v>
      </c>
      <c r="V859" t="s">
        <v>1296</v>
      </c>
      <c r="W859" s="1">
        <v>44643.414733796293</v>
      </c>
      <c r="X859">
        <v>440</v>
      </c>
      <c r="Y859">
        <v>52</v>
      </c>
      <c r="Z859">
        <v>0</v>
      </c>
      <c r="AA859">
        <v>52</v>
      </c>
      <c r="AB859">
        <v>0</v>
      </c>
      <c r="AC859">
        <v>0</v>
      </c>
      <c r="AD859">
        <v>106</v>
      </c>
      <c r="AE859">
        <v>87</v>
      </c>
      <c r="AF859">
        <v>0</v>
      </c>
      <c r="AG859">
        <v>2</v>
      </c>
      <c r="AH859" t="s">
        <v>88</v>
      </c>
      <c r="AI859" t="s">
        <v>88</v>
      </c>
      <c r="AJ859" t="s">
        <v>88</v>
      </c>
      <c r="AK859" t="s">
        <v>88</v>
      </c>
      <c r="AL859" t="s">
        <v>88</v>
      </c>
      <c r="AM859" t="s">
        <v>88</v>
      </c>
      <c r="AN859" t="s">
        <v>88</v>
      </c>
      <c r="AO859" t="s">
        <v>88</v>
      </c>
      <c r="AP859" t="s">
        <v>88</v>
      </c>
      <c r="AQ859" t="s">
        <v>88</v>
      </c>
      <c r="AR859" t="s">
        <v>88</v>
      </c>
      <c r="AS859" t="s">
        <v>88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 x14ac:dyDescent="0.35">
      <c r="A860" t="s">
        <v>2084</v>
      </c>
      <c r="B860" t="s">
        <v>80</v>
      </c>
      <c r="C860" t="s">
        <v>869</v>
      </c>
      <c r="D860" t="s">
        <v>82</v>
      </c>
      <c r="E860" s="2" t="str">
        <f>HYPERLINK("capsilon://?command=openfolder&amp;siteaddress=FAM.docvelocity-na8.net&amp;folderid=FXE93A86F1-8357-E3B1-3AFE-1B312ACB210D","FX22021103")</f>
        <v>FX22021103</v>
      </c>
      <c r="F860" t="s">
        <v>19</v>
      </c>
      <c r="G860" t="s">
        <v>19</v>
      </c>
      <c r="H860" t="s">
        <v>83</v>
      </c>
      <c r="I860" t="s">
        <v>2083</v>
      </c>
      <c r="J860">
        <v>116</v>
      </c>
      <c r="K860" t="s">
        <v>85</v>
      </c>
      <c r="L860" t="s">
        <v>86</v>
      </c>
      <c r="M860" t="s">
        <v>87</v>
      </c>
      <c r="N860">
        <v>2</v>
      </c>
      <c r="O860" s="1">
        <v>44643.415324074071</v>
      </c>
      <c r="P860" s="1">
        <v>44643.443865740737</v>
      </c>
      <c r="Q860">
        <v>363</v>
      </c>
      <c r="R860">
        <v>2103</v>
      </c>
      <c r="S860" t="b">
        <v>0</v>
      </c>
      <c r="T860" t="s">
        <v>88</v>
      </c>
      <c r="U860" t="b">
        <v>1</v>
      </c>
      <c r="V860" t="s">
        <v>1335</v>
      </c>
      <c r="W860" s="1">
        <v>44643.431574074071</v>
      </c>
      <c r="X860">
        <v>1388</v>
      </c>
      <c r="Y860">
        <v>122</v>
      </c>
      <c r="Z860">
        <v>0</v>
      </c>
      <c r="AA860">
        <v>122</v>
      </c>
      <c r="AB860">
        <v>5</v>
      </c>
      <c r="AC860">
        <v>32</v>
      </c>
      <c r="AD860">
        <v>-6</v>
      </c>
      <c r="AE860">
        <v>0</v>
      </c>
      <c r="AF860">
        <v>0</v>
      </c>
      <c r="AG860">
        <v>0</v>
      </c>
      <c r="AH860" t="s">
        <v>130</v>
      </c>
      <c r="AI860" s="1">
        <v>44643.443865740737</v>
      </c>
      <c r="AJ860">
        <v>52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-6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 x14ac:dyDescent="0.35">
      <c r="A861" t="s">
        <v>2085</v>
      </c>
      <c r="B861" t="s">
        <v>80</v>
      </c>
      <c r="C861" t="s">
        <v>577</v>
      </c>
      <c r="D861" t="s">
        <v>82</v>
      </c>
      <c r="E861" s="2" t="str">
        <f>HYPERLINK("capsilon://?command=openfolder&amp;siteaddress=FAM.docvelocity-na8.net&amp;folderid=FX83E42FF9-F014-F90B-449E-844FA8D2BB6B","FX22029962")</f>
        <v>FX22029962</v>
      </c>
      <c r="F861" t="s">
        <v>19</v>
      </c>
      <c r="G861" t="s">
        <v>19</v>
      </c>
      <c r="H861" t="s">
        <v>83</v>
      </c>
      <c r="I861" t="s">
        <v>2086</v>
      </c>
      <c r="J861">
        <v>0</v>
      </c>
      <c r="K861" t="s">
        <v>85</v>
      </c>
      <c r="L861" t="s">
        <v>86</v>
      </c>
      <c r="M861" t="s">
        <v>87</v>
      </c>
      <c r="N861">
        <v>2</v>
      </c>
      <c r="O861" s="1">
        <v>44622.595069444447</v>
      </c>
      <c r="P861" s="1">
        <v>44622.621435185189</v>
      </c>
      <c r="Q861">
        <v>1512</v>
      </c>
      <c r="R861">
        <v>766</v>
      </c>
      <c r="S861" t="b">
        <v>0</v>
      </c>
      <c r="T861" t="s">
        <v>88</v>
      </c>
      <c r="U861" t="b">
        <v>0</v>
      </c>
      <c r="V861" t="s">
        <v>114</v>
      </c>
      <c r="W861" s="1">
        <v>44622.599652777775</v>
      </c>
      <c r="X861">
        <v>371</v>
      </c>
      <c r="Y861">
        <v>21</v>
      </c>
      <c r="Z861">
        <v>0</v>
      </c>
      <c r="AA861">
        <v>21</v>
      </c>
      <c r="AB861">
        <v>0</v>
      </c>
      <c r="AC861">
        <v>10</v>
      </c>
      <c r="AD861">
        <v>-21</v>
      </c>
      <c r="AE861">
        <v>0</v>
      </c>
      <c r="AF861">
        <v>0</v>
      </c>
      <c r="AG861">
        <v>0</v>
      </c>
      <c r="AH861" t="s">
        <v>98</v>
      </c>
      <c r="AI861" s="1">
        <v>44622.621435185189</v>
      </c>
      <c r="AJ861">
        <v>395</v>
      </c>
      <c r="AK861">
        <v>1</v>
      </c>
      <c r="AL861">
        <v>0</v>
      </c>
      <c r="AM861">
        <v>1</v>
      </c>
      <c r="AN861">
        <v>0</v>
      </c>
      <c r="AO861">
        <v>1</v>
      </c>
      <c r="AP861">
        <v>-22</v>
      </c>
      <c r="AQ861">
        <v>0</v>
      </c>
      <c r="AR861">
        <v>0</v>
      </c>
      <c r="AS861">
        <v>0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 x14ac:dyDescent="0.35">
      <c r="A862" t="s">
        <v>2087</v>
      </c>
      <c r="B862" t="s">
        <v>80</v>
      </c>
      <c r="C862" t="s">
        <v>2088</v>
      </c>
      <c r="D862" t="s">
        <v>82</v>
      </c>
      <c r="E862" s="2" t="str">
        <f>HYPERLINK("capsilon://?command=openfolder&amp;siteaddress=FAM.docvelocity-na8.net&amp;folderid=FXDDB4FBBD-A8BB-B4A9-7BCE-1D5A60640BD5","FX22037849")</f>
        <v>FX22037849</v>
      </c>
      <c r="F862" t="s">
        <v>19</v>
      </c>
      <c r="G862" t="s">
        <v>19</v>
      </c>
      <c r="H862" t="s">
        <v>83</v>
      </c>
      <c r="I862" t="s">
        <v>2089</v>
      </c>
      <c r="J862">
        <v>0</v>
      </c>
      <c r="K862" t="s">
        <v>85</v>
      </c>
      <c r="L862" t="s">
        <v>86</v>
      </c>
      <c r="M862" t="s">
        <v>87</v>
      </c>
      <c r="N862">
        <v>2</v>
      </c>
      <c r="O862" s="1">
        <v>44643.474594907406</v>
      </c>
      <c r="P862" s="1">
        <v>44643.48333333333</v>
      </c>
      <c r="Q862">
        <v>514</v>
      </c>
      <c r="R862">
        <v>241</v>
      </c>
      <c r="S862" t="b">
        <v>0</v>
      </c>
      <c r="T862" t="s">
        <v>88</v>
      </c>
      <c r="U862" t="b">
        <v>0</v>
      </c>
      <c r="V862" t="s">
        <v>1358</v>
      </c>
      <c r="W862" s="1">
        <v>44643.479664351849</v>
      </c>
      <c r="X862">
        <v>114</v>
      </c>
      <c r="Y862">
        <v>9</v>
      </c>
      <c r="Z862">
        <v>0</v>
      </c>
      <c r="AA862">
        <v>9</v>
      </c>
      <c r="AB862">
        <v>0</v>
      </c>
      <c r="AC862">
        <v>3</v>
      </c>
      <c r="AD862">
        <v>-9</v>
      </c>
      <c r="AE862">
        <v>0</v>
      </c>
      <c r="AF862">
        <v>0</v>
      </c>
      <c r="AG862">
        <v>0</v>
      </c>
      <c r="AH862" t="s">
        <v>98</v>
      </c>
      <c r="AI862" s="1">
        <v>44643.48333333333</v>
      </c>
      <c r="AJ862">
        <v>127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-9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 x14ac:dyDescent="0.35">
      <c r="A863" t="s">
        <v>2090</v>
      </c>
      <c r="B863" t="s">
        <v>80</v>
      </c>
      <c r="C863" t="s">
        <v>2088</v>
      </c>
      <c r="D863" t="s">
        <v>82</v>
      </c>
      <c r="E863" s="2" t="str">
        <f>HYPERLINK("capsilon://?command=openfolder&amp;siteaddress=FAM.docvelocity-na8.net&amp;folderid=FXDDB4FBBD-A8BB-B4A9-7BCE-1D5A60640BD5","FX22037849")</f>
        <v>FX22037849</v>
      </c>
      <c r="F863" t="s">
        <v>19</v>
      </c>
      <c r="G863" t="s">
        <v>19</v>
      </c>
      <c r="H863" t="s">
        <v>83</v>
      </c>
      <c r="I863" t="s">
        <v>2091</v>
      </c>
      <c r="J863">
        <v>0</v>
      </c>
      <c r="K863" t="s">
        <v>85</v>
      </c>
      <c r="L863" t="s">
        <v>86</v>
      </c>
      <c r="M863" t="s">
        <v>87</v>
      </c>
      <c r="N863">
        <v>2</v>
      </c>
      <c r="O863" s="1">
        <v>44643.477002314816</v>
      </c>
      <c r="P863" s="1">
        <v>44643.483530092592</v>
      </c>
      <c r="Q863">
        <v>468</v>
      </c>
      <c r="R863">
        <v>96</v>
      </c>
      <c r="S863" t="b">
        <v>0</v>
      </c>
      <c r="T863" t="s">
        <v>88</v>
      </c>
      <c r="U863" t="b">
        <v>0</v>
      </c>
      <c r="V863" t="s">
        <v>1358</v>
      </c>
      <c r="W863" s="1">
        <v>44643.48060185185</v>
      </c>
      <c r="X863">
        <v>80</v>
      </c>
      <c r="Y863">
        <v>0</v>
      </c>
      <c r="Z863">
        <v>0</v>
      </c>
      <c r="AA863">
        <v>0</v>
      </c>
      <c r="AB863">
        <v>9</v>
      </c>
      <c r="AC863">
        <v>0</v>
      </c>
      <c r="AD863">
        <v>0</v>
      </c>
      <c r="AE863">
        <v>0</v>
      </c>
      <c r="AF863">
        <v>0</v>
      </c>
      <c r="AG863">
        <v>0</v>
      </c>
      <c r="AH863" t="s">
        <v>98</v>
      </c>
      <c r="AI863" s="1">
        <v>44643.483530092592</v>
      </c>
      <c r="AJ863">
        <v>16</v>
      </c>
      <c r="AK863">
        <v>0</v>
      </c>
      <c r="AL863">
        <v>0</v>
      </c>
      <c r="AM863">
        <v>0</v>
      </c>
      <c r="AN863">
        <v>9</v>
      </c>
      <c r="AO863">
        <v>0</v>
      </c>
      <c r="AP863">
        <v>0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 x14ac:dyDescent="0.35">
      <c r="A864" t="s">
        <v>2092</v>
      </c>
      <c r="B864" t="s">
        <v>80</v>
      </c>
      <c r="C864" t="s">
        <v>1098</v>
      </c>
      <c r="D864" t="s">
        <v>82</v>
      </c>
      <c r="E864" s="2" t="str">
        <f>HYPERLINK("capsilon://?command=openfolder&amp;siteaddress=FAM.docvelocity-na8.net&amp;folderid=FXC96D64A3-B47E-30D4-BB68-4BAC8E1E69C2","FX220212356")</f>
        <v>FX220212356</v>
      </c>
      <c r="F864" t="s">
        <v>19</v>
      </c>
      <c r="G864" t="s">
        <v>19</v>
      </c>
      <c r="H864" t="s">
        <v>83</v>
      </c>
      <c r="I864" t="s">
        <v>2093</v>
      </c>
      <c r="J864">
        <v>0</v>
      </c>
      <c r="K864" t="s">
        <v>85</v>
      </c>
      <c r="L864" t="s">
        <v>86</v>
      </c>
      <c r="M864" t="s">
        <v>87</v>
      </c>
      <c r="N864">
        <v>2</v>
      </c>
      <c r="O864" s="1">
        <v>44643.522800925923</v>
      </c>
      <c r="P864" s="1">
        <v>44643.528078703705</v>
      </c>
      <c r="Q864">
        <v>152</v>
      </c>
      <c r="R864">
        <v>304</v>
      </c>
      <c r="S864" t="b">
        <v>0</v>
      </c>
      <c r="T864" t="s">
        <v>88</v>
      </c>
      <c r="U864" t="b">
        <v>0</v>
      </c>
      <c r="V864" t="s">
        <v>1382</v>
      </c>
      <c r="W864" s="1">
        <v>44643.525335648148</v>
      </c>
      <c r="X864">
        <v>215</v>
      </c>
      <c r="Y864">
        <v>9</v>
      </c>
      <c r="Z864">
        <v>0</v>
      </c>
      <c r="AA864">
        <v>9</v>
      </c>
      <c r="AB864">
        <v>0</v>
      </c>
      <c r="AC864">
        <v>3</v>
      </c>
      <c r="AD864">
        <v>-9</v>
      </c>
      <c r="AE864">
        <v>0</v>
      </c>
      <c r="AF864">
        <v>0</v>
      </c>
      <c r="AG864">
        <v>0</v>
      </c>
      <c r="AH864" t="s">
        <v>98</v>
      </c>
      <c r="AI864" s="1">
        <v>44643.528078703705</v>
      </c>
      <c r="AJ864">
        <v>89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-9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 x14ac:dyDescent="0.35">
      <c r="A865" t="s">
        <v>2094</v>
      </c>
      <c r="B865" t="s">
        <v>80</v>
      </c>
      <c r="C865" t="s">
        <v>1098</v>
      </c>
      <c r="D865" t="s">
        <v>82</v>
      </c>
      <c r="E865" s="2" t="str">
        <f>HYPERLINK("capsilon://?command=openfolder&amp;siteaddress=FAM.docvelocity-na8.net&amp;folderid=FXC96D64A3-B47E-30D4-BB68-4BAC8E1E69C2","FX220212356")</f>
        <v>FX220212356</v>
      </c>
      <c r="F865" t="s">
        <v>19</v>
      </c>
      <c r="G865" t="s">
        <v>19</v>
      </c>
      <c r="H865" t="s">
        <v>83</v>
      </c>
      <c r="I865" t="s">
        <v>2095</v>
      </c>
      <c r="J865">
        <v>0</v>
      </c>
      <c r="K865" t="s">
        <v>85</v>
      </c>
      <c r="L865" t="s">
        <v>86</v>
      </c>
      <c r="M865" t="s">
        <v>87</v>
      </c>
      <c r="N865">
        <v>2</v>
      </c>
      <c r="O865" s="1">
        <v>44643.527870370373</v>
      </c>
      <c r="P865" s="1">
        <v>44643.551203703704</v>
      </c>
      <c r="Q865">
        <v>1900</v>
      </c>
      <c r="R865">
        <v>116</v>
      </c>
      <c r="S865" t="b">
        <v>0</v>
      </c>
      <c r="T865" t="s">
        <v>88</v>
      </c>
      <c r="U865" t="b">
        <v>0</v>
      </c>
      <c r="V865" t="s">
        <v>1254</v>
      </c>
      <c r="W865" s="1">
        <v>44643.528993055559</v>
      </c>
      <c r="X865">
        <v>87</v>
      </c>
      <c r="Y865">
        <v>0</v>
      </c>
      <c r="Z865">
        <v>0</v>
      </c>
      <c r="AA865">
        <v>0</v>
      </c>
      <c r="AB865">
        <v>9</v>
      </c>
      <c r="AC865">
        <v>0</v>
      </c>
      <c r="AD865">
        <v>0</v>
      </c>
      <c r="AE865">
        <v>0</v>
      </c>
      <c r="AF865">
        <v>0</v>
      </c>
      <c r="AG865">
        <v>0</v>
      </c>
      <c r="AH865" t="s">
        <v>191</v>
      </c>
      <c r="AI865" s="1">
        <v>44643.551203703704</v>
      </c>
      <c r="AJ865">
        <v>23</v>
      </c>
      <c r="AK865">
        <v>0</v>
      </c>
      <c r="AL865">
        <v>0</v>
      </c>
      <c r="AM865">
        <v>0</v>
      </c>
      <c r="AN865">
        <v>9</v>
      </c>
      <c r="AO865">
        <v>0</v>
      </c>
      <c r="AP865">
        <v>0</v>
      </c>
      <c r="AQ865">
        <v>0</v>
      </c>
      <c r="AR865">
        <v>0</v>
      </c>
      <c r="AS865">
        <v>0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 x14ac:dyDescent="0.35">
      <c r="A866" t="s">
        <v>2096</v>
      </c>
      <c r="B866" t="s">
        <v>80</v>
      </c>
      <c r="C866" t="s">
        <v>2097</v>
      </c>
      <c r="D866" t="s">
        <v>82</v>
      </c>
      <c r="E866" s="2" t="str">
        <f>HYPERLINK("capsilon://?command=openfolder&amp;siteaddress=FAM.docvelocity-na8.net&amp;folderid=FX6E305857-5E03-5A87-5392-801EFCF59991","FX21126383")</f>
        <v>FX21126383</v>
      </c>
      <c r="F866" t="s">
        <v>19</v>
      </c>
      <c r="G866" t="s">
        <v>19</v>
      </c>
      <c r="H866" t="s">
        <v>83</v>
      </c>
      <c r="I866" t="s">
        <v>2098</v>
      </c>
      <c r="J866">
        <v>110</v>
      </c>
      <c r="K866" t="s">
        <v>85</v>
      </c>
      <c r="L866" t="s">
        <v>86</v>
      </c>
      <c r="M866" t="s">
        <v>87</v>
      </c>
      <c r="N866">
        <v>2</v>
      </c>
      <c r="O866" s="1">
        <v>44643.534548611111</v>
      </c>
      <c r="P866" s="1">
        <v>44643.555752314816</v>
      </c>
      <c r="Q866">
        <v>663</v>
      </c>
      <c r="R866">
        <v>1169</v>
      </c>
      <c r="S866" t="b">
        <v>0</v>
      </c>
      <c r="T866" t="s">
        <v>88</v>
      </c>
      <c r="U866" t="b">
        <v>0</v>
      </c>
      <c r="V866" t="s">
        <v>1645</v>
      </c>
      <c r="W866" s="1">
        <v>44643.543599537035</v>
      </c>
      <c r="X866">
        <v>777</v>
      </c>
      <c r="Y866">
        <v>100</v>
      </c>
      <c r="Z866">
        <v>0</v>
      </c>
      <c r="AA866">
        <v>100</v>
      </c>
      <c r="AB866">
        <v>0</v>
      </c>
      <c r="AC866">
        <v>48</v>
      </c>
      <c r="AD866">
        <v>10</v>
      </c>
      <c r="AE866">
        <v>0</v>
      </c>
      <c r="AF866">
        <v>0</v>
      </c>
      <c r="AG866">
        <v>0</v>
      </c>
      <c r="AH866" t="s">
        <v>191</v>
      </c>
      <c r="AI866" s="1">
        <v>44643.555752314816</v>
      </c>
      <c r="AJ866">
        <v>392</v>
      </c>
      <c r="AK866">
        <v>7</v>
      </c>
      <c r="AL866">
        <v>0</v>
      </c>
      <c r="AM866">
        <v>7</v>
      </c>
      <c r="AN866">
        <v>0</v>
      </c>
      <c r="AO866">
        <v>7</v>
      </c>
      <c r="AP866">
        <v>3</v>
      </c>
      <c r="AQ866">
        <v>0</v>
      </c>
      <c r="AR866">
        <v>0</v>
      </c>
      <c r="AS866">
        <v>0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 x14ac:dyDescent="0.35">
      <c r="A867" t="s">
        <v>2099</v>
      </c>
      <c r="B867" t="s">
        <v>80</v>
      </c>
      <c r="C867" t="s">
        <v>2097</v>
      </c>
      <c r="D867" t="s">
        <v>82</v>
      </c>
      <c r="E867" s="2" t="str">
        <f>HYPERLINK("capsilon://?command=openfolder&amp;siteaddress=FAM.docvelocity-na8.net&amp;folderid=FX6E305857-5E03-5A87-5392-801EFCF59991","FX21126383")</f>
        <v>FX21126383</v>
      </c>
      <c r="F867" t="s">
        <v>19</v>
      </c>
      <c r="G867" t="s">
        <v>19</v>
      </c>
      <c r="H867" t="s">
        <v>83</v>
      </c>
      <c r="I867" t="s">
        <v>2100</v>
      </c>
      <c r="J867">
        <v>100</v>
      </c>
      <c r="K867" t="s">
        <v>85</v>
      </c>
      <c r="L867" t="s">
        <v>86</v>
      </c>
      <c r="M867" t="s">
        <v>87</v>
      </c>
      <c r="N867">
        <v>2</v>
      </c>
      <c r="O867" s="1">
        <v>44643.53466435185</v>
      </c>
      <c r="P867" s="1">
        <v>44643.559351851851</v>
      </c>
      <c r="Q867">
        <v>863</v>
      </c>
      <c r="R867">
        <v>1270</v>
      </c>
      <c r="S867" t="b">
        <v>0</v>
      </c>
      <c r="T867" t="s">
        <v>88</v>
      </c>
      <c r="U867" t="b">
        <v>0</v>
      </c>
      <c r="V867" t="s">
        <v>1382</v>
      </c>
      <c r="W867" s="1">
        <v>44643.54583333333</v>
      </c>
      <c r="X867">
        <v>960</v>
      </c>
      <c r="Y867">
        <v>87</v>
      </c>
      <c r="Z867">
        <v>0</v>
      </c>
      <c r="AA867">
        <v>87</v>
      </c>
      <c r="AB867">
        <v>0</v>
      </c>
      <c r="AC867">
        <v>6</v>
      </c>
      <c r="AD867">
        <v>13</v>
      </c>
      <c r="AE867">
        <v>0</v>
      </c>
      <c r="AF867">
        <v>0</v>
      </c>
      <c r="AG867">
        <v>0</v>
      </c>
      <c r="AH867" t="s">
        <v>191</v>
      </c>
      <c r="AI867" s="1">
        <v>44643.559351851851</v>
      </c>
      <c r="AJ867">
        <v>310</v>
      </c>
      <c r="AK867">
        <v>3</v>
      </c>
      <c r="AL867">
        <v>0</v>
      </c>
      <c r="AM867">
        <v>3</v>
      </c>
      <c r="AN867">
        <v>0</v>
      </c>
      <c r="AO867">
        <v>3</v>
      </c>
      <c r="AP867">
        <v>10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 x14ac:dyDescent="0.35">
      <c r="A868" t="s">
        <v>2101</v>
      </c>
      <c r="B868" t="s">
        <v>80</v>
      </c>
      <c r="C868" t="s">
        <v>2102</v>
      </c>
      <c r="D868" t="s">
        <v>82</v>
      </c>
      <c r="E868" s="2" t="str">
        <f>HYPERLINK("capsilon://?command=openfolder&amp;siteaddress=FAM.docvelocity-na8.net&amp;folderid=FX278449E0-C065-060D-E05C-6C967A773BCB","FX22024351")</f>
        <v>FX22024351</v>
      </c>
      <c r="F868" t="s">
        <v>19</v>
      </c>
      <c r="G868" t="s">
        <v>19</v>
      </c>
      <c r="H868" t="s">
        <v>83</v>
      </c>
      <c r="I868" t="s">
        <v>2103</v>
      </c>
      <c r="J868">
        <v>0</v>
      </c>
      <c r="K868" t="s">
        <v>85</v>
      </c>
      <c r="L868" t="s">
        <v>86</v>
      </c>
      <c r="M868" t="s">
        <v>87</v>
      </c>
      <c r="N868">
        <v>2</v>
      </c>
      <c r="O868" s="1">
        <v>44622.604756944442</v>
      </c>
      <c r="P868" s="1">
        <v>44622.624074074076</v>
      </c>
      <c r="Q868">
        <v>670</v>
      </c>
      <c r="R868">
        <v>999</v>
      </c>
      <c r="S868" t="b">
        <v>0</v>
      </c>
      <c r="T868" t="s">
        <v>88</v>
      </c>
      <c r="U868" t="b">
        <v>0</v>
      </c>
      <c r="V868" t="s">
        <v>89</v>
      </c>
      <c r="W868" s="1">
        <v>44622.613842592589</v>
      </c>
      <c r="X868">
        <v>772</v>
      </c>
      <c r="Y868">
        <v>37</v>
      </c>
      <c r="Z868">
        <v>0</v>
      </c>
      <c r="AA868">
        <v>37</v>
      </c>
      <c r="AB868">
        <v>0</v>
      </c>
      <c r="AC868">
        <v>27</v>
      </c>
      <c r="AD868">
        <v>-37</v>
      </c>
      <c r="AE868">
        <v>0</v>
      </c>
      <c r="AF868">
        <v>0</v>
      </c>
      <c r="AG868">
        <v>0</v>
      </c>
      <c r="AH868" t="s">
        <v>98</v>
      </c>
      <c r="AI868" s="1">
        <v>44622.624074074076</v>
      </c>
      <c r="AJ868">
        <v>227</v>
      </c>
      <c r="AK868">
        <v>2</v>
      </c>
      <c r="AL868">
        <v>0</v>
      </c>
      <c r="AM868">
        <v>2</v>
      </c>
      <c r="AN868">
        <v>0</v>
      </c>
      <c r="AO868">
        <v>2</v>
      </c>
      <c r="AP868">
        <v>-39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 x14ac:dyDescent="0.35">
      <c r="A869" t="s">
        <v>2104</v>
      </c>
      <c r="B869" t="s">
        <v>80</v>
      </c>
      <c r="C869" t="s">
        <v>2105</v>
      </c>
      <c r="D869" t="s">
        <v>82</v>
      </c>
      <c r="E869" s="2" t="str">
        <f>HYPERLINK("capsilon://?command=openfolder&amp;siteaddress=FAM.docvelocity-na8.net&amp;folderid=FX9763F55A-E949-491A-BDAC-FB7AF05C567B","FX22039597")</f>
        <v>FX22039597</v>
      </c>
      <c r="F869" t="s">
        <v>19</v>
      </c>
      <c r="G869" t="s">
        <v>19</v>
      </c>
      <c r="H869" t="s">
        <v>83</v>
      </c>
      <c r="I869" t="s">
        <v>2106</v>
      </c>
      <c r="J869">
        <v>0</v>
      </c>
      <c r="K869" t="s">
        <v>85</v>
      </c>
      <c r="L869" t="s">
        <v>86</v>
      </c>
      <c r="M869" t="s">
        <v>87</v>
      </c>
      <c r="N869">
        <v>2</v>
      </c>
      <c r="O869" s="1">
        <v>44643.553703703707</v>
      </c>
      <c r="P869" s="1">
        <v>44643.56050925926</v>
      </c>
      <c r="Q869">
        <v>333</v>
      </c>
      <c r="R869">
        <v>255</v>
      </c>
      <c r="S869" t="b">
        <v>0</v>
      </c>
      <c r="T869" t="s">
        <v>88</v>
      </c>
      <c r="U869" t="b">
        <v>0</v>
      </c>
      <c r="V869" t="s">
        <v>1229</v>
      </c>
      <c r="W869" s="1">
        <v>44643.555532407408</v>
      </c>
      <c r="X869">
        <v>156</v>
      </c>
      <c r="Y869">
        <v>9</v>
      </c>
      <c r="Z869">
        <v>0</v>
      </c>
      <c r="AA869">
        <v>9</v>
      </c>
      <c r="AB869">
        <v>0</v>
      </c>
      <c r="AC869">
        <v>3</v>
      </c>
      <c r="AD869">
        <v>-9</v>
      </c>
      <c r="AE869">
        <v>0</v>
      </c>
      <c r="AF869">
        <v>0</v>
      </c>
      <c r="AG869">
        <v>0</v>
      </c>
      <c r="AH869" t="s">
        <v>191</v>
      </c>
      <c r="AI869" s="1">
        <v>44643.56050925926</v>
      </c>
      <c r="AJ869">
        <v>99</v>
      </c>
      <c r="AK869">
        <v>1</v>
      </c>
      <c r="AL869">
        <v>0</v>
      </c>
      <c r="AM869">
        <v>1</v>
      </c>
      <c r="AN869">
        <v>0</v>
      </c>
      <c r="AO869">
        <v>1</v>
      </c>
      <c r="AP869">
        <v>-10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 x14ac:dyDescent="0.35">
      <c r="A870" t="s">
        <v>2107</v>
      </c>
      <c r="B870" t="s">
        <v>80</v>
      </c>
      <c r="C870" t="s">
        <v>984</v>
      </c>
      <c r="D870" t="s">
        <v>82</v>
      </c>
      <c r="E870" s="2" t="str">
        <f>HYPERLINK("capsilon://?command=openfolder&amp;siteaddress=FAM.docvelocity-na8.net&amp;folderid=FX6D636A68-473B-254C-157B-B7421CFBA9CB","FX220211262")</f>
        <v>FX220211262</v>
      </c>
      <c r="F870" t="s">
        <v>19</v>
      </c>
      <c r="G870" t="s">
        <v>19</v>
      </c>
      <c r="H870" t="s">
        <v>83</v>
      </c>
      <c r="I870" t="s">
        <v>2108</v>
      </c>
      <c r="J870">
        <v>92</v>
      </c>
      <c r="K870" t="s">
        <v>85</v>
      </c>
      <c r="L870" t="s">
        <v>86</v>
      </c>
      <c r="M870" t="s">
        <v>87</v>
      </c>
      <c r="N870">
        <v>1</v>
      </c>
      <c r="O870" s="1">
        <v>44643.569351851853</v>
      </c>
      <c r="P870" s="1">
        <v>44643.636458333334</v>
      </c>
      <c r="Q870">
        <v>4671</v>
      </c>
      <c r="R870">
        <v>1127</v>
      </c>
      <c r="S870" t="b">
        <v>0</v>
      </c>
      <c r="T870" t="s">
        <v>88</v>
      </c>
      <c r="U870" t="b">
        <v>0</v>
      </c>
      <c r="V870" t="s">
        <v>575</v>
      </c>
      <c r="W870" s="1">
        <v>44643.636458333334</v>
      </c>
      <c r="X870">
        <v>119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92</v>
      </c>
      <c r="AE870">
        <v>87</v>
      </c>
      <c r="AF870">
        <v>0</v>
      </c>
      <c r="AG870">
        <v>2</v>
      </c>
      <c r="AH870" t="s">
        <v>88</v>
      </c>
      <c r="AI870" t="s">
        <v>88</v>
      </c>
      <c r="AJ870" t="s">
        <v>88</v>
      </c>
      <c r="AK870" t="s">
        <v>88</v>
      </c>
      <c r="AL870" t="s">
        <v>88</v>
      </c>
      <c r="AM870" t="s">
        <v>88</v>
      </c>
      <c r="AN870" t="s">
        <v>88</v>
      </c>
      <c r="AO870" t="s">
        <v>88</v>
      </c>
      <c r="AP870" t="s">
        <v>88</v>
      </c>
      <c r="AQ870" t="s">
        <v>88</v>
      </c>
      <c r="AR870" t="s">
        <v>88</v>
      </c>
      <c r="AS870" t="s">
        <v>88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 x14ac:dyDescent="0.35">
      <c r="A871" t="s">
        <v>2109</v>
      </c>
      <c r="B871" t="s">
        <v>80</v>
      </c>
      <c r="C871" t="s">
        <v>1625</v>
      </c>
      <c r="D871" t="s">
        <v>82</v>
      </c>
      <c r="E871" s="2" t="str">
        <f>HYPERLINK("capsilon://?command=openfolder&amp;siteaddress=FAM.docvelocity-na8.net&amp;folderid=FX9240C188-BD7A-64FE-84DD-914DDA5268B3","FX22022477")</f>
        <v>FX22022477</v>
      </c>
      <c r="F871" t="s">
        <v>19</v>
      </c>
      <c r="G871" t="s">
        <v>19</v>
      </c>
      <c r="H871" t="s">
        <v>83</v>
      </c>
      <c r="I871" t="s">
        <v>2110</v>
      </c>
      <c r="J871">
        <v>0</v>
      </c>
      <c r="K871" t="s">
        <v>85</v>
      </c>
      <c r="L871" t="s">
        <v>86</v>
      </c>
      <c r="M871" t="s">
        <v>87</v>
      </c>
      <c r="N871">
        <v>2</v>
      </c>
      <c r="O871" s="1">
        <v>44643.609050925923</v>
      </c>
      <c r="P871" s="1">
        <v>44643.646249999998</v>
      </c>
      <c r="Q871">
        <v>1629</v>
      </c>
      <c r="R871">
        <v>1585</v>
      </c>
      <c r="S871" t="b">
        <v>0</v>
      </c>
      <c r="T871" t="s">
        <v>88</v>
      </c>
      <c r="U871" t="b">
        <v>0</v>
      </c>
      <c r="V871" t="s">
        <v>1645</v>
      </c>
      <c r="W871" s="1">
        <v>44643.62572916667</v>
      </c>
      <c r="X871">
        <v>1437</v>
      </c>
      <c r="Y871">
        <v>52</v>
      </c>
      <c r="Z871">
        <v>0</v>
      </c>
      <c r="AA871">
        <v>52</v>
      </c>
      <c r="AB871">
        <v>0</v>
      </c>
      <c r="AC871">
        <v>46</v>
      </c>
      <c r="AD871">
        <v>-52</v>
      </c>
      <c r="AE871">
        <v>0</v>
      </c>
      <c r="AF871">
        <v>0</v>
      </c>
      <c r="AG871">
        <v>0</v>
      </c>
      <c r="AH871" t="s">
        <v>103</v>
      </c>
      <c r="AI871" s="1">
        <v>44643.646249999998</v>
      </c>
      <c r="AJ871">
        <v>141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-52</v>
      </c>
      <c r="AQ871">
        <v>0</v>
      </c>
      <c r="AR871">
        <v>0</v>
      </c>
      <c r="AS871">
        <v>0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 x14ac:dyDescent="0.35">
      <c r="A872" t="s">
        <v>2111</v>
      </c>
      <c r="B872" t="s">
        <v>80</v>
      </c>
      <c r="C872" t="s">
        <v>2112</v>
      </c>
      <c r="D872" t="s">
        <v>82</v>
      </c>
      <c r="E872" s="2" t="str">
        <f>HYPERLINK("capsilon://?command=openfolder&amp;siteaddress=FAM.docvelocity-na8.net&amp;folderid=FXE7715D43-73DB-422B-EE97-139B7BA94D7A","FX22026199")</f>
        <v>FX22026199</v>
      </c>
      <c r="F872" t="s">
        <v>19</v>
      </c>
      <c r="G872" t="s">
        <v>19</v>
      </c>
      <c r="H872" t="s">
        <v>83</v>
      </c>
      <c r="I872" t="s">
        <v>2113</v>
      </c>
      <c r="J872">
        <v>0</v>
      </c>
      <c r="K872" t="s">
        <v>85</v>
      </c>
      <c r="L872" t="s">
        <v>86</v>
      </c>
      <c r="M872" t="s">
        <v>87</v>
      </c>
      <c r="N872">
        <v>2</v>
      </c>
      <c r="O872" s="1">
        <v>44643.614398148151</v>
      </c>
      <c r="P872" s="1">
        <v>44643.620347222219</v>
      </c>
      <c r="Q872">
        <v>298</v>
      </c>
      <c r="R872">
        <v>216</v>
      </c>
      <c r="S872" t="b">
        <v>0</v>
      </c>
      <c r="T872" t="s">
        <v>88</v>
      </c>
      <c r="U872" t="b">
        <v>0</v>
      </c>
      <c r="V872" t="s">
        <v>1261</v>
      </c>
      <c r="W872" s="1">
        <v>44643.61613425926</v>
      </c>
      <c r="X872">
        <v>146</v>
      </c>
      <c r="Y872">
        <v>9</v>
      </c>
      <c r="Z872">
        <v>0</v>
      </c>
      <c r="AA872">
        <v>9</v>
      </c>
      <c r="AB872">
        <v>0</v>
      </c>
      <c r="AC872">
        <v>3</v>
      </c>
      <c r="AD872">
        <v>-9</v>
      </c>
      <c r="AE872">
        <v>0</v>
      </c>
      <c r="AF872">
        <v>0</v>
      </c>
      <c r="AG872">
        <v>0</v>
      </c>
      <c r="AH872" t="s">
        <v>98</v>
      </c>
      <c r="AI872" s="1">
        <v>44643.620347222219</v>
      </c>
      <c r="AJ872">
        <v>70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-9</v>
      </c>
      <c r="AQ872">
        <v>0</v>
      </c>
      <c r="AR872">
        <v>0</v>
      </c>
      <c r="AS872">
        <v>0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 x14ac:dyDescent="0.35">
      <c r="A873" t="s">
        <v>2114</v>
      </c>
      <c r="B873" t="s">
        <v>80</v>
      </c>
      <c r="C873" t="s">
        <v>2115</v>
      </c>
      <c r="D873" t="s">
        <v>82</v>
      </c>
      <c r="E873" s="2" t="str">
        <f>HYPERLINK("capsilon://?command=openfolder&amp;siteaddress=FAM.docvelocity-na8.net&amp;folderid=FX3E40CFDD-41C9-01AE-0490-D957EE085B29","FX211013390")</f>
        <v>FX211013390</v>
      </c>
      <c r="F873" t="s">
        <v>19</v>
      </c>
      <c r="G873" t="s">
        <v>19</v>
      </c>
      <c r="H873" t="s">
        <v>83</v>
      </c>
      <c r="I873" t="s">
        <v>2116</v>
      </c>
      <c r="J873">
        <v>179</v>
      </c>
      <c r="K873" t="s">
        <v>85</v>
      </c>
      <c r="L873" t="s">
        <v>86</v>
      </c>
      <c r="M873" t="s">
        <v>87</v>
      </c>
      <c r="N873">
        <v>1</v>
      </c>
      <c r="O873" s="1">
        <v>44643.618460648147</v>
      </c>
      <c r="P873" s="1">
        <v>44643.640034722222</v>
      </c>
      <c r="Q873">
        <v>1101</v>
      </c>
      <c r="R873">
        <v>763</v>
      </c>
      <c r="S873" t="b">
        <v>0</v>
      </c>
      <c r="T873" t="s">
        <v>88</v>
      </c>
      <c r="U873" t="b">
        <v>0</v>
      </c>
      <c r="V873" t="s">
        <v>575</v>
      </c>
      <c r="W873" s="1">
        <v>44643.640034722222</v>
      </c>
      <c r="X873">
        <v>308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179</v>
      </c>
      <c r="AE873">
        <v>169</v>
      </c>
      <c r="AF873">
        <v>0</v>
      </c>
      <c r="AG873">
        <v>5</v>
      </c>
      <c r="AH873" t="s">
        <v>88</v>
      </c>
      <c r="AI873" t="s">
        <v>88</v>
      </c>
      <c r="AJ873" t="s">
        <v>88</v>
      </c>
      <c r="AK873" t="s">
        <v>88</v>
      </c>
      <c r="AL873" t="s">
        <v>88</v>
      </c>
      <c r="AM873" t="s">
        <v>88</v>
      </c>
      <c r="AN873" t="s">
        <v>88</v>
      </c>
      <c r="AO873" t="s">
        <v>88</v>
      </c>
      <c r="AP873" t="s">
        <v>88</v>
      </c>
      <c r="AQ873" t="s">
        <v>88</v>
      </c>
      <c r="AR873" t="s">
        <v>88</v>
      </c>
      <c r="AS873" t="s">
        <v>88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 x14ac:dyDescent="0.35">
      <c r="A874" t="s">
        <v>2117</v>
      </c>
      <c r="B874" t="s">
        <v>80</v>
      </c>
      <c r="C874" t="s">
        <v>1231</v>
      </c>
      <c r="D874" t="s">
        <v>82</v>
      </c>
      <c r="E874" s="2" t="str">
        <f>HYPERLINK("capsilon://?command=openfolder&amp;siteaddress=FAM.docvelocity-na8.net&amp;folderid=FXC25DF98F-C3D5-2B8B-8217-00FADE599448","FX22032350")</f>
        <v>FX22032350</v>
      </c>
      <c r="F874" t="s">
        <v>19</v>
      </c>
      <c r="G874" t="s">
        <v>19</v>
      </c>
      <c r="H874" t="s">
        <v>83</v>
      </c>
      <c r="I874" t="s">
        <v>2118</v>
      </c>
      <c r="J874">
        <v>51</v>
      </c>
      <c r="K874" t="s">
        <v>85</v>
      </c>
      <c r="L874" t="s">
        <v>86</v>
      </c>
      <c r="M874" t="s">
        <v>87</v>
      </c>
      <c r="N874">
        <v>2</v>
      </c>
      <c r="O874" s="1">
        <v>44643.618900462963</v>
      </c>
      <c r="P874" s="1">
        <v>44643.653402777774</v>
      </c>
      <c r="Q874">
        <v>1874</v>
      </c>
      <c r="R874">
        <v>1107</v>
      </c>
      <c r="S874" t="b">
        <v>0</v>
      </c>
      <c r="T874" t="s">
        <v>88</v>
      </c>
      <c r="U874" t="b">
        <v>0</v>
      </c>
      <c r="V874" t="s">
        <v>1261</v>
      </c>
      <c r="W874" s="1">
        <v>44643.626377314817</v>
      </c>
      <c r="X874">
        <v>638</v>
      </c>
      <c r="Y874">
        <v>46</v>
      </c>
      <c r="Z874">
        <v>0</v>
      </c>
      <c r="AA874">
        <v>46</v>
      </c>
      <c r="AB874">
        <v>0</v>
      </c>
      <c r="AC874">
        <v>27</v>
      </c>
      <c r="AD874">
        <v>5</v>
      </c>
      <c r="AE874">
        <v>0</v>
      </c>
      <c r="AF874">
        <v>0</v>
      </c>
      <c r="AG874">
        <v>0</v>
      </c>
      <c r="AH874" t="s">
        <v>103</v>
      </c>
      <c r="AI874" s="1">
        <v>44643.653402777774</v>
      </c>
      <c r="AJ874">
        <v>469</v>
      </c>
      <c r="AK874">
        <v>7</v>
      </c>
      <c r="AL874">
        <v>0</v>
      </c>
      <c r="AM874">
        <v>7</v>
      </c>
      <c r="AN874">
        <v>0</v>
      </c>
      <c r="AO874">
        <v>6</v>
      </c>
      <c r="AP874">
        <v>-2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 x14ac:dyDescent="0.35">
      <c r="A875" t="s">
        <v>2119</v>
      </c>
      <c r="B875" t="s">
        <v>80</v>
      </c>
      <c r="C875" t="s">
        <v>1951</v>
      </c>
      <c r="D875" t="s">
        <v>82</v>
      </c>
      <c r="E875" s="2" t="str">
        <f>HYPERLINK("capsilon://?command=openfolder&amp;siteaddress=FAM.docvelocity-na8.net&amp;folderid=FX48C86831-B0BE-0AF6-0788-D2AA76DB40E7","FX22027712")</f>
        <v>FX22027712</v>
      </c>
      <c r="F875" t="s">
        <v>19</v>
      </c>
      <c r="G875" t="s">
        <v>19</v>
      </c>
      <c r="H875" t="s">
        <v>83</v>
      </c>
      <c r="I875" t="s">
        <v>2120</v>
      </c>
      <c r="J875">
        <v>0</v>
      </c>
      <c r="K875" t="s">
        <v>85</v>
      </c>
      <c r="L875" t="s">
        <v>86</v>
      </c>
      <c r="M875" t="s">
        <v>87</v>
      </c>
      <c r="N875">
        <v>2</v>
      </c>
      <c r="O875" s="1">
        <v>44622.616226851853</v>
      </c>
      <c r="P875" s="1">
        <v>44622.627141203702</v>
      </c>
      <c r="Q875">
        <v>415</v>
      </c>
      <c r="R875">
        <v>528</v>
      </c>
      <c r="S875" t="b">
        <v>0</v>
      </c>
      <c r="T875" t="s">
        <v>88</v>
      </c>
      <c r="U875" t="b">
        <v>0</v>
      </c>
      <c r="V875" t="s">
        <v>89</v>
      </c>
      <c r="W875" s="1">
        <v>44622.619375000002</v>
      </c>
      <c r="X875">
        <v>264</v>
      </c>
      <c r="Y875">
        <v>21</v>
      </c>
      <c r="Z875">
        <v>0</v>
      </c>
      <c r="AA875">
        <v>21</v>
      </c>
      <c r="AB875">
        <v>0</v>
      </c>
      <c r="AC875">
        <v>3</v>
      </c>
      <c r="AD875">
        <v>-21</v>
      </c>
      <c r="AE875">
        <v>0</v>
      </c>
      <c r="AF875">
        <v>0</v>
      </c>
      <c r="AG875">
        <v>0</v>
      </c>
      <c r="AH875" t="s">
        <v>98</v>
      </c>
      <c r="AI875" s="1">
        <v>44622.627141203702</v>
      </c>
      <c r="AJ875">
        <v>264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-21</v>
      </c>
      <c r="AQ875">
        <v>21</v>
      </c>
      <c r="AR875">
        <v>0</v>
      </c>
      <c r="AS875">
        <v>2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 x14ac:dyDescent="0.35">
      <c r="A876" t="s">
        <v>2121</v>
      </c>
      <c r="B876" t="s">
        <v>80</v>
      </c>
      <c r="C876" t="s">
        <v>984</v>
      </c>
      <c r="D876" t="s">
        <v>82</v>
      </c>
      <c r="E876" s="2" t="str">
        <f>HYPERLINK("capsilon://?command=openfolder&amp;siteaddress=FAM.docvelocity-na8.net&amp;folderid=FX6D636A68-473B-254C-157B-B7421CFBA9CB","FX220211262")</f>
        <v>FX220211262</v>
      </c>
      <c r="F876" t="s">
        <v>19</v>
      </c>
      <c r="G876" t="s">
        <v>19</v>
      </c>
      <c r="H876" t="s">
        <v>83</v>
      </c>
      <c r="I876" t="s">
        <v>2108</v>
      </c>
      <c r="J876">
        <v>116</v>
      </c>
      <c r="K876" t="s">
        <v>85</v>
      </c>
      <c r="L876" t="s">
        <v>86</v>
      </c>
      <c r="M876" t="s">
        <v>87</v>
      </c>
      <c r="N876">
        <v>2</v>
      </c>
      <c r="O876" s="1">
        <v>44643.637013888889</v>
      </c>
      <c r="P876" s="1">
        <v>44643.647962962961</v>
      </c>
      <c r="Q876">
        <v>270</v>
      </c>
      <c r="R876">
        <v>676</v>
      </c>
      <c r="S876" t="b">
        <v>0</v>
      </c>
      <c r="T876" t="s">
        <v>88</v>
      </c>
      <c r="U876" t="b">
        <v>1</v>
      </c>
      <c r="V876" t="s">
        <v>1254</v>
      </c>
      <c r="W876" s="1">
        <v>44643.645821759259</v>
      </c>
      <c r="X876">
        <v>528</v>
      </c>
      <c r="Y876">
        <v>106</v>
      </c>
      <c r="Z876">
        <v>0</v>
      </c>
      <c r="AA876">
        <v>106</v>
      </c>
      <c r="AB876">
        <v>0</v>
      </c>
      <c r="AC876">
        <v>22</v>
      </c>
      <c r="AD876">
        <v>10</v>
      </c>
      <c r="AE876">
        <v>0</v>
      </c>
      <c r="AF876">
        <v>0</v>
      </c>
      <c r="AG876">
        <v>0</v>
      </c>
      <c r="AH876" t="s">
        <v>103</v>
      </c>
      <c r="AI876" s="1">
        <v>44643.647962962961</v>
      </c>
      <c r="AJ876">
        <v>148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10</v>
      </c>
      <c r="AQ876">
        <v>0</v>
      </c>
      <c r="AR876">
        <v>0</v>
      </c>
      <c r="AS876">
        <v>0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 x14ac:dyDescent="0.35">
      <c r="A877" t="s">
        <v>2122</v>
      </c>
      <c r="B877" t="s">
        <v>80</v>
      </c>
      <c r="C877" t="s">
        <v>2115</v>
      </c>
      <c r="D877" t="s">
        <v>82</v>
      </c>
      <c r="E877" s="2" t="str">
        <f>HYPERLINK("capsilon://?command=openfolder&amp;siteaddress=FAM.docvelocity-na8.net&amp;folderid=FX3E40CFDD-41C9-01AE-0490-D957EE085B29","FX211013390")</f>
        <v>FX211013390</v>
      </c>
      <c r="F877" t="s">
        <v>19</v>
      </c>
      <c r="G877" t="s">
        <v>19</v>
      </c>
      <c r="H877" t="s">
        <v>83</v>
      </c>
      <c r="I877" t="s">
        <v>2116</v>
      </c>
      <c r="J877">
        <v>240</v>
      </c>
      <c r="K877" t="s">
        <v>85</v>
      </c>
      <c r="L877" t="s">
        <v>86</v>
      </c>
      <c r="M877" t="s">
        <v>87</v>
      </c>
      <c r="N877">
        <v>2</v>
      </c>
      <c r="O877" s="1">
        <v>44643.640706018516</v>
      </c>
      <c r="P877" s="1">
        <v>44643.824780092589</v>
      </c>
      <c r="Q877">
        <v>12269</v>
      </c>
      <c r="R877">
        <v>3635</v>
      </c>
      <c r="S877" t="b">
        <v>0</v>
      </c>
      <c r="T877" t="s">
        <v>88</v>
      </c>
      <c r="U877" t="b">
        <v>1</v>
      </c>
      <c r="V877" t="s">
        <v>1254</v>
      </c>
      <c r="W877" s="1">
        <v>44643.663263888891</v>
      </c>
      <c r="X877">
        <v>1506</v>
      </c>
      <c r="Y877">
        <v>231</v>
      </c>
      <c r="Z877">
        <v>0</v>
      </c>
      <c r="AA877">
        <v>231</v>
      </c>
      <c r="AB877">
        <v>0</v>
      </c>
      <c r="AC877">
        <v>86</v>
      </c>
      <c r="AD877">
        <v>9</v>
      </c>
      <c r="AE877">
        <v>0</v>
      </c>
      <c r="AF877">
        <v>0</v>
      </c>
      <c r="AG877">
        <v>0</v>
      </c>
      <c r="AH877" t="s">
        <v>191</v>
      </c>
      <c r="AI877" s="1">
        <v>44643.824780092589</v>
      </c>
      <c r="AJ877">
        <v>1616</v>
      </c>
      <c r="AK877">
        <v>17</v>
      </c>
      <c r="AL877">
        <v>0</v>
      </c>
      <c r="AM877">
        <v>17</v>
      </c>
      <c r="AN877">
        <v>0</v>
      </c>
      <c r="AO877">
        <v>15</v>
      </c>
      <c r="AP877">
        <v>-8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 x14ac:dyDescent="0.35">
      <c r="A878" t="s">
        <v>2123</v>
      </c>
      <c r="B878" t="s">
        <v>80</v>
      </c>
      <c r="C878" t="s">
        <v>2115</v>
      </c>
      <c r="D878" t="s">
        <v>82</v>
      </c>
      <c r="E878" s="2" t="str">
        <f>HYPERLINK("capsilon://?command=openfolder&amp;siteaddress=FAM.docvelocity-na8.net&amp;folderid=FX3E40CFDD-41C9-01AE-0490-D957EE085B29","FX211013390")</f>
        <v>FX211013390</v>
      </c>
      <c r="F878" t="s">
        <v>19</v>
      </c>
      <c r="G878" t="s">
        <v>19</v>
      </c>
      <c r="H878" t="s">
        <v>83</v>
      </c>
      <c r="I878" t="s">
        <v>2124</v>
      </c>
      <c r="J878">
        <v>56</v>
      </c>
      <c r="K878" t="s">
        <v>85</v>
      </c>
      <c r="L878" t="s">
        <v>86</v>
      </c>
      <c r="M878" t="s">
        <v>87</v>
      </c>
      <c r="N878">
        <v>2</v>
      </c>
      <c r="O878" s="1">
        <v>44643.661180555559</v>
      </c>
      <c r="P878" s="1">
        <v>44643.830937500003</v>
      </c>
      <c r="Q878">
        <v>13074</v>
      </c>
      <c r="R878">
        <v>1593</v>
      </c>
      <c r="S878" t="b">
        <v>0</v>
      </c>
      <c r="T878" t="s">
        <v>88</v>
      </c>
      <c r="U878" t="b">
        <v>0</v>
      </c>
      <c r="V878" t="s">
        <v>1382</v>
      </c>
      <c r="W878" s="1">
        <v>44643.677199074074</v>
      </c>
      <c r="X878">
        <v>1380</v>
      </c>
      <c r="Y878">
        <v>42</v>
      </c>
      <c r="Z878">
        <v>0</v>
      </c>
      <c r="AA878">
        <v>42</v>
      </c>
      <c r="AB878">
        <v>0</v>
      </c>
      <c r="AC878">
        <v>32</v>
      </c>
      <c r="AD878">
        <v>14</v>
      </c>
      <c r="AE878">
        <v>0</v>
      </c>
      <c r="AF878">
        <v>0</v>
      </c>
      <c r="AG878">
        <v>0</v>
      </c>
      <c r="AH878" t="s">
        <v>191</v>
      </c>
      <c r="AI878" s="1">
        <v>44643.830937500003</v>
      </c>
      <c r="AJ878">
        <v>210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14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 x14ac:dyDescent="0.35">
      <c r="A879" t="s">
        <v>2125</v>
      </c>
      <c r="B879" t="s">
        <v>80</v>
      </c>
      <c r="C879" t="s">
        <v>2126</v>
      </c>
      <c r="D879" t="s">
        <v>82</v>
      </c>
      <c r="E879" s="2" t="str">
        <f>HYPERLINK("capsilon://?command=openfolder&amp;siteaddress=FAM.docvelocity-na8.net&amp;folderid=FX4E013D33-F374-8935-D766-FE0953366A2E","FX22036783")</f>
        <v>FX22036783</v>
      </c>
      <c r="F879" t="s">
        <v>19</v>
      </c>
      <c r="G879" t="s">
        <v>19</v>
      </c>
      <c r="H879" t="s">
        <v>83</v>
      </c>
      <c r="I879" t="s">
        <v>2127</v>
      </c>
      <c r="J879">
        <v>56</v>
      </c>
      <c r="K879" t="s">
        <v>85</v>
      </c>
      <c r="L879" t="s">
        <v>86</v>
      </c>
      <c r="M879" t="s">
        <v>87</v>
      </c>
      <c r="N879">
        <v>2</v>
      </c>
      <c r="O879" s="1">
        <v>44643.674131944441</v>
      </c>
      <c r="P879" s="1">
        <v>44643.961736111109</v>
      </c>
      <c r="Q879">
        <v>23605</v>
      </c>
      <c r="R879">
        <v>1244</v>
      </c>
      <c r="S879" t="b">
        <v>0</v>
      </c>
      <c r="T879" t="s">
        <v>88</v>
      </c>
      <c r="U879" t="b">
        <v>0</v>
      </c>
      <c r="V879" t="s">
        <v>1229</v>
      </c>
      <c r="W879" s="1">
        <v>44643.684317129628</v>
      </c>
      <c r="X879">
        <v>877</v>
      </c>
      <c r="Y879">
        <v>48</v>
      </c>
      <c r="Z879">
        <v>0</v>
      </c>
      <c r="AA879">
        <v>48</v>
      </c>
      <c r="AB879">
        <v>0</v>
      </c>
      <c r="AC879">
        <v>22</v>
      </c>
      <c r="AD879">
        <v>8</v>
      </c>
      <c r="AE879">
        <v>0</v>
      </c>
      <c r="AF879">
        <v>0</v>
      </c>
      <c r="AG879">
        <v>0</v>
      </c>
      <c r="AH879" t="s">
        <v>424</v>
      </c>
      <c r="AI879" s="1">
        <v>44643.961736111109</v>
      </c>
      <c r="AJ879">
        <v>329</v>
      </c>
      <c r="AK879">
        <v>2</v>
      </c>
      <c r="AL879">
        <v>0</v>
      </c>
      <c r="AM879">
        <v>2</v>
      </c>
      <c r="AN879">
        <v>0</v>
      </c>
      <c r="AO879">
        <v>1</v>
      </c>
      <c r="AP879">
        <v>6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 x14ac:dyDescent="0.35">
      <c r="A880" t="s">
        <v>2128</v>
      </c>
      <c r="B880" t="s">
        <v>80</v>
      </c>
      <c r="C880" t="s">
        <v>1244</v>
      </c>
      <c r="D880" t="s">
        <v>82</v>
      </c>
      <c r="E880" s="2" t="str">
        <f>HYPERLINK("capsilon://?command=openfolder&amp;siteaddress=FAM.docvelocity-na8.net&amp;folderid=FX8B78AE78-EBAF-262A-B45E-6C2D449999C7","FX21124100")</f>
        <v>FX21124100</v>
      </c>
      <c r="F880" t="s">
        <v>19</v>
      </c>
      <c r="G880" t="s">
        <v>19</v>
      </c>
      <c r="H880" t="s">
        <v>83</v>
      </c>
      <c r="I880" t="s">
        <v>2129</v>
      </c>
      <c r="J880">
        <v>0</v>
      </c>
      <c r="K880" t="s">
        <v>85</v>
      </c>
      <c r="L880" t="s">
        <v>86</v>
      </c>
      <c r="M880" t="s">
        <v>87</v>
      </c>
      <c r="N880">
        <v>2</v>
      </c>
      <c r="O880" s="1">
        <v>44643.702546296299</v>
      </c>
      <c r="P880" s="1">
        <v>44643.967800925922</v>
      </c>
      <c r="Q880">
        <v>20143</v>
      </c>
      <c r="R880">
        <v>2775</v>
      </c>
      <c r="S880" t="b">
        <v>0</v>
      </c>
      <c r="T880" t="s">
        <v>88</v>
      </c>
      <c r="U880" t="b">
        <v>0</v>
      </c>
      <c r="V880" t="s">
        <v>237</v>
      </c>
      <c r="W880" s="1">
        <v>44643.729814814818</v>
      </c>
      <c r="X880">
        <v>2240</v>
      </c>
      <c r="Y880">
        <v>52</v>
      </c>
      <c r="Z880">
        <v>0</v>
      </c>
      <c r="AA880">
        <v>52</v>
      </c>
      <c r="AB880">
        <v>0</v>
      </c>
      <c r="AC880">
        <v>32</v>
      </c>
      <c r="AD880">
        <v>-52</v>
      </c>
      <c r="AE880">
        <v>0</v>
      </c>
      <c r="AF880">
        <v>0</v>
      </c>
      <c r="AG880">
        <v>0</v>
      </c>
      <c r="AH880" t="s">
        <v>424</v>
      </c>
      <c r="AI880" s="1">
        <v>44643.967800925922</v>
      </c>
      <c r="AJ880">
        <v>523</v>
      </c>
      <c r="AK880">
        <v>2</v>
      </c>
      <c r="AL880">
        <v>0</v>
      </c>
      <c r="AM880">
        <v>2</v>
      </c>
      <c r="AN880">
        <v>0</v>
      </c>
      <c r="AO880">
        <v>1</v>
      </c>
      <c r="AP880">
        <v>-54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 x14ac:dyDescent="0.35">
      <c r="A881" t="s">
        <v>2130</v>
      </c>
      <c r="B881" t="s">
        <v>80</v>
      </c>
      <c r="C881" t="s">
        <v>2131</v>
      </c>
      <c r="D881" t="s">
        <v>82</v>
      </c>
      <c r="E881" s="2" t="str">
        <f>HYPERLINK("capsilon://?command=openfolder&amp;siteaddress=FAM.docvelocity-na8.net&amp;folderid=FX8D713752-EDB7-BEA0-5118-ACB0ED5BCD2A","FX22034724")</f>
        <v>FX22034724</v>
      </c>
      <c r="F881" t="s">
        <v>19</v>
      </c>
      <c r="G881" t="s">
        <v>19</v>
      </c>
      <c r="H881" t="s">
        <v>83</v>
      </c>
      <c r="I881" t="s">
        <v>2132</v>
      </c>
      <c r="J881">
        <v>0</v>
      </c>
      <c r="K881" t="s">
        <v>85</v>
      </c>
      <c r="L881" t="s">
        <v>86</v>
      </c>
      <c r="M881" t="s">
        <v>87</v>
      </c>
      <c r="N881">
        <v>2</v>
      </c>
      <c r="O881" s="1">
        <v>44643.706331018519</v>
      </c>
      <c r="P881" s="1">
        <v>44643.969780092593</v>
      </c>
      <c r="Q881">
        <v>21917</v>
      </c>
      <c r="R881">
        <v>845</v>
      </c>
      <c r="S881" t="b">
        <v>0</v>
      </c>
      <c r="T881" t="s">
        <v>88</v>
      </c>
      <c r="U881" t="b">
        <v>0</v>
      </c>
      <c r="V881" t="s">
        <v>1215</v>
      </c>
      <c r="W881" s="1">
        <v>44643.717800925922</v>
      </c>
      <c r="X881">
        <v>520</v>
      </c>
      <c r="Y881">
        <v>52</v>
      </c>
      <c r="Z881">
        <v>0</v>
      </c>
      <c r="AA881">
        <v>52</v>
      </c>
      <c r="AB881">
        <v>0</v>
      </c>
      <c r="AC881">
        <v>30</v>
      </c>
      <c r="AD881">
        <v>-52</v>
      </c>
      <c r="AE881">
        <v>0</v>
      </c>
      <c r="AF881">
        <v>0</v>
      </c>
      <c r="AG881">
        <v>0</v>
      </c>
      <c r="AH881" t="s">
        <v>424</v>
      </c>
      <c r="AI881" s="1">
        <v>44643.969780092593</v>
      </c>
      <c r="AJ881">
        <v>170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-52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 x14ac:dyDescent="0.35">
      <c r="A882" t="s">
        <v>2133</v>
      </c>
      <c r="B882" t="s">
        <v>80</v>
      </c>
      <c r="C882" t="s">
        <v>2134</v>
      </c>
      <c r="D882" t="s">
        <v>82</v>
      </c>
      <c r="E882" s="2" t="str">
        <f>HYPERLINK("capsilon://?command=openfolder&amp;siteaddress=FAM.docvelocity-na8.net&amp;folderid=FX15AF83CE-0F5C-6DE2-C66A-90714857DDBE","FX22037226")</f>
        <v>FX22037226</v>
      </c>
      <c r="F882" t="s">
        <v>19</v>
      </c>
      <c r="G882" t="s">
        <v>19</v>
      </c>
      <c r="H882" t="s">
        <v>83</v>
      </c>
      <c r="I882" t="s">
        <v>2135</v>
      </c>
      <c r="J882">
        <v>28</v>
      </c>
      <c r="K882" t="s">
        <v>85</v>
      </c>
      <c r="L882" t="s">
        <v>86</v>
      </c>
      <c r="M882" t="s">
        <v>82</v>
      </c>
      <c r="N882">
        <v>2</v>
      </c>
      <c r="O882" s="1">
        <v>44643.715810185182</v>
      </c>
      <c r="P882" s="1">
        <v>44643.848263888889</v>
      </c>
      <c r="Q882">
        <v>11116</v>
      </c>
      <c r="R882">
        <v>328</v>
      </c>
      <c r="S882" t="b">
        <v>0</v>
      </c>
      <c r="T882" t="s">
        <v>307</v>
      </c>
      <c r="U882" t="b">
        <v>0</v>
      </c>
      <c r="V882" t="s">
        <v>1226</v>
      </c>
      <c r="W882" s="1">
        <v>44643.719618055555</v>
      </c>
      <c r="X882">
        <v>323</v>
      </c>
      <c r="Y882">
        <v>21</v>
      </c>
      <c r="Z882">
        <v>0</v>
      </c>
      <c r="AA882">
        <v>21</v>
      </c>
      <c r="AB882">
        <v>0</v>
      </c>
      <c r="AC882">
        <v>1</v>
      </c>
      <c r="AD882">
        <v>7</v>
      </c>
      <c r="AE882">
        <v>0</v>
      </c>
      <c r="AF882">
        <v>0</v>
      </c>
      <c r="AG882">
        <v>0</v>
      </c>
      <c r="AH882" t="s">
        <v>307</v>
      </c>
      <c r="AI882" s="1">
        <v>44643.848263888889</v>
      </c>
      <c r="AJ882">
        <v>5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7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 x14ac:dyDescent="0.35">
      <c r="A883" t="s">
        <v>2136</v>
      </c>
      <c r="B883" t="s">
        <v>80</v>
      </c>
      <c r="C883" t="s">
        <v>2134</v>
      </c>
      <c r="D883" t="s">
        <v>82</v>
      </c>
      <c r="E883" s="2" t="str">
        <f>HYPERLINK("capsilon://?command=openfolder&amp;siteaddress=FAM.docvelocity-na8.net&amp;folderid=FX15AF83CE-0F5C-6DE2-C66A-90714857DDBE","FX22037226")</f>
        <v>FX22037226</v>
      </c>
      <c r="F883" t="s">
        <v>19</v>
      </c>
      <c r="G883" t="s">
        <v>19</v>
      </c>
      <c r="H883" t="s">
        <v>83</v>
      </c>
      <c r="I883" t="s">
        <v>2137</v>
      </c>
      <c r="J883">
        <v>28</v>
      </c>
      <c r="K883" t="s">
        <v>85</v>
      </c>
      <c r="L883" t="s">
        <v>86</v>
      </c>
      <c r="M883" t="s">
        <v>87</v>
      </c>
      <c r="N883">
        <v>2</v>
      </c>
      <c r="O883" s="1">
        <v>44643.716504629629</v>
      </c>
      <c r="P883" s="1">
        <v>44643.972210648149</v>
      </c>
      <c r="Q883">
        <v>21545</v>
      </c>
      <c r="R883">
        <v>548</v>
      </c>
      <c r="S883" t="b">
        <v>0</v>
      </c>
      <c r="T883" t="s">
        <v>88</v>
      </c>
      <c r="U883" t="b">
        <v>0</v>
      </c>
      <c r="V883" t="s">
        <v>1382</v>
      </c>
      <c r="W883" s="1">
        <v>44643.720972222225</v>
      </c>
      <c r="X883">
        <v>339</v>
      </c>
      <c r="Y883">
        <v>21</v>
      </c>
      <c r="Z883">
        <v>0</v>
      </c>
      <c r="AA883">
        <v>21</v>
      </c>
      <c r="AB883">
        <v>0</v>
      </c>
      <c r="AC883">
        <v>1</v>
      </c>
      <c r="AD883">
        <v>7</v>
      </c>
      <c r="AE883">
        <v>0</v>
      </c>
      <c r="AF883">
        <v>0</v>
      </c>
      <c r="AG883">
        <v>0</v>
      </c>
      <c r="AH883" t="s">
        <v>424</v>
      </c>
      <c r="AI883" s="1">
        <v>44643.972210648149</v>
      </c>
      <c r="AJ883">
        <v>209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7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 x14ac:dyDescent="0.35">
      <c r="A884" t="s">
        <v>2138</v>
      </c>
      <c r="B884" t="s">
        <v>80</v>
      </c>
      <c r="C884" t="s">
        <v>2134</v>
      </c>
      <c r="D884" t="s">
        <v>82</v>
      </c>
      <c r="E884" s="2" t="str">
        <f>HYPERLINK("capsilon://?command=openfolder&amp;siteaddress=FAM.docvelocity-na8.net&amp;folderid=FX15AF83CE-0F5C-6DE2-C66A-90714857DDBE","FX22037226")</f>
        <v>FX22037226</v>
      </c>
      <c r="F884" t="s">
        <v>19</v>
      </c>
      <c r="G884" t="s">
        <v>19</v>
      </c>
      <c r="H884" t="s">
        <v>83</v>
      </c>
      <c r="I884" t="s">
        <v>2139</v>
      </c>
      <c r="J884">
        <v>28</v>
      </c>
      <c r="K884" t="s">
        <v>85</v>
      </c>
      <c r="L884" t="s">
        <v>86</v>
      </c>
      <c r="M884" t="s">
        <v>87</v>
      </c>
      <c r="N884">
        <v>2</v>
      </c>
      <c r="O884" s="1">
        <v>44643.716863425929</v>
      </c>
      <c r="P884" s="1">
        <v>44643.976550925923</v>
      </c>
      <c r="Q884">
        <v>21924</v>
      </c>
      <c r="R884">
        <v>513</v>
      </c>
      <c r="S884" t="b">
        <v>0</v>
      </c>
      <c r="T884" t="s">
        <v>88</v>
      </c>
      <c r="U884" t="b">
        <v>0</v>
      </c>
      <c r="V884" t="s">
        <v>1215</v>
      </c>
      <c r="W884" s="1">
        <v>44643.719421296293</v>
      </c>
      <c r="X884">
        <v>139</v>
      </c>
      <c r="Y884">
        <v>21</v>
      </c>
      <c r="Z884">
        <v>0</v>
      </c>
      <c r="AA884">
        <v>21</v>
      </c>
      <c r="AB884">
        <v>0</v>
      </c>
      <c r="AC884">
        <v>2</v>
      </c>
      <c r="AD884">
        <v>7</v>
      </c>
      <c r="AE884">
        <v>0</v>
      </c>
      <c r="AF884">
        <v>0</v>
      </c>
      <c r="AG884">
        <v>0</v>
      </c>
      <c r="AH884" t="s">
        <v>424</v>
      </c>
      <c r="AI884" s="1">
        <v>44643.976550925923</v>
      </c>
      <c r="AJ884">
        <v>374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7</v>
      </c>
      <c r="AQ884">
        <v>0</v>
      </c>
      <c r="AR884">
        <v>0</v>
      </c>
      <c r="AS884">
        <v>0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 x14ac:dyDescent="0.35">
      <c r="A885" t="s">
        <v>2140</v>
      </c>
      <c r="B885" t="s">
        <v>80</v>
      </c>
      <c r="C885" t="s">
        <v>1881</v>
      </c>
      <c r="D885" t="s">
        <v>82</v>
      </c>
      <c r="E885" s="2" t="str">
        <f>HYPERLINK("capsilon://?command=openfolder&amp;siteaddress=FAM.docvelocity-na8.net&amp;folderid=FX4D2812FB-A954-B143-BAA7-3F4DCD140174","FX220212162")</f>
        <v>FX220212162</v>
      </c>
      <c r="F885" t="s">
        <v>19</v>
      </c>
      <c r="G885" t="s">
        <v>19</v>
      </c>
      <c r="H885" t="s">
        <v>83</v>
      </c>
      <c r="I885" t="s">
        <v>2141</v>
      </c>
      <c r="J885">
        <v>0</v>
      </c>
      <c r="K885" t="s">
        <v>85</v>
      </c>
      <c r="L885" t="s">
        <v>86</v>
      </c>
      <c r="M885" t="s">
        <v>87</v>
      </c>
      <c r="N885">
        <v>2</v>
      </c>
      <c r="O885" s="1">
        <v>44643.717800925922</v>
      </c>
      <c r="P885" s="1">
        <v>44644.050393518519</v>
      </c>
      <c r="Q885">
        <v>27583</v>
      </c>
      <c r="R885">
        <v>1153</v>
      </c>
      <c r="S885" t="b">
        <v>0</v>
      </c>
      <c r="T885" t="s">
        <v>88</v>
      </c>
      <c r="U885" t="b">
        <v>0</v>
      </c>
      <c r="V885" t="s">
        <v>1361</v>
      </c>
      <c r="W885" s="1">
        <v>44643.736956018518</v>
      </c>
      <c r="X885">
        <v>801</v>
      </c>
      <c r="Y885">
        <v>52</v>
      </c>
      <c r="Z885">
        <v>0</v>
      </c>
      <c r="AA885">
        <v>52</v>
      </c>
      <c r="AB885">
        <v>0</v>
      </c>
      <c r="AC885">
        <v>32</v>
      </c>
      <c r="AD885">
        <v>-52</v>
      </c>
      <c r="AE885">
        <v>0</v>
      </c>
      <c r="AF885">
        <v>0</v>
      </c>
      <c r="AG885">
        <v>0</v>
      </c>
      <c r="AH885" t="s">
        <v>424</v>
      </c>
      <c r="AI885" s="1">
        <v>44644.050393518519</v>
      </c>
      <c r="AJ885">
        <v>179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-52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 x14ac:dyDescent="0.35">
      <c r="A886" t="s">
        <v>2142</v>
      </c>
      <c r="B886" t="s">
        <v>80</v>
      </c>
      <c r="C886" t="s">
        <v>2134</v>
      </c>
      <c r="D886" t="s">
        <v>82</v>
      </c>
      <c r="E886" s="2" t="str">
        <f>HYPERLINK("capsilon://?command=openfolder&amp;siteaddress=FAM.docvelocity-na8.net&amp;folderid=FX15AF83CE-0F5C-6DE2-C66A-90714857DDBE","FX22037226")</f>
        <v>FX22037226</v>
      </c>
      <c r="F886" t="s">
        <v>19</v>
      </c>
      <c r="G886" t="s">
        <v>19</v>
      </c>
      <c r="H886" t="s">
        <v>83</v>
      </c>
      <c r="I886" t="s">
        <v>2143</v>
      </c>
      <c r="J886">
        <v>50</v>
      </c>
      <c r="K886" t="s">
        <v>85</v>
      </c>
      <c r="L886" t="s">
        <v>86</v>
      </c>
      <c r="M886" t="s">
        <v>87</v>
      </c>
      <c r="N886">
        <v>2</v>
      </c>
      <c r="O886" s="1">
        <v>44643.718182870369</v>
      </c>
      <c r="P886" s="1">
        <v>44644.083483796298</v>
      </c>
      <c r="Q886">
        <v>29984</v>
      </c>
      <c r="R886">
        <v>1578</v>
      </c>
      <c r="S886" t="b">
        <v>0</v>
      </c>
      <c r="T886" t="s">
        <v>88</v>
      </c>
      <c r="U886" t="b">
        <v>0</v>
      </c>
      <c r="V886" t="s">
        <v>1361</v>
      </c>
      <c r="W886" s="1">
        <v>44643.727673611109</v>
      </c>
      <c r="X886">
        <v>572</v>
      </c>
      <c r="Y886">
        <v>54</v>
      </c>
      <c r="Z886">
        <v>0</v>
      </c>
      <c r="AA886">
        <v>54</v>
      </c>
      <c r="AB886">
        <v>0</v>
      </c>
      <c r="AC886">
        <v>16</v>
      </c>
      <c r="AD886">
        <v>-4</v>
      </c>
      <c r="AE886">
        <v>0</v>
      </c>
      <c r="AF886">
        <v>0</v>
      </c>
      <c r="AG886">
        <v>0</v>
      </c>
      <c r="AH886" t="s">
        <v>111</v>
      </c>
      <c r="AI886" s="1">
        <v>44644.083483796298</v>
      </c>
      <c r="AJ886">
        <v>910</v>
      </c>
      <c r="AK886">
        <v>7</v>
      </c>
      <c r="AL886">
        <v>0</v>
      </c>
      <c r="AM886">
        <v>7</v>
      </c>
      <c r="AN886">
        <v>0</v>
      </c>
      <c r="AO886">
        <v>7</v>
      </c>
      <c r="AP886">
        <v>-11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 x14ac:dyDescent="0.35">
      <c r="A887" t="s">
        <v>2144</v>
      </c>
      <c r="B887" t="s">
        <v>80</v>
      </c>
      <c r="C887" t="s">
        <v>2134</v>
      </c>
      <c r="D887" t="s">
        <v>82</v>
      </c>
      <c r="E887" s="2" t="str">
        <f>HYPERLINK("capsilon://?command=openfolder&amp;siteaddress=FAM.docvelocity-na8.net&amp;folderid=FX15AF83CE-0F5C-6DE2-C66A-90714857DDBE","FX22037226")</f>
        <v>FX22037226</v>
      </c>
      <c r="F887" t="s">
        <v>19</v>
      </c>
      <c r="G887" t="s">
        <v>19</v>
      </c>
      <c r="H887" t="s">
        <v>83</v>
      </c>
      <c r="I887" t="s">
        <v>2145</v>
      </c>
      <c r="J887">
        <v>50</v>
      </c>
      <c r="K887" t="s">
        <v>85</v>
      </c>
      <c r="L887" t="s">
        <v>86</v>
      </c>
      <c r="M887" t="s">
        <v>87</v>
      </c>
      <c r="N887">
        <v>2</v>
      </c>
      <c r="O887" s="1">
        <v>44643.718553240738</v>
      </c>
      <c r="P887" s="1">
        <v>44644.08761574074</v>
      </c>
      <c r="Q887">
        <v>27828</v>
      </c>
      <c r="R887">
        <v>4059</v>
      </c>
      <c r="S887" t="b">
        <v>0</v>
      </c>
      <c r="T887" t="s">
        <v>88</v>
      </c>
      <c r="U887" t="b">
        <v>0</v>
      </c>
      <c r="V887" t="s">
        <v>237</v>
      </c>
      <c r="W887" s="1">
        <v>44643.769942129627</v>
      </c>
      <c r="X887">
        <v>3466</v>
      </c>
      <c r="Y887">
        <v>72</v>
      </c>
      <c r="Z887">
        <v>0</v>
      </c>
      <c r="AA887">
        <v>72</v>
      </c>
      <c r="AB887">
        <v>0</v>
      </c>
      <c r="AC887">
        <v>34</v>
      </c>
      <c r="AD887">
        <v>-22</v>
      </c>
      <c r="AE887">
        <v>0</v>
      </c>
      <c r="AF887">
        <v>0</v>
      </c>
      <c r="AG887">
        <v>0</v>
      </c>
      <c r="AH887" t="s">
        <v>111</v>
      </c>
      <c r="AI887" s="1">
        <v>44644.08761574074</v>
      </c>
      <c r="AJ887">
        <v>356</v>
      </c>
      <c r="AK887">
        <v>5</v>
      </c>
      <c r="AL887">
        <v>0</v>
      </c>
      <c r="AM887">
        <v>5</v>
      </c>
      <c r="AN887">
        <v>0</v>
      </c>
      <c r="AO887">
        <v>5</v>
      </c>
      <c r="AP887">
        <v>-27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 x14ac:dyDescent="0.35">
      <c r="A888" t="s">
        <v>2146</v>
      </c>
      <c r="B888" t="s">
        <v>80</v>
      </c>
      <c r="C888" t="s">
        <v>2147</v>
      </c>
      <c r="D888" t="s">
        <v>82</v>
      </c>
      <c r="E888" s="2" t="str">
        <f>HYPERLINK("capsilon://?command=openfolder&amp;siteaddress=FAM.docvelocity-na8.net&amp;folderid=FXD2B1F276-B5C6-0F64-84A1-FD7F10346D2A","FX220212811")</f>
        <v>FX220212811</v>
      </c>
      <c r="F888" t="s">
        <v>19</v>
      </c>
      <c r="G888" t="s">
        <v>19</v>
      </c>
      <c r="H888" t="s">
        <v>83</v>
      </c>
      <c r="I888" t="s">
        <v>2148</v>
      </c>
      <c r="J888">
        <v>90</v>
      </c>
      <c r="K888" t="s">
        <v>85</v>
      </c>
      <c r="L888" t="s">
        <v>86</v>
      </c>
      <c r="M888" t="s">
        <v>87</v>
      </c>
      <c r="N888">
        <v>1</v>
      </c>
      <c r="O888" s="1">
        <v>44643.728634259256</v>
      </c>
      <c r="P888" s="1">
        <v>44643.731585648151</v>
      </c>
      <c r="Q888">
        <v>38</v>
      </c>
      <c r="R888">
        <v>217</v>
      </c>
      <c r="S888" t="b">
        <v>0</v>
      </c>
      <c r="T888" t="s">
        <v>88</v>
      </c>
      <c r="U888" t="b">
        <v>0</v>
      </c>
      <c r="V888" t="s">
        <v>575</v>
      </c>
      <c r="W888" s="1">
        <v>44643.731585648151</v>
      </c>
      <c r="X888">
        <v>203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90</v>
      </c>
      <c r="AE888">
        <v>85</v>
      </c>
      <c r="AF888">
        <v>0</v>
      </c>
      <c r="AG888">
        <v>2</v>
      </c>
      <c r="AH888" t="s">
        <v>88</v>
      </c>
      <c r="AI888" t="s">
        <v>88</v>
      </c>
      <c r="AJ888" t="s">
        <v>88</v>
      </c>
      <c r="AK888" t="s">
        <v>88</v>
      </c>
      <c r="AL888" t="s">
        <v>88</v>
      </c>
      <c r="AM888" t="s">
        <v>88</v>
      </c>
      <c r="AN888" t="s">
        <v>88</v>
      </c>
      <c r="AO888" t="s">
        <v>88</v>
      </c>
      <c r="AP888" t="s">
        <v>88</v>
      </c>
      <c r="AQ888" t="s">
        <v>88</v>
      </c>
      <c r="AR888" t="s">
        <v>88</v>
      </c>
      <c r="AS888" t="s">
        <v>88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 x14ac:dyDescent="0.35">
      <c r="A889" t="s">
        <v>2149</v>
      </c>
      <c r="B889" t="s">
        <v>80</v>
      </c>
      <c r="C889" t="s">
        <v>2147</v>
      </c>
      <c r="D889" t="s">
        <v>82</v>
      </c>
      <c r="E889" s="2" t="str">
        <f>HYPERLINK("capsilon://?command=openfolder&amp;siteaddress=FAM.docvelocity-na8.net&amp;folderid=FXD2B1F276-B5C6-0F64-84A1-FD7F10346D2A","FX220212811")</f>
        <v>FX220212811</v>
      </c>
      <c r="F889" t="s">
        <v>19</v>
      </c>
      <c r="G889" t="s">
        <v>19</v>
      </c>
      <c r="H889" t="s">
        <v>83</v>
      </c>
      <c r="I889" t="s">
        <v>2150</v>
      </c>
      <c r="J889">
        <v>57</v>
      </c>
      <c r="K889" t="s">
        <v>85</v>
      </c>
      <c r="L889" t="s">
        <v>86</v>
      </c>
      <c r="M889" t="s">
        <v>87</v>
      </c>
      <c r="N889">
        <v>2</v>
      </c>
      <c r="O889" s="1">
        <v>44643.728831018518</v>
      </c>
      <c r="P889" s="1">
        <v>44644.179490740738</v>
      </c>
      <c r="Q889">
        <v>38504</v>
      </c>
      <c r="R889">
        <v>433</v>
      </c>
      <c r="S889" t="b">
        <v>0</v>
      </c>
      <c r="T889" t="s">
        <v>88</v>
      </c>
      <c r="U889" t="b">
        <v>0</v>
      </c>
      <c r="V889" t="s">
        <v>1229</v>
      </c>
      <c r="W889" s="1">
        <v>44643.731354166666</v>
      </c>
      <c r="X889">
        <v>211</v>
      </c>
      <c r="Y889">
        <v>52</v>
      </c>
      <c r="Z889">
        <v>0</v>
      </c>
      <c r="AA889">
        <v>52</v>
      </c>
      <c r="AB889">
        <v>0</v>
      </c>
      <c r="AC889">
        <v>1</v>
      </c>
      <c r="AD889">
        <v>5</v>
      </c>
      <c r="AE889">
        <v>0</v>
      </c>
      <c r="AF889">
        <v>0</v>
      </c>
      <c r="AG889">
        <v>0</v>
      </c>
      <c r="AH889" t="s">
        <v>130</v>
      </c>
      <c r="AI889" s="1">
        <v>44644.179490740738</v>
      </c>
      <c r="AJ889">
        <v>196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5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 x14ac:dyDescent="0.35">
      <c r="A890" t="s">
        <v>2151</v>
      </c>
      <c r="B890" t="s">
        <v>80</v>
      </c>
      <c r="C890" t="s">
        <v>2147</v>
      </c>
      <c r="D890" t="s">
        <v>82</v>
      </c>
      <c r="E890" s="2" t="str">
        <f>HYPERLINK("capsilon://?command=openfolder&amp;siteaddress=FAM.docvelocity-na8.net&amp;folderid=FXD2B1F276-B5C6-0F64-84A1-FD7F10346D2A","FX220212811")</f>
        <v>FX220212811</v>
      </c>
      <c r="F890" t="s">
        <v>19</v>
      </c>
      <c r="G890" t="s">
        <v>19</v>
      </c>
      <c r="H890" t="s">
        <v>83</v>
      </c>
      <c r="I890" t="s">
        <v>2148</v>
      </c>
      <c r="J890">
        <v>114</v>
      </c>
      <c r="K890" t="s">
        <v>85</v>
      </c>
      <c r="L890" t="s">
        <v>86</v>
      </c>
      <c r="M890" t="s">
        <v>87</v>
      </c>
      <c r="N890">
        <v>2</v>
      </c>
      <c r="O890" s="1">
        <v>44643.732222222221</v>
      </c>
      <c r="P890" s="1">
        <v>44643.82849537037</v>
      </c>
      <c r="Q890">
        <v>7730</v>
      </c>
      <c r="R890">
        <v>588</v>
      </c>
      <c r="S890" t="b">
        <v>0</v>
      </c>
      <c r="T890" t="s">
        <v>88</v>
      </c>
      <c r="U890" t="b">
        <v>1</v>
      </c>
      <c r="V890" t="s">
        <v>1229</v>
      </c>
      <c r="W890" s="1">
        <v>44643.735358796293</v>
      </c>
      <c r="X890">
        <v>268</v>
      </c>
      <c r="Y890">
        <v>104</v>
      </c>
      <c r="Z890">
        <v>0</v>
      </c>
      <c r="AA890">
        <v>104</v>
      </c>
      <c r="AB890">
        <v>0</v>
      </c>
      <c r="AC890">
        <v>2</v>
      </c>
      <c r="AD890">
        <v>10</v>
      </c>
      <c r="AE890">
        <v>0</v>
      </c>
      <c r="AF890">
        <v>0</v>
      </c>
      <c r="AG890">
        <v>0</v>
      </c>
      <c r="AH890" t="s">
        <v>191</v>
      </c>
      <c r="AI890" s="1">
        <v>44643.82849537037</v>
      </c>
      <c r="AJ890">
        <v>320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10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 x14ac:dyDescent="0.35">
      <c r="A891" t="s">
        <v>2152</v>
      </c>
      <c r="B891" t="s">
        <v>80</v>
      </c>
      <c r="C891" t="s">
        <v>1881</v>
      </c>
      <c r="D891" t="s">
        <v>82</v>
      </c>
      <c r="E891" s="2" t="str">
        <f>HYPERLINK("capsilon://?command=openfolder&amp;siteaddress=FAM.docvelocity-na8.net&amp;folderid=FX4D2812FB-A954-B143-BAA7-3F4DCD140174","FX220212162")</f>
        <v>FX220212162</v>
      </c>
      <c r="F891" t="s">
        <v>19</v>
      </c>
      <c r="G891" t="s">
        <v>19</v>
      </c>
      <c r="H891" t="s">
        <v>83</v>
      </c>
      <c r="I891" t="s">
        <v>2153</v>
      </c>
      <c r="J891">
        <v>0</v>
      </c>
      <c r="K891" t="s">
        <v>85</v>
      </c>
      <c r="L891" t="s">
        <v>86</v>
      </c>
      <c r="M891" t="s">
        <v>87</v>
      </c>
      <c r="N891">
        <v>2</v>
      </c>
      <c r="O891" s="1">
        <v>44643.736319444448</v>
      </c>
      <c r="P891" s="1">
        <v>44644.180127314816</v>
      </c>
      <c r="Q891">
        <v>38177</v>
      </c>
      <c r="R891">
        <v>168</v>
      </c>
      <c r="S891" t="b">
        <v>0</v>
      </c>
      <c r="T891" t="s">
        <v>88</v>
      </c>
      <c r="U891" t="b">
        <v>0</v>
      </c>
      <c r="V891" t="s">
        <v>1229</v>
      </c>
      <c r="W891" s="1">
        <v>44643.740937499999</v>
      </c>
      <c r="X891">
        <v>54</v>
      </c>
      <c r="Y891">
        <v>0</v>
      </c>
      <c r="Z891">
        <v>0</v>
      </c>
      <c r="AA891">
        <v>0</v>
      </c>
      <c r="AB891">
        <v>9</v>
      </c>
      <c r="AC891">
        <v>0</v>
      </c>
      <c r="AD891">
        <v>0</v>
      </c>
      <c r="AE891">
        <v>0</v>
      </c>
      <c r="AF891">
        <v>0</v>
      </c>
      <c r="AG891">
        <v>0</v>
      </c>
      <c r="AH891" t="s">
        <v>130</v>
      </c>
      <c r="AI891" s="1">
        <v>44644.180127314816</v>
      </c>
      <c r="AJ891">
        <v>54</v>
      </c>
      <c r="AK891">
        <v>0</v>
      </c>
      <c r="AL891">
        <v>0</v>
      </c>
      <c r="AM891">
        <v>0</v>
      </c>
      <c r="AN891">
        <v>9</v>
      </c>
      <c r="AO891">
        <v>0</v>
      </c>
      <c r="AP891">
        <v>0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 x14ac:dyDescent="0.35">
      <c r="A892" t="s">
        <v>2154</v>
      </c>
      <c r="B892" t="s">
        <v>80</v>
      </c>
      <c r="C892" t="s">
        <v>1881</v>
      </c>
      <c r="D892" t="s">
        <v>82</v>
      </c>
      <c r="E892" s="2" t="str">
        <f>HYPERLINK("capsilon://?command=openfolder&amp;siteaddress=FAM.docvelocity-na8.net&amp;folderid=FX4D2812FB-A954-B143-BAA7-3F4DCD140174","FX220212162")</f>
        <v>FX220212162</v>
      </c>
      <c r="F892" t="s">
        <v>19</v>
      </c>
      <c r="G892" t="s">
        <v>19</v>
      </c>
      <c r="H892" t="s">
        <v>83</v>
      </c>
      <c r="I892" t="s">
        <v>2155</v>
      </c>
      <c r="J892">
        <v>0</v>
      </c>
      <c r="K892" t="s">
        <v>85</v>
      </c>
      <c r="L892" t="s">
        <v>86</v>
      </c>
      <c r="M892" t="s">
        <v>87</v>
      </c>
      <c r="N892">
        <v>2</v>
      </c>
      <c r="O892" s="1">
        <v>44643.740358796298</v>
      </c>
      <c r="P892" s="1">
        <v>44644.180949074071</v>
      </c>
      <c r="Q892">
        <v>37859</v>
      </c>
      <c r="R892">
        <v>208</v>
      </c>
      <c r="S892" t="b">
        <v>0</v>
      </c>
      <c r="T892" t="s">
        <v>88</v>
      </c>
      <c r="U892" t="b">
        <v>0</v>
      </c>
      <c r="V892" t="s">
        <v>1229</v>
      </c>
      <c r="W892" s="1">
        <v>44643.742418981485</v>
      </c>
      <c r="X892">
        <v>127</v>
      </c>
      <c r="Y892">
        <v>9</v>
      </c>
      <c r="Z892">
        <v>0</v>
      </c>
      <c r="AA892">
        <v>9</v>
      </c>
      <c r="AB892">
        <v>0</v>
      </c>
      <c r="AC892">
        <v>5</v>
      </c>
      <c r="AD892">
        <v>-9</v>
      </c>
      <c r="AE892">
        <v>0</v>
      </c>
      <c r="AF892">
        <v>0</v>
      </c>
      <c r="AG892">
        <v>0</v>
      </c>
      <c r="AH892" t="s">
        <v>130</v>
      </c>
      <c r="AI892" s="1">
        <v>44644.180949074071</v>
      </c>
      <c r="AJ892">
        <v>70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-9</v>
      </c>
      <c r="AQ892">
        <v>0</v>
      </c>
      <c r="AR892">
        <v>0</v>
      </c>
      <c r="AS892">
        <v>0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 x14ac:dyDescent="0.35">
      <c r="A893" t="s">
        <v>2156</v>
      </c>
      <c r="B893" t="s">
        <v>80</v>
      </c>
      <c r="C893" t="s">
        <v>1951</v>
      </c>
      <c r="D893" t="s">
        <v>82</v>
      </c>
      <c r="E893" s="2" t="str">
        <f>HYPERLINK("capsilon://?command=openfolder&amp;siteaddress=FAM.docvelocity-na8.net&amp;folderid=FX48C86831-B0BE-0AF6-0788-D2AA76DB40E7","FX22027712")</f>
        <v>FX22027712</v>
      </c>
      <c r="F893" t="s">
        <v>19</v>
      </c>
      <c r="G893" t="s">
        <v>19</v>
      </c>
      <c r="H893" t="s">
        <v>83</v>
      </c>
      <c r="I893" t="s">
        <v>2120</v>
      </c>
      <c r="J893">
        <v>0</v>
      </c>
      <c r="K893" t="s">
        <v>85</v>
      </c>
      <c r="L893" t="s">
        <v>86</v>
      </c>
      <c r="M893" t="s">
        <v>87</v>
      </c>
      <c r="N893">
        <v>2</v>
      </c>
      <c r="O893" s="1">
        <v>44622.62777777778</v>
      </c>
      <c r="P893" s="1">
        <v>44622.678391203706</v>
      </c>
      <c r="Q893">
        <v>3529</v>
      </c>
      <c r="R893">
        <v>844</v>
      </c>
      <c r="S893" t="b">
        <v>0</v>
      </c>
      <c r="T893" t="s">
        <v>88</v>
      </c>
      <c r="U893" t="b">
        <v>1</v>
      </c>
      <c r="V893" t="s">
        <v>111</v>
      </c>
      <c r="W893" s="1">
        <v>44622.636157407411</v>
      </c>
      <c r="X893">
        <v>714</v>
      </c>
      <c r="Y893">
        <v>42</v>
      </c>
      <c r="Z893">
        <v>0</v>
      </c>
      <c r="AA893">
        <v>42</v>
      </c>
      <c r="AB893">
        <v>0</v>
      </c>
      <c r="AC893">
        <v>22</v>
      </c>
      <c r="AD893">
        <v>-42</v>
      </c>
      <c r="AE893">
        <v>0</v>
      </c>
      <c r="AF893">
        <v>0</v>
      </c>
      <c r="AG893">
        <v>0</v>
      </c>
      <c r="AH893" t="s">
        <v>103</v>
      </c>
      <c r="AI893" s="1">
        <v>44622.678391203706</v>
      </c>
      <c r="AJ893">
        <v>130</v>
      </c>
      <c r="AK893">
        <v>2</v>
      </c>
      <c r="AL893">
        <v>0</v>
      </c>
      <c r="AM893">
        <v>2</v>
      </c>
      <c r="AN893">
        <v>0</v>
      </c>
      <c r="AO893">
        <v>1</v>
      </c>
      <c r="AP893">
        <v>-44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 x14ac:dyDescent="0.35">
      <c r="A894" t="s">
        <v>2157</v>
      </c>
      <c r="B894" t="s">
        <v>80</v>
      </c>
      <c r="C894" t="s">
        <v>2158</v>
      </c>
      <c r="D894" t="s">
        <v>82</v>
      </c>
      <c r="E894" s="2" t="str">
        <f>HYPERLINK("capsilon://?command=openfolder&amp;siteaddress=FAM.docvelocity-na8.net&amp;folderid=FXAA460E59-39CB-D8DF-A280-AAED5209DAB9","FX220114094")</f>
        <v>FX220114094</v>
      </c>
      <c r="F894" t="s">
        <v>19</v>
      </c>
      <c r="G894" t="s">
        <v>19</v>
      </c>
      <c r="H894" t="s">
        <v>83</v>
      </c>
      <c r="I894" t="s">
        <v>2159</v>
      </c>
      <c r="J894">
        <v>0</v>
      </c>
      <c r="K894" t="s">
        <v>85</v>
      </c>
      <c r="L894" t="s">
        <v>86</v>
      </c>
      <c r="M894" t="s">
        <v>87</v>
      </c>
      <c r="N894">
        <v>2</v>
      </c>
      <c r="O894" s="1">
        <v>44622.630856481483</v>
      </c>
      <c r="P894" s="1">
        <v>44622.681562500002</v>
      </c>
      <c r="Q894">
        <v>3179</v>
      </c>
      <c r="R894">
        <v>1202</v>
      </c>
      <c r="S894" t="b">
        <v>0</v>
      </c>
      <c r="T894" t="s">
        <v>88</v>
      </c>
      <c r="U894" t="b">
        <v>0</v>
      </c>
      <c r="V894" t="s">
        <v>102</v>
      </c>
      <c r="W894" s="1">
        <v>44622.640393518515</v>
      </c>
      <c r="X894">
        <v>818</v>
      </c>
      <c r="Y894">
        <v>64</v>
      </c>
      <c r="Z894">
        <v>0</v>
      </c>
      <c r="AA894">
        <v>64</v>
      </c>
      <c r="AB894">
        <v>0</v>
      </c>
      <c r="AC894">
        <v>44</v>
      </c>
      <c r="AD894">
        <v>-64</v>
      </c>
      <c r="AE894">
        <v>0</v>
      </c>
      <c r="AF894">
        <v>0</v>
      </c>
      <c r="AG894">
        <v>0</v>
      </c>
      <c r="AH894" t="s">
        <v>107</v>
      </c>
      <c r="AI894" s="1">
        <v>44622.681562500002</v>
      </c>
      <c r="AJ894">
        <v>384</v>
      </c>
      <c r="AK894">
        <v>1</v>
      </c>
      <c r="AL894">
        <v>0</v>
      </c>
      <c r="AM894">
        <v>1</v>
      </c>
      <c r="AN894">
        <v>0</v>
      </c>
      <c r="AO894">
        <v>1</v>
      </c>
      <c r="AP894">
        <v>-65</v>
      </c>
      <c r="AQ894">
        <v>0</v>
      </c>
      <c r="AR894">
        <v>0</v>
      </c>
      <c r="AS894">
        <v>0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 x14ac:dyDescent="0.35">
      <c r="A895" t="s">
        <v>2160</v>
      </c>
      <c r="B895" t="s">
        <v>80</v>
      </c>
      <c r="C895" t="s">
        <v>1931</v>
      </c>
      <c r="D895" t="s">
        <v>82</v>
      </c>
      <c r="E895" s="2" t="str">
        <f>HYPERLINK("capsilon://?command=openfolder&amp;siteaddress=FAM.docvelocity-na8.net&amp;folderid=FXE88D7730-44E5-38B3-6B31-022D68DF49D2","FX22035002")</f>
        <v>FX22035002</v>
      </c>
      <c r="F895" t="s">
        <v>19</v>
      </c>
      <c r="G895" t="s">
        <v>19</v>
      </c>
      <c r="H895" t="s">
        <v>83</v>
      </c>
      <c r="I895" t="s">
        <v>2161</v>
      </c>
      <c r="J895">
        <v>0</v>
      </c>
      <c r="K895" t="s">
        <v>85</v>
      </c>
      <c r="L895" t="s">
        <v>86</v>
      </c>
      <c r="M895" t="s">
        <v>87</v>
      </c>
      <c r="N895">
        <v>2</v>
      </c>
      <c r="O895" s="1">
        <v>44643.801319444443</v>
      </c>
      <c r="P895" s="1">
        <v>44644.184953703705</v>
      </c>
      <c r="Q895">
        <v>28832</v>
      </c>
      <c r="R895">
        <v>4314</v>
      </c>
      <c r="S895" t="b">
        <v>0</v>
      </c>
      <c r="T895" t="s">
        <v>88</v>
      </c>
      <c r="U895" t="b">
        <v>0</v>
      </c>
      <c r="V895" t="s">
        <v>1299</v>
      </c>
      <c r="W895" s="1">
        <v>44643.875601851854</v>
      </c>
      <c r="X895">
        <v>3971</v>
      </c>
      <c r="Y895">
        <v>52</v>
      </c>
      <c r="Z895">
        <v>0</v>
      </c>
      <c r="AA895">
        <v>52</v>
      </c>
      <c r="AB895">
        <v>0</v>
      </c>
      <c r="AC895">
        <v>26</v>
      </c>
      <c r="AD895">
        <v>-52</v>
      </c>
      <c r="AE895">
        <v>0</v>
      </c>
      <c r="AF895">
        <v>0</v>
      </c>
      <c r="AG895">
        <v>0</v>
      </c>
      <c r="AH895" t="s">
        <v>130</v>
      </c>
      <c r="AI895" s="1">
        <v>44644.184953703705</v>
      </c>
      <c r="AJ895">
        <v>23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-52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 x14ac:dyDescent="0.35">
      <c r="A896" t="s">
        <v>2162</v>
      </c>
      <c r="B896" t="s">
        <v>80</v>
      </c>
      <c r="C896" t="s">
        <v>1931</v>
      </c>
      <c r="D896" t="s">
        <v>82</v>
      </c>
      <c r="E896" s="2" t="str">
        <f>HYPERLINK("capsilon://?command=openfolder&amp;siteaddress=FAM.docvelocity-na8.net&amp;folderid=FXE88D7730-44E5-38B3-6B31-022D68DF49D2","FX22035002")</f>
        <v>FX22035002</v>
      </c>
      <c r="F896" t="s">
        <v>19</v>
      </c>
      <c r="G896" t="s">
        <v>19</v>
      </c>
      <c r="H896" t="s">
        <v>83</v>
      </c>
      <c r="I896" t="s">
        <v>2163</v>
      </c>
      <c r="J896">
        <v>0</v>
      </c>
      <c r="K896" t="s">
        <v>85</v>
      </c>
      <c r="L896" t="s">
        <v>86</v>
      </c>
      <c r="M896" t="s">
        <v>87</v>
      </c>
      <c r="N896">
        <v>2</v>
      </c>
      <c r="O896" s="1">
        <v>44643.801712962966</v>
      </c>
      <c r="P896" s="1">
        <v>44644.190798611111</v>
      </c>
      <c r="Q896">
        <v>31917</v>
      </c>
      <c r="R896">
        <v>1700</v>
      </c>
      <c r="S896" t="b">
        <v>0</v>
      </c>
      <c r="T896" t="s">
        <v>88</v>
      </c>
      <c r="U896" t="b">
        <v>0</v>
      </c>
      <c r="V896" t="s">
        <v>237</v>
      </c>
      <c r="W896" s="1">
        <v>44643.81827546296</v>
      </c>
      <c r="X896">
        <v>1202</v>
      </c>
      <c r="Y896">
        <v>52</v>
      </c>
      <c r="Z896">
        <v>0</v>
      </c>
      <c r="AA896">
        <v>52</v>
      </c>
      <c r="AB896">
        <v>0</v>
      </c>
      <c r="AC896">
        <v>19</v>
      </c>
      <c r="AD896">
        <v>-52</v>
      </c>
      <c r="AE896">
        <v>0</v>
      </c>
      <c r="AF896">
        <v>0</v>
      </c>
      <c r="AG896">
        <v>0</v>
      </c>
      <c r="AH896" t="s">
        <v>130</v>
      </c>
      <c r="AI896" s="1">
        <v>44644.190798611111</v>
      </c>
      <c r="AJ896">
        <v>15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-52</v>
      </c>
      <c r="AQ896">
        <v>0</v>
      </c>
      <c r="AR896">
        <v>0</v>
      </c>
      <c r="AS896">
        <v>0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 x14ac:dyDescent="0.35">
      <c r="A897" t="s">
        <v>2164</v>
      </c>
      <c r="B897" t="s">
        <v>80</v>
      </c>
      <c r="C897" t="s">
        <v>1931</v>
      </c>
      <c r="D897" t="s">
        <v>82</v>
      </c>
      <c r="E897" s="2" t="str">
        <f>HYPERLINK("capsilon://?command=openfolder&amp;siteaddress=FAM.docvelocity-na8.net&amp;folderid=FXE88D7730-44E5-38B3-6B31-022D68DF49D2","FX22035002")</f>
        <v>FX22035002</v>
      </c>
      <c r="F897" t="s">
        <v>19</v>
      </c>
      <c r="G897" t="s">
        <v>19</v>
      </c>
      <c r="H897" t="s">
        <v>83</v>
      </c>
      <c r="I897" t="s">
        <v>2165</v>
      </c>
      <c r="J897">
        <v>0</v>
      </c>
      <c r="K897" t="s">
        <v>85</v>
      </c>
      <c r="L897" t="s">
        <v>86</v>
      </c>
      <c r="M897" t="s">
        <v>87</v>
      </c>
      <c r="N897">
        <v>2</v>
      </c>
      <c r="O897" s="1">
        <v>44643.802337962959</v>
      </c>
      <c r="P897" s="1">
        <v>44644.195601851854</v>
      </c>
      <c r="Q897">
        <v>32697</v>
      </c>
      <c r="R897">
        <v>1281</v>
      </c>
      <c r="S897" t="b">
        <v>0</v>
      </c>
      <c r="T897" t="s">
        <v>88</v>
      </c>
      <c r="U897" t="b">
        <v>0</v>
      </c>
      <c r="V897" t="s">
        <v>2166</v>
      </c>
      <c r="W897" s="1">
        <v>44643.822997685187</v>
      </c>
      <c r="X897">
        <v>802</v>
      </c>
      <c r="Y897">
        <v>52</v>
      </c>
      <c r="Z897">
        <v>0</v>
      </c>
      <c r="AA897">
        <v>52</v>
      </c>
      <c r="AB897">
        <v>0</v>
      </c>
      <c r="AC897">
        <v>21</v>
      </c>
      <c r="AD897">
        <v>-52</v>
      </c>
      <c r="AE897">
        <v>0</v>
      </c>
      <c r="AF897">
        <v>0</v>
      </c>
      <c r="AG897">
        <v>0</v>
      </c>
      <c r="AH897" t="s">
        <v>130</v>
      </c>
      <c r="AI897" s="1">
        <v>44644.195601851854</v>
      </c>
      <c r="AJ897">
        <v>179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-52</v>
      </c>
      <c r="AQ897">
        <v>0</v>
      </c>
      <c r="AR897">
        <v>0</v>
      </c>
      <c r="AS897">
        <v>0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 x14ac:dyDescent="0.35">
      <c r="A898" t="s">
        <v>2167</v>
      </c>
      <c r="B898" t="s">
        <v>80</v>
      </c>
      <c r="C898" t="s">
        <v>1931</v>
      </c>
      <c r="D898" t="s">
        <v>82</v>
      </c>
      <c r="E898" s="2" t="str">
        <f>HYPERLINK("capsilon://?command=openfolder&amp;siteaddress=FAM.docvelocity-na8.net&amp;folderid=FXE88D7730-44E5-38B3-6B31-022D68DF49D2","FX22035002")</f>
        <v>FX22035002</v>
      </c>
      <c r="F898" t="s">
        <v>19</v>
      </c>
      <c r="G898" t="s">
        <v>19</v>
      </c>
      <c r="H898" t="s">
        <v>83</v>
      </c>
      <c r="I898" t="s">
        <v>2168</v>
      </c>
      <c r="J898">
        <v>59</v>
      </c>
      <c r="K898" t="s">
        <v>85</v>
      </c>
      <c r="L898" t="s">
        <v>86</v>
      </c>
      <c r="M898" t="s">
        <v>87</v>
      </c>
      <c r="N898">
        <v>2</v>
      </c>
      <c r="O898" s="1">
        <v>44643.80296296296</v>
      </c>
      <c r="P898" s="1">
        <v>44644.220150462963</v>
      </c>
      <c r="Q898">
        <v>34629</v>
      </c>
      <c r="R898">
        <v>1416</v>
      </c>
      <c r="S898" t="b">
        <v>0</v>
      </c>
      <c r="T898" t="s">
        <v>88</v>
      </c>
      <c r="U898" t="b">
        <v>0</v>
      </c>
      <c r="V898" t="s">
        <v>1382</v>
      </c>
      <c r="W898" s="1">
        <v>44643.819687499999</v>
      </c>
      <c r="X898">
        <v>507</v>
      </c>
      <c r="Y898">
        <v>54</v>
      </c>
      <c r="Z898">
        <v>0</v>
      </c>
      <c r="AA898">
        <v>54</v>
      </c>
      <c r="AB898">
        <v>0</v>
      </c>
      <c r="AC898">
        <v>0</v>
      </c>
      <c r="AD898">
        <v>5</v>
      </c>
      <c r="AE898">
        <v>0</v>
      </c>
      <c r="AF898">
        <v>0</v>
      </c>
      <c r="AG898">
        <v>0</v>
      </c>
      <c r="AH898" t="s">
        <v>102</v>
      </c>
      <c r="AI898" s="1">
        <v>44644.220150462963</v>
      </c>
      <c r="AJ898">
        <v>464</v>
      </c>
      <c r="AK898">
        <v>1</v>
      </c>
      <c r="AL898">
        <v>0</v>
      </c>
      <c r="AM898">
        <v>1</v>
      </c>
      <c r="AN898">
        <v>0</v>
      </c>
      <c r="AO898">
        <v>1</v>
      </c>
      <c r="AP898">
        <v>4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 x14ac:dyDescent="0.35">
      <c r="A899" t="s">
        <v>2169</v>
      </c>
      <c r="B899" t="s">
        <v>80</v>
      </c>
      <c r="C899" t="s">
        <v>1931</v>
      </c>
      <c r="D899" t="s">
        <v>82</v>
      </c>
      <c r="E899" s="2" t="str">
        <f>HYPERLINK("capsilon://?command=openfolder&amp;siteaddress=FAM.docvelocity-na8.net&amp;folderid=FXE88D7730-44E5-38B3-6B31-022D68DF49D2","FX22035002")</f>
        <v>FX22035002</v>
      </c>
      <c r="F899" t="s">
        <v>19</v>
      </c>
      <c r="G899" t="s">
        <v>19</v>
      </c>
      <c r="H899" t="s">
        <v>83</v>
      </c>
      <c r="I899" t="s">
        <v>2170</v>
      </c>
      <c r="J899">
        <v>58</v>
      </c>
      <c r="K899" t="s">
        <v>85</v>
      </c>
      <c r="L899" t="s">
        <v>86</v>
      </c>
      <c r="M899" t="s">
        <v>87</v>
      </c>
      <c r="N899">
        <v>1</v>
      </c>
      <c r="O899" s="1">
        <v>44643.803020833337</v>
      </c>
      <c r="P899" s="1">
        <v>44644.156840277778</v>
      </c>
      <c r="Q899">
        <v>29303</v>
      </c>
      <c r="R899">
        <v>1267</v>
      </c>
      <c r="S899" t="b">
        <v>0</v>
      </c>
      <c r="T899" t="s">
        <v>88</v>
      </c>
      <c r="U899" t="b">
        <v>0</v>
      </c>
      <c r="V899" t="s">
        <v>1350</v>
      </c>
      <c r="W899" s="1">
        <v>44644.156840277778</v>
      </c>
      <c r="X899">
        <v>89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58</v>
      </c>
      <c r="AE899">
        <v>53</v>
      </c>
      <c r="AF899">
        <v>0</v>
      </c>
      <c r="AG899">
        <v>2</v>
      </c>
      <c r="AH899" t="s">
        <v>88</v>
      </c>
      <c r="AI899" t="s">
        <v>88</v>
      </c>
      <c r="AJ899" t="s">
        <v>88</v>
      </c>
      <c r="AK899" t="s">
        <v>88</v>
      </c>
      <c r="AL899" t="s">
        <v>88</v>
      </c>
      <c r="AM899" t="s">
        <v>88</v>
      </c>
      <c r="AN899" t="s">
        <v>88</v>
      </c>
      <c r="AO899" t="s">
        <v>88</v>
      </c>
      <c r="AP899" t="s">
        <v>88</v>
      </c>
      <c r="AQ899" t="s">
        <v>88</v>
      </c>
      <c r="AR899" t="s">
        <v>88</v>
      </c>
      <c r="AS899" t="s">
        <v>88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 x14ac:dyDescent="0.35">
      <c r="A900" t="s">
        <v>2171</v>
      </c>
      <c r="B900" t="s">
        <v>80</v>
      </c>
      <c r="C900" t="s">
        <v>2172</v>
      </c>
      <c r="D900" t="s">
        <v>82</v>
      </c>
      <c r="E900" s="2" t="str">
        <f>HYPERLINK("capsilon://?command=openfolder&amp;siteaddress=FAM.docvelocity-na8.net&amp;folderid=FX8D2A2256-25B9-3417-1181-9F010E795191","FX22036889")</f>
        <v>FX22036889</v>
      </c>
      <c r="F900" t="s">
        <v>19</v>
      </c>
      <c r="G900" t="s">
        <v>19</v>
      </c>
      <c r="H900" t="s">
        <v>83</v>
      </c>
      <c r="I900" t="s">
        <v>2173</v>
      </c>
      <c r="J900">
        <v>216</v>
      </c>
      <c r="K900" t="s">
        <v>85</v>
      </c>
      <c r="L900" t="s">
        <v>86</v>
      </c>
      <c r="M900" t="s">
        <v>87</v>
      </c>
      <c r="N900">
        <v>1</v>
      </c>
      <c r="O900" s="1">
        <v>44643.853113425925</v>
      </c>
      <c r="P900" s="1">
        <v>44644.166041666664</v>
      </c>
      <c r="Q900">
        <v>26125</v>
      </c>
      <c r="R900">
        <v>912</v>
      </c>
      <c r="S900" t="b">
        <v>0</v>
      </c>
      <c r="T900" t="s">
        <v>88</v>
      </c>
      <c r="U900" t="b">
        <v>0</v>
      </c>
      <c r="V900" t="s">
        <v>1350</v>
      </c>
      <c r="W900" s="1">
        <v>44644.166041666664</v>
      </c>
      <c r="X900">
        <v>282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216</v>
      </c>
      <c r="AE900">
        <v>211</v>
      </c>
      <c r="AF900">
        <v>0</v>
      </c>
      <c r="AG900">
        <v>4</v>
      </c>
      <c r="AH900" t="s">
        <v>88</v>
      </c>
      <c r="AI900" t="s">
        <v>88</v>
      </c>
      <c r="AJ900" t="s">
        <v>88</v>
      </c>
      <c r="AK900" t="s">
        <v>88</v>
      </c>
      <c r="AL900" t="s">
        <v>88</v>
      </c>
      <c r="AM900" t="s">
        <v>88</v>
      </c>
      <c r="AN900" t="s">
        <v>88</v>
      </c>
      <c r="AO900" t="s">
        <v>88</v>
      </c>
      <c r="AP900" t="s">
        <v>88</v>
      </c>
      <c r="AQ900" t="s">
        <v>88</v>
      </c>
      <c r="AR900" t="s">
        <v>88</v>
      </c>
      <c r="AS900" t="s">
        <v>88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 x14ac:dyDescent="0.35">
      <c r="A901" t="s">
        <v>2174</v>
      </c>
      <c r="B901" t="s">
        <v>80</v>
      </c>
      <c r="C901" t="s">
        <v>2172</v>
      </c>
      <c r="D901" t="s">
        <v>82</v>
      </c>
      <c r="E901" s="2" t="str">
        <f>HYPERLINK("capsilon://?command=openfolder&amp;siteaddress=FAM.docvelocity-na8.net&amp;folderid=FX8D2A2256-25B9-3417-1181-9F010E795191","FX22036889")</f>
        <v>FX22036889</v>
      </c>
      <c r="F901" t="s">
        <v>19</v>
      </c>
      <c r="G901" t="s">
        <v>19</v>
      </c>
      <c r="H901" t="s">
        <v>83</v>
      </c>
      <c r="I901" t="s">
        <v>2175</v>
      </c>
      <c r="J901">
        <v>74</v>
      </c>
      <c r="K901" t="s">
        <v>85</v>
      </c>
      <c r="L901" t="s">
        <v>86</v>
      </c>
      <c r="M901" t="s">
        <v>87</v>
      </c>
      <c r="N901">
        <v>1</v>
      </c>
      <c r="O901" s="1">
        <v>44643.853437500002</v>
      </c>
      <c r="P901" s="1">
        <v>44644.168124999997</v>
      </c>
      <c r="Q901">
        <v>26350</v>
      </c>
      <c r="R901">
        <v>839</v>
      </c>
      <c r="S901" t="b">
        <v>0</v>
      </c>
      <c r="T901" t="s">
        <v>88</v>
      </c>
      <c r="U901" t="b">
        <v>0</v>
      </c>
      <c r="V901" t="s">
        <v>1335</v>
      </c>
      <c r="W901" s="1">
        <v>44644.168124999997</v>
      </c>
      <c r="X901">
        <v>267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74</v>
      </c>
      <c r="AE901">
        <v>69</v>
      </c>
      <c r="AF901">
        <v>0</v>
      </c>
      <c r="AG901">
        <v>2</v>
      </c>
      <c r="AH901" t="s">
        <v>88</v>
      </c>
      <c r="AI901" t="s">
        <v>88</v>
      </c>
      <c r="AJ901" t="s">
        <v>88</v>
      </c>
      <c r="AK901" t="s">
        <v>88</v>
      </c>
      <c r="AL901" t="s">
        <v>88</v>
      </c>
      <c r="AM901" t="s">
        <v>88</v>
      </c>
      <c r="AN901" t="s">
        <v>88</v>
      </c>
      <c r="AO901" t="s">
        <v>88</v>
      </c>
      <c r="AP901" t="s">
        <v>88</v>
      </c>
      <c r="AQ901" t="s">
        <v>88</v>
      </c>
      <c r="AR901" t="s">
        <v>88</v>
      </c>
      <c r="AS901" t="s">
        <v>88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 x14ac:dyDescent="0.35">
      <c r="A902" t="s">
        <v>2176</v>
      </c>
      <c r="B902" t="s">
        <v>80</v>
      </c>
      <c r="C902" t="s">
        <v>2172</v>
      </c>
      <c r="D902" t="s">
        <v>82</v>
      </c>
      <c r="E902" s="2" t="str">
        <f>HYPERLINK("capsilon://?command=openfolder&amp;siteaddress=FAM.docvelocity-na8.net&amp;folderid=FX8D2A2256-25B9-3417-1181-9F010E795191","FX22036889")</f>
        <v>FX22036889</v>
      </c>
      <c r="F902" t="s">
        <v>19</v>
      </c>
      <c r="G902" t="s">
        <v>19</v>
      </c>
      <c r="H902" t="s">
        <v>83</v>
      </c>
      <c r="I902" t="s">
        <v>2177</v>
      </c>
      <c r="J902">
        <v>0</v>
      </c>
      <c r="K902" t="s">
        <v>85</v>
      </c>
      <c r="L902" t="s">
        <v>86</v>
      </c>
      <c r="M902" t="s">
        <v>87</v>
      </c>
      <c r="N902">
        <v>2</v>
      </c>
      <c r="O902" s="1">
        <v>44643.853622685187</v>
      </c>
      <c r="P902" s="1">
        <v>44644.229108796295</v>
      </c>
      <c r="Q902">
        <v>30648</v>
      </c>
      <c r="R902">
        <v>1794</v>
      </c>
      <c r="S902" t="b">
        <v>0</v>
      </c>
      <c r="T902" t="s">
        <v>88</v>
      </c>
      <c r="U902" t="b">
        <v>0</v>
      </c>
      <c r="V902" t="s">
        <v>1299</v>
      </c>
      <c r="W902" s="1">
        <v>44643.890497685185</v>
      </c>
      <c r="X902">
        <v>1034</v>
      </c>
      <c r="Y902">
        <v>52</v>
      </c>
      <c r="Z902">
        <v>0</v>
      </c>
      <c r="AA902">
        <v>52</v>
      </c>
      <c r="AB902">
        <v>0</v>
      </c>
      <c r="AC902">
        <v>32</v>
      </c>
      <c r="AD902">
        <v>-52</v>
      </c>
      <c r="AE902">
        <v>0</v>
      </c>
      <c r="AF902">
        <v>0</v>
      </c>
      <c r="AG902">
        <v>0</v>
      </c>
      <c r="AH902" t="s">
        <v>130</v>
      </c>
      <c r="AI902" s="1">
        <v>44644.229108796295</v>
      </c>
      <c r="AJ902">
        <v>29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-52</v>
      </c>
      <c r="AQ902">
        <v>0</v>
      </c>
      <c r="AR902">
        <v>0</v>
      </c>
      <c r="AS902">
        <v>0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 x14ac:dyDescent="0.35">
      <c r="A903" t="s">
        <v>2178</v>
      </c>
      <c r="B903" t="s">
        <v>80</v>
      </c>
      <c r="C903" t="s">
        <v>2179</v>
      </c>
      <c r="D903" t="s">
        <v>82</v>
      </c>
      <c r="E903" s="2" t="str">
        <f>HYPERLINK("capsilon://?command=openfolder&amp;siteaddress=FAM.docvelocity-na8.net&amp;folderid=FXE31AF6FE-33C4-4CF0-0F6A-5113CCD20768","FX220110920")</f>
        <v>FX220110920</v>
      </c>
      <c r="F903" t="s">
        <v>19</v>
      </c>
      <c r="G903" t="s">
        <v>19</v>
      </c>
      <c r="H903" t="s">
        <v>83</v>
      </c>
      <c r="I903" t="s">
        <v>2180</v>
      </c>
      <c r="J903">
        <v>0</v>
      </c>
      <c r="K903" t="s">
        <v>85</v>
      </c>
      <c r="L903" t="s">
        <v>86</v>
      </c>
      <c r="M903" t="s">
        <v>87</v>
      </c>
      <c r="N903">
        <v>2</v>
      </c>
      <c r="O903" s="1">
        <v>44643.985312500001</v>
      </c>
      <c r="P903" s="1">
        <v>44644.232141203705</v>
      </c>
      <c r="Q903">
        <v>20424</v>
      </c>
      <c r="R903">
        <v>902</v>
      </c>
      <c r="S903" t="b">
        <v>0</v>
      </c>
      <c r="T903" t="s">
        <v>88</v>
      </c>
      <c r="U903" t="b">
        <v>0</v>
      </c>
      <c r="V903" t="s">
        <v>1299</v>
      </c>
      <c r="W903" s="1">
        <v>44644.006273148145</v>
      </c>
      <c r="X903">
        <v>641</v>
      </c>
      <c r="Y903">
        <v>52</v>
      </c>
      <c r="Z903">
        <v>0</v>
      </c>
      <c r="AA903">
        <v>52</v>
      </c>
      <c r="AB903">
        <v>0</v>
      </c>
      <c r="AC903">
        <v>40</v>
      </c>
      <c r="AD903">
        <v>-52</v>
      </c>
      <c r="AE903">
        <v>0</v>
      </c>
      <c r="AF903">
        <v>0</v>
      </c>
      <c r="AG903">
        <v>0</v>
      </c>
      <c r="AH903" t="s">
        <v>130</v>
      </c>
      <c r="AI903" s="1">
        <v>44644.232141203705</v>
      </c>
      <c r="AJ903">
        <v>261</v>
      </c>
      <c r="AK903">
        <v>2</v>
      </c>
      <c r="AL903">
        <v>0</v>
      </c>
      <c r="AM903">
        <v>2</v>
      </c>
      <c r="AN903">
        <v>0</v>
      </c>
      <c r="AO903">
        <v>3</v>
      </c>
      <c r="AP903">
        <v>-54</v>
      </c>
      <c r="AQ903">
        <v>0</v>
      </c>
      <c r="AR903">
        <v>0</v>
      </c>
      <c r="AS903">
        <v>0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 x14ac:dyDescent="0.35">
      <c r="A904" t="s">
        <v>2181</v>
      </c>
      <c r="B904" t="s">
        <v>80</v>
      </c>
      <c r="C904" t="s">
        <v>2179</v>
      </c>
      <c r="D904" t="s">
        <v>82</v>
      </c>
      <c r="E904" s="2" t="str">
        <f>HYPERLINK("capsilon://?command=openfolder&amp;siteaddress=FAM.docvelocity-na8.net&amp;folderid=FXE31AF6FE-33C4-4CF0-0F6A-5113CCD20768","FX220110920")</f>
        <v>FX220110920</v>
      </c>
      <c r="F904" t="s">
        <v>19</v>
      </c>
      <c r="G904" t="s">
        <v>19</v>
      </c>
      <c r="H904" t="s">
        <v>83</v>
      </c>
      <c r="I904" t="s">
        <v>2182</v>
      </c>
      <c r="J904">
        <v>0</v>
      </c>
      <c r="K904" t="s">
        <v>85</v>
      </c>
      <c r="L904" t="s">
        <v>86</v>
      </c>
      <c r="M904" t="s">
        <v>87</v>
      </c>
      <c r="N904">
        <v>2</v>
      </c>
      <c r="O904" s="1">
        <v>44643.985706018517</v>
      </c>
      <c r="P904" s="1">
        <v>44644.24759259259</v>
      </c>
      <c r="Q904">
        <v>20246</v>
      </c>
      <c r="R904">
        <v>2381</v>
      </c>
      <c r="S904" t="b">
        <v>0</v>
      </c>
      <c r="T904" t="s">
        <v>88</v>
      </c>
      <c r="U904" t="b">
        <v>0</v>
      </c>
      <c r="V904" t="s">
        <v>1299</v>
      </c>
      <c r="W904" s="1">
        <v>44644.016886574071</v>
      </c>
      <c r="X904">
        <v>916</v>
      </c>
      <c r="Y904">
        <v>52</v>
      </c>
      <c r="Z904">
        <v>0</v>
      </c>
      <c r="AA904">
        <v>52</v>
      </c>
      <c r="AB904">
        <v>0</v>
      </c>
      <c r="AC904">
        <v>40</v>
      </c>
      <c r="AD904">
        <v>-52</v>
      </c>
      <c r="AE904">
        <v>0</v>
      </c>
      <c r="AF904">
        <v>0</v>
      </c>
      <c r="AG904">
        <v>0</v>
      </c>
      <c r="AH904" t="s">
        <v>102</v>
      </c>
      <c r="AI904" s="1">
        <v>44644.24759259259</v>
      </c>
      <c r="AJ904">
        <v>1456</v>
      </c>
      <c r="AK904">
        <v>3</v>
      </c>
      <c r="AL904">
        <v>0</v>
      </c>
      <c r="AM904">
        <v>3</v>
      </c>
      <c r="AN904">
        <v>0</v>
      </c>
      <c r="AO904">
        <v>2</v>
      </c>
      <c r="AP904">
        <v>-55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 x14ac:dyDescent="0.35">
      <c r="A905" t="s">
        <v>2183</v>
      </c>
      <c r="B905" t="s">
        <v>80</v>
      </c>
      <c r="C905" t="s">
        <v>2179</v>
      </c>
      <c r="D905" t="s">
        <v>82</v>
      </c>
      <c r="E905" s="2" t="str">
        <f>HYPERLINK("capsilon://?command=openfolder&amp;siteaddress=FAM.docvelocity-na8.net&amp;folderid=FXE31AF6FE-33C4-4CF0-0F6A-5113CCD20768","FX220110920")</f>
        <v>FX220110920</v>
      </c>
      <c r="F905" t="s">
        <v>19</v>
      </c>
      <c r="G905" t="s">
        <v>19</v>
      </c>
      <c r="H905" t="s">
        <v>83</v>
      </c>
      <c r="I905" t="s">
        <v>2184</v>
      </c>
      <c r="J905">
        <v>0</v>
      </c>
      <c r="K905" t="s">
        <v>85</v>
      </c>
      <c r="L905" t="s">
        <v>86</v>
      </c>
      <c r="M905" t="s">
        <v>87</v>
      </c>
      <c r="N905">
        <v>2</v>
      </c>
      <c r="O905" s="1">
        <v>44643.988043981481</v>
      </c>
      <c r="P905" s="1">
        <v>44644.250405092593</v>
      </c>
      <c r="Q905">
        <v>18702</v>
      </c>
      <c r="R905">
        <v>3966</v>
      </c>
      <c r="S905" t="b">
        <v>0</v>
      </c>
      <c r="T905" t="s">
        <v>88</v>
      </c>
      <c r="U905" t="b">
        <v>0</v>
      </c>
      <c r="V905" t="s">
        <v>1782</v>
      </c>
      <c r="W905" s="1">
        <v>44644.03875</v>
      </c>
      <c r="X905">
        <v>2481</v>
      </c>
      <c r="Y905">
        <v>52</v>
      </c>
      <c r="Z905">
        <v>0</v>
      </c>
      <c r="AA905">
        <v>52</v>
      </c>
      <c r="AB905">
        <v>0</v>
      </c>
      <c r="AC905">
        <v>50</v>
      </c>
      <c r="AD905">
        <v>-52</v>
      </c>
      <c r="AE905">
        <v>0</v>
      </c>
      <c r="AF905">
        <v>0</v>
      </c>
      <c r="AG905">
        <v>0</v>
      </c>
      <c r="AH905" t="s">
        <v>130</v>
      </c>
      <c r="AI905" s="1">
        <v>44644.250405092593</v>
      </c>
      <c r="AJ905">
        <v>10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-52</v>
      </c>
      <c r="AQ905">
        <v>0</v>
      </c>
      <c r="AR905">
        <v>0</v>
      </c>
      <c r="AS905">
        <v>0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 x14ac:dyDescent="0.35">
      <c r="A906" t="s">
        <v>2185</v>
      </c>
      <c r="B906" t="s">
        <v>80</v>
      </c>
      <c r="C906" t="s">
        <v>2186</v>
      </c>
      <c r="D906" t="s">
        <v>82</v>
      </c>
      <c r="E906" s="2" t="str">
        <f>HYPERLINK("capsilon://?command=openfolder&amp;siteaddress=FAM.docvelocity-na8.net&amp;folderid=FXA869EB07-2B02-2F49-E0A6-6CA0A99FABE5","FX22031785")</f>
        <v>FX22031785</v>
      </c>
      <c r="F906" t="s">
        <v>19</v>
      </c>
      <c r="G906" t="s">
        <v>19</v>
      </c>
      <c r="H906" t="s">
        <v>83</v>
      </c>
      <c r="I906" t="s">
        <v>2187</v>
      </c>
      <c r="J906">
        <v>28</v>
      </c>
      <c r="K906" t="s">
        <v>85</v>
      </c>
      <c r="L906" t="s">
        <v>86</v>
      </c>
      <c r="M906" t="s">
        <v>87</v>
      </c>
      <c r="N906">
        <v>2</v>
      </c>
      <c r="O906" s="1">
        <v>44644.104270833333</v>
      </c>
      <c r="P906" s="1">
        <v>44644.243402777778</v>
      </c>
      <c r="Q906">
        <v>11596</v>
      </c>
      <c r="R906">
        <v>425</v>
      </c>
      <c r="S906" t="b">
        <v>0</v>
      </c>
      <c r="T906" t="s">
        <v>88</v>
      </c>
      <c r="U906" t="b">
        <v>0</v>
      </c>
      <c r="V906" t="s">
        <v>1299</v>
      </c>
      <c r="W906" s="1">
        <v>44644.13517361111</v>
      </c>
      <c r="X906">
        <v>243</v>
      </c>
      <c r="Y906">
        <v>21</v>
      </c>
      <c r="Z906">
        <v>0</v>
      </c>
      <c r="AA906">
        <v>21</v>
      </c>
      <c r="AB906">
        <v>0</v>
      </c>
      <c r="AC906">
        <v>0</v>
      </c>
      <c r="AD906">
        <v>7</v>
      </c>
      <c r="AE906">
        <v>0</v>
      </c>
      <c r="AF906">
        <v>0</v>
      </c>
      <c r="AG906">
        <v>0</v>
      </c>
      <c r="AH906" t="s">
        <v>94</v>
      </c>
      <c r="AI906" s="1">
        <v>44644.243402777778</v>
      </c>
      <c r="AJ906">
        <v>182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7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 x14ac:dyDescent="0.35">
      <c r="A907" t="s">
        <v>2188</v>
      </c>
      <c r="B907" t="s">
        <v>80</v>
      </c>
      <c r="C907" t="s">
        <v>1387</v>
      </c>
      <c r="D907" t="s">
        <v>82</v>
      </c>
      <c r="E907" s="2" t="str">
        <f>HYPERLINK("capsilon://?command=openfolder&amp;siteaddress=FAM.docvelocity-na8.net&amp;folderid=FXA125B87F-9B3B-7405-0A17-41F6155B67D5","FX220212863")</f>
        <v>FX220212863</v>
      </c>
      <c r="F907" t="s">
        <v>19</v>
      </c>
      <c r="G907" t="s">
        <v>19</v>
      </c>
      <c r="H907" t="s">
        <v>83</v>
      </c>
      <c r="I907" t="s">
        <v>2189</v>
      </c>
      <c r="J907">
        <v>0</v>
      </c>
      <c r="K907" t="s">
        <v>85</v>
      </c>
      <c r="L907" t="s">
        <v>86</v>
      </c>
      <c r="M907" t="s">
        <v>87</v>
      </c>
      <c r="N907">
        <v>2</v>
      </c>
      <c r="O907" s="1">
        <v>44644.106863425928</v>
      </c>
      <c r="P907" s="1">
        <v>44644.25</v>
      </c>
      <c r="Q907">
        <v>11053</v>
      </c>
      <c r="R907">
        <v>1314</v>
      </c>
      <c r="S907" t="b">
        <v>0</v>
      </c>
      <c r="T907" t="s">
        <v>88</v>
      </c>
      <c r="U907" t="b">
        <v>0</v>
      </c>
      <c r="V907" t="s">
        <v>1299</v>
      </c>
      <c r="W907" s="1">
        <v>44644.143807870372</v>
      </c>
      <c r="X907">
        <v>745</v>
      </c>
      <c r="Y907">
        <v>52</v>
      </c>
      <c r="Z907">
        <v>0</v>
      </c>
      <c r="AA907">
        <v>52</v>
      </c>
      <c r="AB907">
        <v>0</v>
      </c>
      <c r="AC907">
        <v>47</v>
      </c>
      <c r="AD907">
        <v>-52</v>
      </c>
      <c r="AE907">
        <v>0</v>
      </c>
      <c r="AF907">
        <v>0</v>
      </c>
      <c r="AG907">
        <v>0</v>
      </c>
      <c r="AH907" t="s">
        <v>94</v>
      </c>
      <c r="AI907" s="1">
        <v>44644.25</v>
      </c>
      <c r="AJ907">
        <v>569</v>
      </c>
      <c r="AK907">
        <v>1</v>
      </c>
      <c r="AL907">
        <v>0</v>
      </c>
      <c r="AM907">
        <v>1</v>
      </c>
      <c r="AN907">
        <v>0</v>
      </c>
      <c r="AO907">
        <v>14</v>
      </c>
      <c r="AP907">
        <v>-53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 x14ac:dyDescent="0.35">
      <c r="A908" t="s">
        <v>2190</v>
      </c>
      <c r="B908" t="s">
        <v>80</v>
      </c>
      <c r="C908" t="s">
        <v>1931</v>
      </c>
      <c r="D908" t="s">
        <v>82</v>
      </c>
      <c r="E908" s="2" t="str">
        <f>HYPERLINK("capsilon://?command=openfolder&amp;siteaddress=FAM.docvelocity-na8.net&amp;folderid=FXE88D7730-44E5-38B3-6B31-022D68DF49D2","FX22035002")</f>
        <v>FX22035002</v>
      </c>
      <c r="F908" t="s">
        <v>19</v>
      </c>
      <c r="G908" t="s">
        <v>19</v>
      </c>
      <c r="H908" t="s">
        <v>83</v>
      </c>
      <c r="I908" t="s">
        <v>2170</v>
      </c>
      <c r="J908">
        <v>82</v>
      </c>
      <c r="K908" t="s">
        <v>85</v>
      </c>
      <c r="L908" t="s">
        <v>86</v>
      </c>
      <c r="M908" t="s">
        <v>87</v>
      </c>
      <c r="N908">
        <v>2</v>
      </c>
      <c r="O908" s="1">
        <v>44644.157465277778</v>
      </c>
      <c r="P908" s="1">
        <v>44644.177210648151</v>
      </c>
      <c r="Q908">
        <v>1002</v>
      </c>
      <c r="R908">
        <v>704</v>
      </c>
      <c r="S908" t="b">
        <v>0</v>
      </c>
      <c r="T908" t="s">
        <v>88</v>
      </c>
      <c r="U908" t="b">
        <v>1</v>
      </c>
      <c r="V908" t="s">
        <v>1350</v>
      </c>
      <c r="W908" s="1">
        <v>44644.162766203706</v>
      </c>
      <c r="X908">
        <v>455</v>
      </c>
      <c r="Y908">
        <v>72</v>
      </c>
      <c r="Z908">
        <v>0</v>
      </c>
      <c r="AA908">
        <v>72</v>
      </c>
      <c r="AB908">
        <v>0</v>
      </c>
      <c r="AC908">
        <v>4</v>
      </c>
      <c r="AD908">
        <v>10</v>
      </c>
      <c r="AE908">
        <v>0</v>
      </c>
      <c r="AF908">
        <v>0</v>
      </c>
      <c r="AG908">
        <v>0</v>
      </c>
      <c r="AH908" t="s">
        <v>130</v>
      </c>
      <c r="AI908" s="1">
        <v>44644.177210648151</v>
      </c>
      <c r="AJ908">
        <v>249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10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 x14ac:dyDescent="0.35">
      <c r="A909" t="s">
        <v>2191</v>
      </c>
      <c r="B909" t="s">
        <v>80</v>
      </c>
      <c r="C909" t="s">
        <v>2172</v>
      </c>
      <c r="D909" t="s">
        <v>82</v>
      </c>
      <c r="E909" s="2" t="str">
        <f>HYPERLINK("capsilon://?command=openfolder&amp;siteaddress=FAM.docvelocity-na8.net&amp;folderid=FX8D2A2256-25B9-3417-1181-9F010E795191","FX22036889")</f>
        <v>FX22036889</v>
      </c>
      <c r="F909" t="s">
        <v>19</v>
      </c>
      <c r="G909" t="s">
        <v>19</v>
      </c>
      <c r="H909" t="s">
        <v>83</v>
      </c>
      <c r="I909" t="s">
        <v>2173</v>
      </c>
      <c r="J909">
        <v>288</v>
      </c>
      <c r="K909" t="s">
        <v>85</v>
      </c>
      <c r="L909" t="s">
        <v>86</v>
      </c>
      <c r="M909" t="s">
        <v>87</v>
      </c>
      <c r="N909">
        <v>2</v>
      </c>
      <c r="O909" s="1">
        <v>44644.166724537034</v>
      </c>
      <c r="P909" s="1">
        <v>44644.214768518519</v>
      </c>
      <c r="Q909">
        <v>1383</v>
      </c>
      <c r="R909">
        <v>2768</v>
      </c>
      <c r="S909" t="b">
        <v>0</v>
      </c>
      <c r="T909" t="s">
        <v>88</v>
      </c>
      <c r="U909" t="b">
        <v>1</v>
      </c>
      <c r="V909" t="s">
        <v>1350</v>
      </c>
      <c r="W909" s="1">
        <v>44644.19568287037</v>
      </c>
      <c r="X909">
        <v>1359</v>
      </c>
      <c r="Y909">
        <v>268</v>
      </c>
      <c r="Z909">
        <v>0</v>
      </c>
      <c r="AA909">
        <v>268</v>
      </c>
      <c r="AB909">
        <v>0</v>
      </c>
      <c r="AC909">
        <v>9</v>
      </c>
      <c r="AD909">
        <v>20</v>
      </c>
      <c r="AE909">
        <v>0</v>
      </c>
      <c r="AF909">
        <v>0</v>
      </c>
      <c r="AG909">
        <v>0</v>
      </c>
      <c r="AH909" t="s">
        <v>102</v>
      </c>
      <c r="AI909" s="1">
        <v>44644.214768518519</v>
      </c>
      <c r="AJ909">
        <v>1279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20</v>
      </c>
      <c r="AQ909">
        <v>0</v>
      </c>
      <c r="AR909">
        <v>0</v>
      </c>
      <c r="AS909">
        <v>0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 x14ac:dyDescent="0.35">
      <c r="A910" t="s">
        <v>2192</v>
      </c>
      <c r="B910" t="s">
        <v>80</v>
      </c>
      <c r="C910" t="s">
        <v>2172</v>
      </c>
      <c r="D910" t="s">
        <v>82</v>
      </c>
      <c r="E910" s="2" t="str">
        <f>HYPERLINK("capsilon://?command=openfolder&amp;siteaddress=FAM.docvelocity-na8.net&amp;folderid=FX8D2A2256-25B9-3417-1181-9F010E795191","FX22036889")</f>
        <v>FX22036889</v>
      </c>
      <c r="F910" t="s">
        <v>19</v>
      </c>
      <c r="G910" t="s">
        <v>19</v>
      </c>
      <c r="H910" t="s">
        <v>83</v>
      </c>
      <c r="I910" t="s">
        <v>2175</v>
      </c>
      <c r="J910">
        <v>98</v>
      </c>
      <c r="K910" t="s">
        <v>85</v>
      </c>
      <c r="L910" t="s">
        <v>86</v>
      </c>
      <c r="M910" t="s">
        <v>87</v>
      </c>
      <c r="N910">
        <v>2</v>
      </c>
      <c r="O910" s="1">
        <v>44644.168715277781</v>
      </c>
      <c r="P910" s="1">
        <v>44644.221122685187</v>
      </c>
      <c r="Q910">
        <v>2224</v>
      </c>
      <c r="R910">
        <v>2304</v>
      </c>
      <c r="S910" t="b">
        <v>0</v>
      </c>
      <c r="T910" t="s">
        <v>88</v>
      </c>
      <c r="U910" t="b">
        <v>1</v>
      </c>
      <c r="V910" t="s">
        <v>1587</v>
      </c>
      <c r="W910" s="1">
        <v>44644.214861111112</v>
      </c>
      <c r="X910">
        <v>1818</v>
      </c>
      <c r="Y910">
        <v>88</v>
      </c>
      <c r="Z910">
        <v>0</v>
      </c>
      <c r="AA910">
        <v>88</v>
      </c>
      <c r="AB910">
        <v>0</v>
      </c>
      <c r="AC910">
        <v>47</v>
      </c>
      <c r="AD910">
        <v>10</v>
      </c>
      <c r="AE910">
        <v>0</v>
      </c>
      <c r="AF910">
        <v>0</v>
      </c>
      <c r="AG910">
        <v>0</v>
      </c>
      <c r="AH910" t="s">
        <v>130</v>
      </c>
      <c r="AI910" s="1">
        <v>44644.221122685187</v>
      </c>
      <c r="AJ910">
        <v>9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10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 x14ac:dyDescent="0.35">
      <c r="A911" t="s">
        <v>2193</v>
      </c>
      <c r="B911" t="s">
        <v>80</v>
      </c>
      <c r="C911" t="s">
        <v>1213</v>
      </c>
      <c r="D911" t="s">
        <v>82</v>
      </c>
      <c r="E911" s="2" t="str">
        <f>HYPERLINK("capsilon://?command=openfolder&amp;siteaddress=FAM.docvelocity-na8.net&amp;folderid=FX29E6140D-6920-AECC-4558-9602104ECBBF","FX2203533")</f>
        <v>FX2203533</v>
      </c>
      <c r="F911" t="s">
        <v>19</v>
      </c>
      <c r="G911" t="s">
        <v>19</v>
      </c>
      <c r="H911" t="s">
        <v>83</v>
      </c>
      <c r="I911" t="s">
        <v>2194</v>
      </c>
      <c r="J911">
        <v>0</v>
      </c>
      <c r="K911" t="s">
        <v>85</v>
      </c>
      <c r="L911" t="s">
        <v>86</v>
      </c>
      <c r="M911" t="s">
        <v>87</v>
      </c>
      <c r="N911">
        <v>2</v>
      </c>
      <c r="O911" s="1">
        <v>44644.267372685186</v>
      </c>
      <c r="P911" s="1">
        <v>44644.293680555558</v>
      </c>
      <c r="Q911">
        <v>811</v>
      </c>
      <c r="R911">
        <v>1462</v>
      </c>
      <c r="S911" t="b">
        <v>0</v>
      </c>
      <c r="T911" t="s">
        <v>88</v>
      </c>
      <c r="U911" t="b">
        <v>0</v>
      </c>
      <c r="V911" t="s">
        <v>1350</v>
      </c>
      <c r="W911" s="1">
        <v>44644.277233796296</v>
      </c>
      <c r="X911">
        <v>808</v>
      </c>
      <c r="Y911">
        <v>52</v>
      </c>
      <c r="Z911">
        <v>0</v>
      </c>
      <c r="AA911">
        <v>52</v>
      </c>
      <c r="AB911">
        <v>0</v>
      </c>
      <c r="AC911">
        <v>38</v>
      </c>
      <c r="AD911">
        <v>-52</v>
      </c>
      <c r="AE911">
        <v>0</v>
      </c>
      <c r="AF911">
        <v>0</v>
      </c>
      <c r="AG911">
        <v>0</v>
      </c>
      <c r="AH911" t="s">
        <v>102</v>
      </c>
      <c r="AI911" s="1">
        <v>44644.293680555558</v>
      </c>
      <c r="AJ911">
        <v>654</v>
      </c>
      <c r="AK911">
        <v>5</v>
      </c>
      <c r="AL911">
        <v>0</v>
      </c>
      <c r="AM911">
        <v>5</v>
      </c>
      <c r="AN911">
        <v>0</v>
      </c>
      <c r="AO911">
        <v>5</v>
      </c>
      <c r="AP911">
        <v>-57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 x14ac:dyDescent="0.35">
      <c r="A912" t="s">
        <v>2195</v>
      </c>
      <c r="B912" t="s">
        <v>80</v>
      </c>
      <c r="C912" t="s">
        <v>2196</v>
      </c>
      <c r="D912" t="s">
        <v>82</v>
      </c>
      <c r="E912" s="2" t="str">
        <f>HYPERLINK("capsilon://?command=openfolder&amp;siteaddress=FAM.docvelocity-na8.net&amp;folderid=FX6AD24C97-6DA2-E827-EBD2-7D7D58DC2746","FX22026519")</f>
        <v>FX22026519</v>
      </c>
      <c r="F912" t="s">
        <v>19</v>
      </c>
      <c r="G912" t="s">
        <v>19</v>
      </c>
      <c r="H912" t="s">
        <v>83</v>
      </c>
      <c r="I912" t="s">
        <v>2197</v>
      </c>
      <c r="J912">
        <v>0</v>
      </c>
      <c r="K912" t="s">
        <v>85</v>
      </c>
      <c r="L912" t="s">
        <v>86</v>
      </c>
      <c r="M912" t="s">
        <v>87</v>
      </c>
      <c r="N912">
        <v>2</v>
      </c>
      <c r="O912" s="1">
        <v>44622.637777777774</v>
      </c>
      <c r="P912" s="1">
        <v>44622.67863425926</v>
      </c>
      <c r="Q912">
        <v>3430</v>
      </c>
      <c r="R912">
        <v>100</v>
      </c>
      <c r="S912" t="b">
        <v>0</v>
      </c>
      <c r="T912" t="s">
        <v>88</v>
      </c>
      <c r="U912" t="b">
        <v>0</v>
      </c>
      <c r="V912" t="s">
        <v>102</v>
      </c>
      <c r="W912" s="1">
        <v>44622.641331018516</v>
      </c>
      <c r="X912">
        <v>80</v>
      </c>
      <c r="Y912">
        <v>0</v>
      </c>
      <c r="Z912">
        <v>0</v>
      </c>
      <c r="AA912">
        <v>0</v>
      </c>
      <c r="AB912">
        <v>52</v>
      </c>
      <c r="AC912">
        <v>0</v>
      </c>
      <c r="AD912">
        <v>0</v>
      </c>
      <c r="AE912">
        <v>0</v>
      </c>
      <c r="AF912">
        <v>0</v>
      </c>
      <c r="AG912">
        <v>0</v>
      </c>
      <c r="AH912" t="s">
        <v>103</v>
      </c>
      <c r="AI912" s="1">
        <v>44622.67863425926</v>
      </c>
      <c r="AJ912">
        <v>20</v>
      </c>
      <c r="AK912">
        <v>0</v>
      </c>
      <c r="AL912">
        <v>0</v>
      </c>
      <c r="AM912">
        <v>0</v>
      </c>
      <c r="AN912">
        <v>52</v>
      </c>
      <c r="AO912">
        <v>0</v>
      </c>
      <c r="AP912">
        <v>0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 x14ac:dyDescent="0.35">
      <c r="A913" t="s">
        <v>2198</v>
      </c>
      <c r="B913" t="s">
        <v>80</v>
      </c>
      <c r="C913" t="s">
        <v>1991</v>
      </c>
      <c r="D913" t="s">
        <v>82</v>
      </c>
      <c r="E913" s="2" t="str">
        <f>HYPERLINK("capsilon://?command=openfolder&amp;siteaddress=FAM.docvelocity-na8.net&amp;folderid=FX9AFAB542-0405-2193-76AF-0E101452192D","FX22033594")</f>
        <v>FX22033594</v>
      </c>
      <c r="F913" t="s">
        <v>19</v>
      </c>
      <c r="G913" t="s">
        <v>19</v>
      </c>
      <c r="H913" t="s">
        <v>83</v>
      </c>
      <c r="I913" t="s">
        <v>2199</v>
      </c>
      <c r="J913">
        <v>0</v>
      </c>
      <c r="K913" t="s">
        <v>85</v>
      </c>
      <c r="L913" t="s">
        <v>86</v>
      </c>
      <c r="M913" t="s">
        <v>87</v>
      </c>
      <c r="N913">
        <v>1</v>
      </c>
      <c r="O913" s="1">
        <v>44644.402731481481</v>
      </c>
      <c r="P913" s="1">
        <v>44644.404907407406</v>
      </c>
      <c r="Q913">
        <v>43</v>
      </c>
      <c r="R913">
        <v>145</v>
      </c>
      <c r="S913" t="b">
        <v>0</v>
      </c>
      <c r="T913" t="s">
        <v>88</v>
      </c>
      <c r="U913" t="b">
        <v>0</v>
      </c>
      <c r="V913" t="s">
        <v>1592</v>
      </c>
      <c r="W913" s="1">
        <v>44644.404907407406</v>
      </c>
      <c r="X913">
        <v>145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52</v>
      </c>
      <c r="AF913">
        <v>0</v>
      </c>
      <c r="AG913">
        <v>1</v>
      </c>
      <c r="AH913" t="s">
        <v>88</v>
      </c>
      <c r="AI913" t="s">
        <v>88</v>
      </c>
      <c r="AJ913" t="s">
        <v>88</v>
      </c>
      <c r="AK913" t="s">
        <v>88</v>
      </c>
      <c r="AL913" t="s">
        <v>88</v>
      </c>
      <c r="AM913" t="s">
        <v>88</v>
      </c>
      <c r="AN913" t="s">
        <v>88</v>
      </c>
      <c r="AO913" t="s">
        <v>88</v>
      </c>
      <c r="AP913" t="s">
        <v>88</v>
      </c>
      <c r="AQ913" t="s">
        <v>88</v>
      </c>
      <c r="AR913" t="s">
        <v>88</v>
      </c>
      <c r="AS913" t="s">
        <v>88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 x14ac:dyDescent="0.35">
      <c r="A914" t="s">
        <v>2200</v>
      </c>
      <c r="B914" t="s">
        <v>80</v>
      </c>
      <c r="C914" t="s">
        <v>1991</v>
      </c>
      <c r="D914" t="s">
        <v>82</v>
      </c>
      <c r="E914" s="2" t="str">
        <f>HYPERLINK("capsilon://?command=openfolder&amp;siteaddress=FAM.docvelocity-na8.net&amp;folderid=FX9AFAB542-0405-2193-76AF-0E101452192D","FX22033594")</f>
        <v>FX22033594</v>
      </c>
      <c r="F914" t="s">
        <v>19</v>
      </c>
      <c r="G914" t="s">
        <v>19</v>
      </c>
      <c r="H914" t="s">
        <v>83</v>
      </c>
      <c r="I914" t="s">
        <v>2201</v>
      </c>
      <c r="J914">
        <v>121</v>
      </c>
      <c r="K914" t="s">
        <v>85</v>
      </c>
      <c r="L914" t="s">
        <v>86</v>
      </c>
      <c r="M914" t="s">
        <v>87</v>
      </c>
      <c r="N914">
        <v>2</v>
      </c>
      <c r="O914" s="1">
        <v>44644.402766203704</v>
      </c>
      <c r="P914" s="1">
        <v>44644.409849537034</v>
      </c>
      <c r="Q914">
        <v>148</v>
      </c>
      <c r="R914">
        <v>464</v>
      </c>
      <c r="S914" t="b">
        <v>0</v>
      </c>
      <c r="T914" t="s">
        <v>88</v>
      </c>
      <c r="U914" t="b">
        <v>0</v>
      </c>
      <c r="V914" t="s">
        <v>1592</v>
      </c>
      <c r="W914" s="1">
        <v>44644.407569444447</v>
      </c>
      <c r="X914">
        <v>229</v>
      </c>
      <c r="Y914">
        <v>0</v>
      </c>
      <c r="Z914">
        <v>0</v>
      </c>
      <c r="AA914">
        <v>0</v>
      </c>
      <c r="AB914">
        <v>116</v>
      </c>
      <c r="AC914">
        <v>0</v>
      </c>
      <c r="AD914">
        <v>121</v>
      </c>
      <c r="AE914">
        <v>0</v>
      </c>
      <c r="AF914">
        <v>0</v>
      </c>
      <c r="AG914">
        <v>0</v>
      </c>
      <c r="AH914" t="s">
        <v>130</v>
      </c>
      <c r="AI914" s="1">
        <v>44644.409849537034</v>
      </c>
      <c r="AJ914">
        <v>194</v>
      </c>
      <c r="AK914">
        <v>0</v>
      </c>
      <c r="AL914">
        <v>0</v>
      </c>
      <c r="AM914">
        <v>0</v>
      </c>
      <c r="AN914">
        <v>116</v>
      </c>
      <c r="AO914">
        <v>0</v>
      </c>
      <c r="AP914">
        <v>121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 x14ac:dyDescent="0.35">
      <c r="A915" t="s">
        <v>2202</v>
      </c>
      <c r="B915" t="s">
        <v>80</v>
      </c>
      <c r="C915" t="s">
        <v>1991</v>
      </c>
      <c r="D915" t="s">
        <v>82</v>
      </c>
      <c r="E915" s="2" t="str">
        <f>HYPERLINK("capsilon://?command=openfolder&amp;siteaddress=FAM.docvelocity-na8.net&amp;folderid=FX9AFAB542-0405-2193-76AF-0E101452192D","FX22033594")</f>
        <v>FX22033594</v>
      </c>
      <c r="F915" t="s">
        <v>19</v>
      </c>
      <c r="G915" t="s">
        <v>19</v>
      </c>
      <c r="H915" t="s">
        <v>83</v>
      </c>
      <c r="I915" t="s">
        <v>2203</v>
      </c>
      <c r="J915">
        <v>0</v>
      </c>
      <c r="K915" t="s">
        <v>85</v>
      </c>
      <c r="L915" t="s">
        <v>86</v>
      </c>
      <c r="M915" t="s">
        <v>87</v>
      </c>
      <c r="N915">
        <v>2</v>
      </c>
      <c r="O915" s="1">
        <v>44644.402962962966</v>
      </c>
      <c r="P915" s="1">
        <v>44644.428912037038</v>
      </c>
      <c r="Q915">
        <v>1105</v>
      </c>
      <c r="R915">
        <v>1137</v>
      </c>
      <c r="S915" t="b">
        <v>0</v>
      </c>
      <c r="T915" t="s">
        <v>88</v>
      </c>
      <c r="U915" t="b">
        <v>0</v>
      </c>
      <c r="V915" t="s">
        <v>1335</v>
      </c>
      <c r="W915" s="1">
        <v>44644.416759259257</v>
      </c>
      <c r="X915">
        <v>697</v>
      </c>
      <c r="Y915">
        <v>52</v>
      </c>
      <c r="Z915">
        <v>0</v>
      </c>
      <c r="AA915">
        <v>52</v>
      </c>
      <c r="AB915">
        <v>0</v>
      </c>
      <c r="AC915">
        <v>44</v>
      </c>
      <c r="AD915">
        <v>-52</v>
      </c>
      <c r="AE915">
        <v>0</v>
      </c>
      <c r="AF915">
        <v>0</v>
      </c>
      <c r="AG915">
        <v>0</v>
      </c>
      <c r="AH915" t="s">
        <v>130</v>
      </c>
      <c r="AI915" s="1">
        <v>44644.428912037038</v>
      </c>
      <c r="AJ915">
        <v>418</v>
      </c>
      <c r="AK915">
        <v>0</v>
      </c>
      <c r="AL915">
        <v>0</v>
      </c>
      <c r="AM915">
        <v>0</v>
      </c>
      <c r="AN915">
        <v>52</v>
      </c>
      <c r="AO915">
        <v>0</v>
      </c>
      <c r="AP915">
        <v>-52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 x14ac:dyDescent="0.35">
      <c r="A916" t="s">
        <v>2204</v>
      </c>
      <c r="B916" t="s">
        <v>80</v>
      </c>
      <c r="C916" t="s">
        <v>2196</v>
      </c>
      <c r="D916" t="s">
        <v>82</v>
      </c>
      <c r="E916" s="2" t="str">
        <f>HYPERLINK("capsilon://?command=openfolder&amp;siteaddress=FAM.docvelocity-na8.net&amp;folderid=FX6AD24C97-6DA2-E827-EBD2-7D7D58DC2746","FX22026519")</f>
        <v>FX22026519</v>
      </c>
      <c r="F916" t="s">
        <v>19</v>
      </c>
      <c r="G916" t="s">
        <v>19</v>
      </c>
      <c r="H916" t="s">
        <v>83</v>
      </c>
      <c r="I916" t="s">
        <v>2205</v>
      </c>
      <c r="J916">
        <v>0</v>
      </c>
      <c r="K916" t="s">
        <v>85</v>
      </c>
      <c r="L916" t="s">
        <v>86</v>
      </c>
      <c r="M916" t="s">
        <v>87</v>
      </c>
      <c r="N916">
        <v>2</v>
      </c>
      <c r="O916" s="1">
        <v>44622.637962962966</v>
      </c>
      <c r="P916" s="1">
        <v>44622.679351851853</v>
      </c>
      <c r="Q916">
        <v>3273</v>
      </c>
      <c r="R916">
        <v>303</v>
      </c>
      <c r="S916" t="b">
        <v>0</v>
      </c>
      <c r="T916" t="s">
        <v>88</v>
      </c>
      <c r="U916" t="b">
        <v>0</v>
      </c>
      <c r="V916" t="s">
        <v>102</v>
      </c>
      <c r="W916" s="1">
        <v>44622.644131944442</v>
      </c>
      <c r="X916">
        <v>241</v>
      </c>
      <c r="Y916">
        <v>52</v>
      </c>
      <c r="Z916">
        <v>0</v>
      </c>
      <c r="AA916">
        <v>52</v>
      </c>
      <c r="AB916">
        <v>0</v>
      </c>
      <c r="AC916">
        <v>7</v>
      </c>
      <c r="AD916">
        <v>-52</v>
      </c>
      <c r="AE916">
        <v>0</v>
      </c>
      <c r="AF916">
        <v>0</v>
      </c>
      <c r="AG916">
        <v>0</v>
      </c>
      <c r="AH916" t="s">
        <v>103</v>
      </c>
      <c r="AI916" s="1">
        <v>44622.679351851853</v>
      </c>
      <c r="AJ916">
        <v>62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-52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 x14ac:dyDescent="0.35">
      <c r="A917" t="s">
        <v>2206</v>
      </c>
      <c r="B917" t="s">
        <v>80</v>
      </c>
      <c r="C917" t="s">
        <v>1991</v>
      </c>
      <c r="D917" t="s">
        <v>82</v>
      </c>
      <c r="E917" s="2" t="str">
        <f>HYPERLINK("capsilon://?command=openfolder&amp;siteaddress=FAM.docvelocity-na8.net&amp;folderid=FX9AFAB542-0405-2193-76AF-0E101452192D","FX22033594")</f>
        <v>FX22033594</v>
      </c>
      <c r="F917" t="s">
        <v>19</v>
      </c>
      <c r="G917" t="s">
        <v>19</v>
      </c>
      <c r="H917" t="s">
        <v>83</v>
      </c>
      <c r="I917" t="s">
        <v>2199</v>
      </c>
      <c r="J917">
        <v>0</v>
      </c>
      <c r="K917" t="s">
        <v>85</v>
      </c>
      <c r="L917" t="s">
        <v>86</v>
      </c>
      <c r="M917" t="s">
        <v>87</v>
      </c>
      <c r="N917">
        <v>2</v>
      </c>
      <c r="O917" s="1">
        <v>44644.405324074076</v>
      </c>
      <c r="P917" s="1">
        <v>44644.424074074072</v>
      </c>
      <c r="Q917">
        <v>1141</v>
      </c>
      <c r="R917">
        <v>479</v>
      </c>
      <c r="S917" t="b">
        <v>0</v>
      </c>
      <c r="T917" t="s">
        <v>88</v>
      </c>
      <c r="U917" t="b">
        <v>1</v>
      </c>
      <c r="V917" t="s">
        <v>1592</v>
      </c>
      <c r="W917" s="1">
        <v>44644.411423611113</v>
      </c>
      <c r="X917">
        <v>332</v>
      </c>
      <c r="Y917">
        <v>37</v>
      </c>
      <c r="Z917">
        <v>0</v>
      </c>
      <c r="AA917">
        <v>37</v>
      </c>
      <c r="AB917">
        <v>0</v>
      </c>
      <c r="AC917">
        <v>15</v>
      </c>
      <c r="AD917">
        <v>-37</v>
      </c>
      <c r="AE917">
        <v>0</v>
      </c>
      <c r="AF917">
        <v>0</v>
      </c>
      <c r="AG917">
        <v>0</v>
      </c>
      <c r="AH917" t="s">
        <v>130</v>
      </c>
      <c r="AI917" s="1">
        <v>44644.424074074072</v>
      </c>
      <c r="AJ917">
        <v>147</v>
      </c>
      <c r="AK917">
        <v>0</v>
      </c>
      <c r="AL917">
        <v>0</v>
      </c>
      <c r="AM917">
        <v>0</v>
      </c>
      <c r="AN917">
        <v>0</v>
      </c>
      <c r="AO917">
        <v>1</v>
      </c>
      <c r="AP917">
        <v>-37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 x14ac:dyDescent="0.35">
      <c r="A918" t="s">
        <v>2207</v>
      </c>
      <c r="B918" t="s">
        <v>80</v>
      </c>
      <c r="C918" t="s">
        <v>2208</v>
      </c>
      <c r="D918" t="s">
        <v>82</v>
      </c>
      <c r="E918" s="2" t="str">
        <f>HYPERLINK("capsilon://?command=openfolder&amp;siteaddress=FAM.docvelocity-na8.net&amp;folderid=FX6BE77DC3-F3EC-0943-2108-1E57B7475722","FX22037999")</f>
        <v>FX22037999</v>
      </c>
      <c r="F918" t="s">
        <v>19</v>
      </c>
      <c r="G918" t="s">
        <v>19</v>
      </c>
      <c r="H918" t="s">
        <v>83</v>
      </c>
      <c r="I918" t="s">
        <v>2209</v>
      </c>
      <c r="J918">
        <v>0</v>
      </c>
      <c r="K918" t="s">
        <v>85</v>
      </c>
      <c r="L918" t="s">
        <v>86</v>
      </c>
      <c r="M918" t="s">
        <v>87</v>
      </c>
      <c r="N918">
        <v>2</v>
      </c>
      <c r="O918" s="1">
        <v>44644.408935185187</v>
      </c>
      <c r="P918" s="1">
        <v>44644.432430555556</v>
      </c>
      <c r="Q918">
        <v>1308</v>
      </c>
      <c r="R918">
        <v>722</v>
      </c>
      <c r="S918" t="b">
        <v>0</v>
      </c>
      <c r="T918" t="s">
        <v>88</v>
      </c>
      <c r="U918" t="b">
        <v>0</v>
      </c>
      <c r="V918" t="s">
        <v>1592</v>
      </c>
      <c r="W918" s="1">
        <v>44644.416284722225</v>
      </c>
      <c r="X918">
        <v>419</v>
      </c>
      <c r="Y918">
        <v>37</v>
      </c>
      <c r="Z918">
        <v>0</v>
      </c>
      <c r="AA918">
        <v>37</v>
      </c>
      <c r="AB918">
        <v>0</v>
      </c>
      <c r="AC918">
        <v>15</v>
      </c>
      <c r="AD918">
        <v>-37</v>
      </c>
      <c r="AE918">
        <v>0</v>
      </c>
      <c r="AF918">
        <v>0</v>
      </c>
      <c r="AG918">
        <v>0</v>
      </c>
      <c r="AH918" t="s">
        <v>130</v>
      </c>
      <c r="AI918" s="1">
        <v>44644.432430555556</v>
      </c>
      <c r="AJ918">
        <v>303</v>
      </c>
      <c r="AK918">
        <v>3</v>
      </c>
      <c r="AL918">
        <v>0</v>
      </c>
      <c r="AM918">
        <v>3</v>
      </c>
      <c r="AN918">
        <v>0</v>
      </c>
      <c r="AO918">
        <v>3</v>
      </c>
      <c r="AP918">
        <v>-40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 x14ac:dyDescent="0.35">
      <c r="A919" t="s">
        <v>2210</v>
      </c>
      <c r="B919" t="s">
        <v>80</v>
      </c>
      <c r="C919" t="s">
        <v>2208</v>
      </c>
      <c r="D919" t="s">
        <v>82</v>
      </c>
      <c r="E919" s="2" t="str">
        <f>HYPERLINK("capsilon://?command=openfolder&amp;siteaddress=FAM.docvelocity-na8.net&amp;folderid=FX6BE77DC3-F3EC-0943-2108-1E57B7475722","FX22037999")</f>
        <v>FX22037999</v>
      </c>
      <c r="F919" t="s">
        <v>19</v>
      </c>
      <c r="G919" t="s">
        <v>19</v>
      </c>
      <c r="H919" t="s">
        <v>83</v>
      </c>
      <c r="I919" t="s">
        <v>2211</v>
      </c>
      <c r="J919">
        <v>0</v>
      </c>
      <c r="K919" t="s">
        <v>85</v>
      </c>
      <c r="L919" t="s">
        <v>86</v>
      </c>
      <c r="M919" t="s">
        <v>87</v>
      </c>
      <c r="N919">
        <v>2</v>
      </c>
      <c r="O919" s="1">
        <v>44644.410868055558</v>
      </c>
      <c r="P919" s="1">
        <v>44644.436180555553</v>
      </c>
      <c r="Q919">
        <v>1443</v>
      </c>
      <c r="R919">
        <v>744</v>
      </c>
      <c r="S919" t="b">
        <v>0</v>
      </c>
      <c r="T919" t="s">
        <v>88</v>
      </c>
      <c r="U919" t="b">
        <v>0</v>
      </c>
      <c r="V919" t="s">
        <v>1592</v>
      </c>
      <c r="W919" s="1">
        <v>44644.41982638889</v>
      </c>
      <c r="X919">
        <v>306</v>
      </c>
      <c r="Y919">
        <v>37</v>
      </c>
      <c r="Z919">
        <v>0</v>
      </c>
      <c r="AA919">
        <v>37</v>
      </c>
      <c r="AB919">
        <v>0</v>
      </c>
      <c r="AC919">
        <v>15</v>
      </c>
      <c r="AD919">
        <v>-37</v>
      </c>
      <c r="AE919">
        <v>0</v>
      </c>
      <c r="AF919">
        <v>0</v>
      </c>
      <c r="AG919">
        <v>0</v>
      </c>
      <c r="AH919" t="s">
        <v>130</v>
      </c>
      <c r="AI919" s="1">
        <v>44644.436180555553</v>
      </c>
      <c r="AJ919">
        <v>323</v>
      </c>
      <c r="AK919">
        <v>2</v>
      </c>
      <c r="AL919">
        <v>0</v>
      </c>
      <c r="AM919">
        <v>2</v>
      </c>
      <c r="AN919">
        <v>0</v>
      </c>
      <c r="AO919">
        <v>2</v>
      </c>
      <c r="AP919">
        <v>-39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 x14ac:dyDescent="0.35">
      <c r="A920" t="s">
        <v>2212</v>
      </c>
      <c r="B920" t="s">
        <v>80</v>
      </c>
      <c r="C920" t="s">
        <v>2213</v>
      </c>
      <c r="D920" t="s">
        <v>82</v>
      </c>
      <c r="E920" s="2" t="str">
        <f>HYPERLINK("capsilon://?command=openfolder&amp;siteaddress=FAM.docvelocity-na8.net&amp;folderid=FXE96DA503-F50C-6BBF-C582-92D652201B82","FX2203755")</f>
        <v>FX2203755</v>
      </c>
      <c r="F920" t="s">
        <v>19</v>
      </c>
      <c r="G920" t="s">
        <v>19</v>
      </c>
      <c r="H920" t="s">
        <v>83</v>
      </c>
      <c r="I920" t="s">
        <v>2214</v>
      </c>
      <c r="J920">
        <v>0</v>
      </c>
      <c r="K920" t="s">
        <v>85</v>
      </c>
      <c r="L920" t="s">
        <v>86</v>
      </c>
      <c r="M920" t="s">
        <v>87</v>
      </c>
      <c r="N920">
        <v>2</v>
      </c>
      <c r="O920" s="1">
        <v>44644.413553240738</v>
      </c>
      <c r="P920" s="1">
        <v>44644.441168981481</v>
      </c>
      <c r="Q920">
        <v>1562</v>
      </c>
      <c r="R920">
        <v>824</v>
      </c>
      <c r="S920" t="b">
        <v>0</v>
      </c>
      <c r="T920" t="s">
        <v>88</v>
      </c>
      <c r="U920" t="b">
        <v>0</v>
      </c>
      <c r="V920" t="s">
        <v>1335</v>
      </c>
      <c r="W920" s="1">
        <v>44644.422060185185</v>
      </c>
      <c r="X920">
        <v>457</v>
      </c>
      <c r="Y920">
        <v>37</v>
      </c>
      <c r="Z920">
        <v>0</v>
      </c>
      <c r="AA920">
        <v>37</v>
      </c>
      <c r="AB920">
        <v>0</v>
      </c>
      <c r="AC920">
        <v>16</v>
      </c>
      <c r="AD920">
        <v>-37</v>
      </c>
      <c r="AE920">
        <v>0</v>
      </c>
      <c r="AF920">
        <v>0</v>
      </c>
      <c r="AG920">
        <v>0</v>
      </c>
      <c r="AH920" t="s">
        <v>130</v>
      </c>
      <c r="AI920" s="1">
        <v>44644.441168981481</v>
      </c>
      <c r="AJ920">
        <v>163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-37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 x14ac:dyDescent="0.35">
      <c r="A921" t="s">
        <v>2215</v>
      </c>
      <c r="B921" t="s">
        <v>80</v>
      </c>
      <c r="C921" t="s">
        <v>1387</v>
      </c>
      <c r="D921" t="s">
        <v>82</v>
      </c>
      <c r="E921" s="2" t="str">
        <f>HYPERLINK("capsilon://?command=openfolder&amp;siteaddress=FAM.docvelocity-na8.net&amp;folderid=FXA125B87F-9B3B-7405-0A17-41F6155B67D5","FX220212863")</f>
        <v>FX220212863</v>
      </c>
      <c r="F921" t="s">
        <v>19</v>
      </c>
      <c r="G921" t="s">
        <v>19</v>
      </c>
      <c r="H921" t="s">
        <v>83</v>
      </c>
      <c r="I921" t="s">
        <v>2216</v>
      </c>
      <c r="J921">
        <v>0</v>
      </c>
      <c r="K921" t="s">
        <v>85</v>
      </c>
      <c r="L921" t="s">
        <v>86</v>
      </c>
      <c r="M921" t="s">
        <v>87</v>
      </c>
      <c r="N921">
        <v>2</v>
      </c>
      <c r="O921" s="1">
        <v>44644.426006944443</v>
      </c>
      <c r="P921" s="1">
        <v>44644.448553240742</v>
      </c>
      <c r="Q921">
        <v>1097</v>
      </c>
      <c r="R921">
        <v>851</v>
      </c>
      <c r="S921" t="b">
        <v>0</v>
      </c>
      <c r="T921" t="s">
        <v>88</v>
      </c>
      <c r="U921" t="b">
        <v>0</v>
      </c>
      <c r="V921" t="s">
        <v>1335</v>
      </c>
      <c r="W921" s="1">
        <v>44644.436701388891</v>
      </c>
      <c r="X921">
        <v>600</v>
      </c>
      <c r="Y921">
        <v>52</v>
      </c>
      <c r="Z921">
        <v>0</v>
      </c>
      <c r="AA921">
        <v>52</v>
      </c>
      <c r="AB921">
        <v>0</v>
      </c>
      <c r="AC921">
        <v>47</v>
      </c>
      <c r="AD921">
        <v>-52</v>
      </c>
      <c r="AE921">
        <v>0</v>
      </c>
      <c r="AF921">
        <v>0</v>
      </c>
      <c r="AG921">
        <v>0</v>
      </c>
      <c r="AH921" t="s">
        <v>130</v>
      </c>
      <c r="AI921" s="1">
        <v>44644.448553240742</v>
      </c>
      <c r="AJ921">
        <v>225</v>
      </c>
      <c r="AK921">
        <v>1</v>
      </c>
      <c r="AL921">
        <v>0</v>
      </c>
      <c r="AM921">
        <v>1</v>
      </c>
      <c r="AN921">
        <v>0</v>
      </c>
      <c r="AO921">
        <v>1</v>
      </c>
      <c r="AP921">
        <v>-53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 x14ac:dyDescent="0.35">
      <c r="A922" t="s">
        <v>2217</v>
      </c>
      <c r="B922" t="s">
        <v>80</v>
      </c>
      <c r="C922" t="s">
        <v>2105</v>
      </c>
      <c r="D922" t="s">
        <v>82</v>
      </c>
      <c r="E922" s="2" t="str">
        <f>HYPERLINK("capsilon://?command=openfolder&amp;siteaddress=FAM.docvelocity-na8.net&amp;folderid=FX9763F55A-E949-491A-BDAC-FB7AF05C567B","FX22039597")</f>
        <v>FX22039597</v>
      </c>
      <c r="F922" t="s">
        <v>19</v>
      </c>
      <c r="G922" t="s">
        <v>19</v>
      </c>
      <c r="H922" t="s">
        <v>83</v>
      </c>
      <c r="I922" t="s">
        <v>2218</v>
      </c>
      <c r="J922">
        <v>0</v>
      </c>
      <c r="K922" t="s">
        <v>85</v>
      </c>
      <c r="L922" t="s">
        <v>86</v>
      </c>
      <c r="M922" t="s">
        <v>87</v>
      </c>
      <c r="N922">
        <v>2</v>
      </c>
      <c r="O922" s="1">
        <v>44644.441458333335</v>
      </c>
      <c r="P922" s="1">
        <v>44644.450659722221</v>
      </c>
      <c r="Q922">
        <v>208</v>
      </c>
      <c r="R922">
        <v>587</v>
      </c>
      <c r="S922" t="b">
        <v>0</v>
      </c>
      <c r="T922" t="s">
        <v>88</v>
      </c>
      <c r="U922" t="b">
        <v>0</v>
      </c>
      <c r="V922" t="s">
        <v>1318</v>
      </c>
      <c r="W922" s="1">
        <v>44644.448564814818</v>
      </c>
      <c r="X922">
        <v>445</v>
      </c>
      <c r="Y922">
        <v>9</v>
      </c>
      <c r="Z922">
        <v>0</v>
      </c>
      <c r="AA922">
        <v>9</v>
      </c>
      <c r="AB922">
        <v>0</v>
      </c>
      <c r="AC922">
        <v>4</v>
      </c>
      <c r="AD922">
        <v>-9</v>
      </c>
      <c r="AE922">
        <v>0</v>
      </c>
      <c r="AF922">
        <v>0</v>
      </c>
      <c r="AG922">
        <v>0</v>
      </c>
      <c r="AH922" t="s">
        <v>130</v>
      </c>
      <c r="AI922" s="1">
        <v>44644.450659722221</v>
      </c>
      <c r="AJ922">
        <v>142</v>
      </c>
      <c r="AK922">
        <v>1</v>
      </c>
      <c r="AL922">
        <v>0</v>
      </c>
      <c r="AM922">
        <v>1</v>
      </c>
      <c r="AN922">
        <v>0</v>
      </c>
      <c r="AO922">
        <v>1</v>
      </c>
      <c r="AP922">
        <v>-10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 x14ac:dyDescent="0.35">
      <c r="A923" t="s">
        <v>2219</v>
      </c>
      <c r="B923" t="s">
        <v>80</v>
      </c>
      <c r="C923" t="s">
        <v>2220</v>
      </c>
      <c r="D923" t="s">
        <v>82</v>
      </c>
      <c r="E923" s="2" t="str">
        <f>HYPERLINK("capsilon://?command=openfolder&amp;siteaddress=FAM.docvelocity-na8.net&amp;folderid=FX36C57F12-7A6B-9763-A447-2F5BF78A25D5","FX220112645")</f>
        <v>FX220112645</v>
      </c>
      <c r="F923" t="s">
        <v>19</v>
      </c>
      <c r="G923" t="s">
        <v>19</v>
      </c>
      <c r="H923" t="s">
        <v>83</v>
      </c>
      <c r="I923" t="s">
        <v>2221</v>
      </c>
      <c r="J923">
        <v>0</v>
      </c>
      <c r="K923" t="s">
        <v>85</v>
      </c>
      <c r="L923" t="s">
        <v>86</v>
      </c>
      <c r="M923" t="s">
        <v>87</v>
      </c>
      <c r="N923">
        <v>2</v>
      </c>
      <c r="O923" s="1">
        <v>44644.444085648145</v>
      </c>
      <c r="P923" s="1">
        <v>44644.449004629627</v>
      </c>
      <c r="Q923">
        <v>327</v>
      </c>
      <c r="R923">
        <v>98</v>
      </c>
      <c r="S923" t="b">
        <v>0</v>
      </c>
      <c r="T923" t="s">
        <v>88</v>
      </c>
      <c r="U923" t="b">
        <v>0</v>
      </c>
      <c r="V923" t="s">
        <v>1335</v>
      </c>
      <c r="W923" s="1">
        <v>44644.446273148147</v>
      </c>
      <c r="X923">
        <v>59</v>
      </c>
      <c r="Y923">
        <v>0</v>
      </c>
      <c r="Z923">
        <v>0</v>
      </c>
      <c r="AA923">
        <v>0</v>
      </c>
      <c r="AB923">
        <v>9</v>
      </c>
      <c r="AC923">
        <v>0</v>
      </c>
      <c r="AD923">
        <v>0</v>
      </c>
      <c r="AE923">
        <v>0</v>
      </c>
      <c r="AF923">
        <v>0</v>
      </c>
      <c r="AG923">
        <v>0</v>
      </c>
      <c r="AH923" t="s">
        <v>130</v>
      </c>
      <c r="AI923" s="1">
        <v>44644.449004629627</v>
      </c>
      <c r="AJ923">
        <v>39</v>
      </c>
      <c r="AK923">
        <v>0</v>
      </c>
      <c r="AL923">
        <v>0</v>
      </c>
      <c r="AM923">
        <v>0</v>
      </c>
      <c r="AN923">
        <v>9</v>
      </c>
      <c r="AO923">
        <v>0</v>
      </c>
      <c r="AP923">
        <v>0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 x14ac:dyDescent="0.35">
      <c r="A924" t="s">
        <v>2222</v>
      </c>
      <c r="B924" t="s">
        <v>80</v>
      </c>
      <c r="C924" t="s">
        <v>2105</v>
      </c>
      <c r="D924" t="s">
        <v>82</v>
      </c>
      <c r="E924" s="2" t="str">
        <f>HYPERLINK("capsilon://?command=openfolder&amp;siteaddress=FAM.docvelocity-na8.net&amp;folderid=FX9763F55A-E949-491A-BDAC-FB7AF05C567B","FX22039597")</f>
        <v>FX22039597</v>
      </c>
      <c r="F924" t="s">
        <v>19</v>
      </c>
      <c r="G924" t="s">
        <v>19</v>
      </c>
      <c r="H924" t="s">
        <v>83</v>
      </c>
      <c r="I924" t="s">
        <v>2223</v>
      </c>
      <c r="J924">
        <v>0</v>
      </c>
      <c r="K924" t="s">
        <v>85</v>
      </c>
      <c r="L924" t="s">
        <v>86</v>
      </c>
      <c r="M924" t="s">
        <v>87</v>
      </c>
      <c r="N924">
        <v>2</v>
      </c>
      <c r="O924" s="1">
        <v>44644.446516203701</v>
      </c>
      <c r="P924" s="1">
        <v>44644.451932870368</v>
      </c>
      <c r="Q924">
        <v>268</v>
      </c>
      <c r="R924">
        <v>200</v>
      </c>
      <c r="S924" t="b">
        <v>0</v>
      </c>
      <c r="T924" t="s">
        <v>88</v>
      </c>
      <c r="U924" t="b">
        <v>0</v>
      </c>
      <c r="V924" t="s">
        <v>1335</v>
      </c>
      <c r="W924" s="1">
        <v>44644.447835648149</v>
      </c>
      <c r="X924">
        <v>91</v>
      </c>
      <c r="Y924">
        <v>9</v>
      </c>
      <c r="Z924">
        <v>0</v>
      </c>
      <c r="AA924">
        <v>9</v>
      </c>
      <c r="AB924">
        <v>0</v>
      </c>
      <c r="AC924">
        <v>3</v>
      </c>
      <c r="AD924">
        <v>-9</v>
      </c>
      <c r="AE924">
        <v>0</v>
      </c>
      <c r="AF924">
        <v>0</v>
      </c>
      <c r="AG924">
        <v>0</v>
      </c>
      <c r="AH924" t="s">
        <v>130</v>
      </c>
      <c r="AI924" s="1">
        <v>44644.451932870368</v>
      </c>
      <c r="AJ924">
        <v>109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-9</v>
      </c>
      <c r="AQ924">
        <v>0</v>
      </c>
      <c r="AR924">
        <v>0</v>
      </c>
      <c r="AS924">
        <v>0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 x14ac:dyDescent="0.35">
      <c r="A925" t="s">
        <v>2224</v>
      </c>
      <c r="B925" t="s">
        <v>80</v>
      </c>
      <c r="C925" t="s">
        <v>1926</v>
      </c>
      <c r="D925" t="s">
        <v>82</v>
      </c>
      <c r="E925" s="2" t="str">
        <f>HYPERLINK("capsilon://?command=openfolder&amp;siteaddress=FAM.docvelocity-na8.net&amp;folderid=FXB90EF600-8A6E-42FA-11B8-984782D51AAB","FX22035073")</f>
        <v>FX22035073</v>
      </c>
      <c r="F925" t="s">
        <v>19</v>
      </c>
      <c r="G925" t="s">
        <v>19</v>
      </c>
      <c r="H925" t="s">
        <v>83</v>
      </c>
      <c r="I925" t="s">
        <v>2225</v>
      </c>
      <c r="J925">
        <v>0</v>
      </c>
      <c r="K925" t="s">
        <v>85</v>
      </c>
      <c r="L925" t="s">
        <v>86</v>
      </c>
      <c r="M925" t="s">
        <v>87</v>
      </c>
      <c r="N925">
        <v>2</v>
      </c>
      <c r="O925" s="1">
        <v>44644.449444444443</v>
      </c>
      <c r="P925" s="1">
        <v>44644.463182870371</v>
      </c>
      <c r="Q925">
        <v>537</v>
      </c>
      <c r="R925">
        <v>650</v>
      </c>
      <c r="S925" t="b">
        <v>0</v>
      </c>
      <c r="T925" t="s">
        <v>88</v>
      </c>
      <c r="U925" t="b">
        <v>0</v>
      </c>
      <c r="V925" t="s">
        <v>1318</v>
      </c>
      <c r="W925" s="1">
        <v>44644.45685185185</v>
      </c>
      <c r="X925">
        <v>539</v>
      </c>
      <c r="Y925">
        <v>52</v>
      </c>
      <c r="Z925">
        <v>0</v>
      </c>
      <c r="AA925">
        <v>52</v>
      </c>
      <c r="AB925">
        <v>0</v>
      </c>
      <c r="AC925">
        <v>34</v>
      </c>
      <c r="AD925">
        <v>-52</v>
      </c>
      <c r="AE925">
        <v>0</v>
      </c>
      <c r="AF925">
        <v>0</v>
      </c>
      <c r="AG925">
        <v>0</v>
      </c>
      <c r="AH925" t="s">
        <v>130</v>
      </c>
      <c r="AI925" s="1">
        <v>44644.463182870371</v>
      </c>
      <c r="AJ925">
        <v>111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-53</v>
      </c>
      <c r="AQ925">
        <v>0</v>
      </c>
      <c r="AR925">
        <v>0</v>
      </c>
      <c r="AS925">
        <v>0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 x14ac:dyDescent="0.35">
      <c r="A926" t="s">
        <v>2226</v>
      </c>
      <c r="B926" t="s">
        <v>80</v>
      </c>
      <c r="C926" t="s">
        <v>2227</v>
      </c>
      <c r="D926" t="s">
        <v>82</v>
      </c>
      <c r="E926" s="2" t="str">
        <f>HYPERLINK("capsilon://?command=openfolder&amp;siteaddress=FAM.docvelocity-na8.net&amp;folderid=FXDA72BE01-384E-6D40-43F9-45E21FEAFBE4","FX22039240")</f>
        <v>FX22039240</v>
      </c>
      <c r="F926" t="s">
        <v>19</v>
      </c>
      <c r="G926" t="s">
        <v>19</v>
      </c>
      <c r="H926" t="s">
        <v>83</v>
      </c>
      <c r="I926" t="s">
        <v>2228</v>
      </c>
      <c r="J926">
        <v>0</v>
      </c>
      <c r="K926" t="s">
        <v>85</v>
      </c>
      <c r="L926" t="s">
        <v>86</v>
      </c>
      <c r="M926" t="s">
        <v>87</v>
      </c>
      <c r="N926">
        <v>2</v>
      </c>
      <c r="O926" s="1">
        <v>44644.479594907411</v>
      </c>
      <c r="P926" s="1">
        <v>44644.490393518521</v>
      </c>
      <c r="Q926">
        <v>515</v>
      </c>
      <c r="R926">
        <v>418</v>
      </c>
      <c r="S926" t="b">
        <v>0</v>
      </c>
      <c r="T926" t="s">
        <v>88</v>
      </c>
      <c r="U926" t="b">
        <v>0</v>
      </c>
      <c r="V926" t="s">
        <v>1229</v>
      </c>
      <c r="W926" s="1">
        <v>44644.486064814817</v>
      </c>
      <c r="X926">
        <v>336</v>
      </c>
      <c r="Y926">
        <v>52</v>
      </c>
      <c r="Z926">
        <v>0</v>
      </c>
      <c r="AA926">
        <v>52</v>
      </c>
      <c r="AB926">
        <v>0</v>
      </c>
      <c r="AC926">
        <v>14</v>
      </c>
      <c r="AD926">
        <v>-52</v>
      </c>
      <c r="AE926">
        <v>0</v>
      </c>
      <c r="AF926">
        <v>0</v>
      </c>
      <c r="AG926">
        <v>0</v>
      </c>
      <c r="AH926" t="s">
        <v>103</v>
      </c>
      <c r="AI926" s="1">
        <v>44644.490393518521</v>
      </c>
      <c r="AJ926">
        <v>82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-52</v>
      </c>
      <c r="AQ926">
        <v>0</v>
      </c>
      <c r="AR926">
        <v>0</v>
      </c>
      <c r="AS926">
        <v>0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 x14ac:dyDescent="0.35">
      <c r="A927" t="s">
        <v>2229</v>
      </c>
      <c r="B927" t="s">
        <v>80</v>
      </c>
      <c r="C927" t="s">
        <v>2048</v>
      </c>
      <c r="D927" t="s">
        <v>82</v>
      </c>
      <c r="E927" s="2" t="str">
        <f>HYPERLINK("capsilon://?command=openfolder&amp;siteaddress=FAM.docvelocity-na8.net&amp;folderid=FXA10294F5-ACAD-4962-39CB-DC20B5B93564","FX2112925")</f>
        <v>FX2112925</v>
      </c>
      <c r="F927" t="s">
        <v>19</v>
      </c>
      <c r="G927" t="s">
        <v>19</v>
      </c>
      <c r="H927" t="s">
        <v>83</v>
      </c>
      <c r="I927" t="s">
        <v>2230</v>
      </c>
      <c r="J927">
        <v>28</v>
      </c>
      <c r="K927" t="s">
        <v>85</v>
      </c>
      <c r="L927" t="s">
        <v>86</v>
      </c>
      <c r="M927" t="s">
        <v>87</v>
      </c>
      <c r="N927">
        <v>2</v>
      </c>
      <c r="O927" s="1">
        <v>44644.486400462964</v>
      </c>
      <c r="P927" s="1">
        <v>44644.492511574077</v>
      </c>
      <c r="Q927">
        <v>242</v>
      </c>
      <c r="R927">
        <v>286</v>
      </c>
      <c r="S927" t="b">
        <v>0</v>
      </c>
      <c r="T927" t="s">
        <v>88</v>
      </c>
      <c r="U927" t="b">
        <v>0</v>
      </c>
      <c r="V927" t="s">
        <v>1261</v>
      </c>
      <c r="W927" s="1">
        <v>44644.487638888888</v>
      </c>
      <c r="X927">
        <v>103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103</v>
      </c>
      <c r="AI927" s="1">
        <v>44644.492511574077</v>
      </c>
      <c r="AJ927">
        <v>183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 x14ac:dyDescent="0.35">
      <c r="A928" t="s">
        <v>2231</v>
      </c>
      <c r="B928" t="s">
        <v>80</v>
      </c>
      <c r="C928" t="s">
        <v>1316</v>
      </c>
      <c r="D928" t="s">
        <v>82</v>
      </c>
      <c r="E928" s="2" t="str">
        <f>HYPERLINK("capsilon://?command=openfolder&amp;siteaddress=FAM.docvelocity-na8.net&amp;folderid=FX8BAB202C-16EE-ABD3-939E-BF1622223989","FX22033438")</f>
        <v>FX22033438</v>
      </c>
      <c r="F928" t="s">
        <v>19</v>
      </c>
      <c r="G928" t="s">
        <v>19</v>
      </c>
      <c r="H928" t="s">
        <v>83</v>
      </c>
      <c r="I928" t="s">
        <v>2232</v>
      </c>
      <c r="J928">
        <v>0</v>
      </c>
      <c r="K928" t="s">
        <v>85</v>
      </c>
      <c r="L928" t="s">
        <v>86</v>
      </c>
      <c r="M928" t="s">
        <v>87</v>
      </c>
      <c r="N928">
        <v>2</v>
      </c>
      <c r="O928" s="1">
        <v>44644.487268518518</v>
      </c>
      <c r="P928" s="1">
        <v>44644.527858796297</v>
      </c>
      <c r="Q928">
        <v>2325</v>
      </c>
      <c r="R928">
        <v>1182</v>
      </c>
      <c r="S928" t="b">
        <v>0</v>
      </c>
      <c r="T928" t="s">
        <v>88</v>
      </c>
      <c r="U928" t="b">
        <v>0</v>
      </c>
      <c r="V928" t="s">
        <v>1361</v>
      </c>
      <c r="W928" s="1">
        <v>44644.498194444444</v>
      </c>
      <c r="X928">
        <v>930</v>
      </c>
      <c r="Y928">
        <v>52</v>
      </c>
      <c r="Z928">
        <v>0</v>
      </c>
      <c r="AA928">
        <v>52</v>
      </c>
      <c r="AB928">
        <v>0</v>
      </c>
      <c r="AC928">
        <v>42</v>
      </c>
      <c r="AD928">
        <v>-52</v>
      </c>
      <c r="AE928">
        <v>0</v>
      </c>
      <c r="AF928">
        <v>0</v>
      </c>
      <c r="AG928">
        <v>0</v>
      </c>
      <c r="AH928" t="s">
        <v>103</v>
      </c>
      <c r="AI928" s="1">
        <v>44644.527858796297</v>
      </c>
      <c r="AJ928">
        <v>147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-52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 x14ac:dyDescent="0.35">
      <c r="A929" t="s">
        <v>2233</v>
      </c>
      <c r="B929" t="s">
        <v>80</v>
      </c>
      <c r="C929" t="s">
        <v>1832</v>
      </c>
      <c r="D929" t="s">
        <v>82</v>
      </c>
      <c r="E929" s="2" t="str">
        <f>HYPERLINK("capsilon://?command=openfolder&amp;siteaddress=FAM.docvelocity-na8.net&amp;folderid=FX9A2A4690-B824-AD85-DF04-2478B5F7D8EE","FX22023845")</f>
        <v>FX22023845</v>
      </c>
      <c r="F929" t="s">
        <v>19</v>
      </c>
      <c r="G929" t="s">
        <v>19</v>
      </c>
      <c r="H929" t="s">
        <v>83</v>
      </c>
      <c r="I929" t="s">
        <v>2234</v>
      </c>
      <c r="J929">
        <v>0</v>
      </c>
      <c r="K929" t="s">
        <v>85</v>
      </c>
      <c r="L929" t="s">
        <v>86</v>
      </c>
      <c r="M929" t="s">
        <v>87</v>
      </c>
      <c r="N929">
        <v>2</v>
      </c>
      <c r="O929" s="1">
        <v>44622.644282407404</v>
      </c>
      <c r="P929" s="1">
        <v>44622.686701388891</v>
      </c>
      <c r="Q929">
        <v>1017</v>
      </c>
      <c r="R929">
        <v>2648</v>
      </c>
      <c r="S929" t="b">
        <v>0</v>
      </c>
      <c r="T929" t="s">
        <v>88</v>
      </c>
      <c r="U929" t="b">
        <v>0</v>
      </c>
      <c r="V929" t="s">
        <v>102</v>
      </c>
      <c r="W929" s="1">
        <v>44622.667939814812</v>
      </c>
      <c r="X929">
        <v>2014</v>
      </c>
      <c r="Y929">
        <v>174</v>
      </c>
      <c r="Z929">
        <v>0</v>
      </c>
      <c r="AA929">
        <v>174</v>
      </c>
      <c r="AB929">
        <v>0</v>
      </c>
      <c r="AC929">
        <v>138</v>
      </c>
      <c r="AD929">
        <v>-174</v>
      </c>
      <c r="AE929">
        <v>0</v>
      </c>
      <c r="AF929">
        <v>0</v>
      </c>
      <c r="AG929">
        <v>0</v>
      </c>
      <c r="AH929" t="s">
        <v>103</v>
      </c>
      <c r="AI929" s="1">
        <v>44622.686701388891</v>
      </c>
      <c r="AJ929">
        <v>634</v>
      </c>
      <c r="AK929">
        <v>3</v>
      </c>
      <c r="AL929">
        <v>0</v>
      </c>
      <c r="AM929">
        <v>3</v>
      </c>
      <c r="AN929">
        <v>0</v>
      </c>
      <c r="AO929">
        <v>2</v>
      </c>
      <c r="AP929">
        <v>-177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 x14ac:dyDescent="0.35">
      <c r="A930" t="s">
        <v>2235</v>
      </c>
      <c r="B930" t="s">
        <v>80</v>
      </c>
      <c r="C930" t="s">
        <v>2236</v>
      </c>
      <c r="D930" t="s">
        <v>82</v>
      </c>
      <c r="E930" s="2" t="str">
        <f>HYPERLINK("capsilon://?command=openfolder&amp;siteaddress=FAM.docvelocity-na8.net&amp;folderid=FXBF3C31A8-DBD1-021D-68FC-F2B727E18D39","FX220114260")</f>
        <v>FX220114260</v>
      </c>
      <c r="F930" t="s">
        <v>19</v>
      </c>
      <c r="G930" t="s">
        <v>19</v>
      </c>
      <c r="H930" t="s">
        <v>83</v>
      </c>
      <c r="I930" t="s">
        <v>2237</v>
      </c>
      <c r="J930">
        <v>56</v>
      </c>
      <c r="K930" t="s">
        <v>85</v>
      </c>
      <c r="L930" t="s">
        <v>86</v>
      </c>
      <c r="M930" t="s">
        <v>87</v>
      </c>
      <c r="N930">
        <v>2</v>
      </c>
      <c r="O930" s="1">
        <v>44644.511145833334</v>
      </c>
      <c r="P930" s="1">
        <v>44644.528773148151</v>
      </c>
      <c r="Q930">
        <v>793</v>
      </c>
      <c r="R930">
        <v>730</v>
      </c>
      <c r="S930" t="b">
        <v>0</v>
      </c>
      <c r="T930" t="s">
        <v>88</v>
      </c>
      <c r="U930" t="b">
        <v>0</v>
      </c>
      <c r="V930" t="s">
        <v>2166</v>
      </c>
      <c r="W930" s="1">
        <v>44644.519097222219</v>
      </c>
      <c r="X930">
        <v>652</v>
      </c>
      <c r="Y930">
        <v>46</v>
      </c>
      <c r="Z930">
        <v>0</v>
      </c>
      <c r="AA930">
        <v>46</v>
      </c>
      <c r="AB930">
        <v>0</v>
      </c>
      <c r="AC930">
        <v>28</v>
      </c>
      <c r="AD930">
        <v>10</v>
      </c>
      <c r="AE930">
        <v>0</v>
      </c>
      <c r="AF930">
        <v>0</v>
      </c>
      <c r="AG930">
        <v>0</v>
      </c>
      <c r="AH930" t="s">
        <v>103</v>
      </c>
      <c r="AI930" s="1">
        <v>44644.528773148151</v>
      </c>
      <c r="AJ930">
        <v>78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10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 x14ac:dyDescent="0.35">
      <c r="A931" t="s">
        <v>2238</v>
      </c>
      <c r="B931" t="s">
        <v>80</v>
      </c>
      <c r="C931" t="s">
        <v>2236</v>
      </c>
      <c r="D931" t="s">
        <v>82</v>
      </c>
      <c r="E931" s="2" t="str">
        <f>HYPERLINK("capsilon://?command=openfolder&amp;siteaddress=FAM.docvelocity-na8.net&amp;folderid=FXBF3C31A8-DBD1-021D-68FC-F2B727E18D39","FX220114260")</f>
        <v>FX220114260</v>
      </c>
      <c r="F931" t="s">
        <v>19</v>
      </c>
      <c r="G931" t="s">
        <v>19</v>
      </c>
      <c r="H931" t="s">
        <v>83</v>
      </c>
      <c r="I931" t="s">
        <v>2239</v>
      </c>
      <c r="J931">
        <v>56</v>
      </c>
      <c r="K931" t="s">
        <v>85</v>
      </c>
      <c r="L931" t="s">
        <v>86</v>
      </c>
      <c r="M931" t="s">
        <v>87</v>
      </c>
      <c r="N931">
        <v>2</v>
      </c>
      <c r="O931" s="1">
        <v>44644.512094907404</v>
      </c>
      <c r="P931" s="1">
        <v>44644.529421296298</v>
      </c>
      <c r="Q931">
        <v>1196</v>
      </c>
      <c r="R931">
        <v>301</v>
      </c>
      <c r="S931" t="b">
        <v>0</v>
      </c>
      <c r="T931" t="s">
        <v>88</v>
      </c>
      <c r="U931" t="b">
        <v>0</v>
      </c>
      <c r="V931" t="s">
        <v>1715</v>
      </c>
      <c r="W931" s="1">
        <v>44644.515196759261</v>
      </c>
      <c r="X931">
        <v>238</v>
      </c>
      <c r="Y931">
        <v>46</v>
      </c>
      <c r="Z931">
        <v>0</v>
      </c>
      <c r="AA931">
        <v>46</v>
      </c>
      <c r="AB931">
        <v>0</v>
      </c>
      <c r="AC931">
        <v>4</v>
      </c>
      <c r="AD931">
        <v>10</v>
      </c>
      <c r="AE931">
        <v>0</v>
      </c>
      <c r="AF931">
        <v>0</v>
      </c>
      <c r="AG931">
        <v>0</v>
      </c>
      <c r="AH931" t="s">
        <v>103</v>
      </c>
      <c r="AI931" s="1">
        <v>44644.529421296298</v>
      </c>
      <c r="AJ931">
        <v>55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10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 x14ac:dyDescent="0.35">
      <c r="A932" t="s">
        <v>2240</v>
      </c>
      <c r="B932" t="s">
        <v>80</v>
      </c>
      <c r="C932" t="s">
        <v>2048</v>
      </c>
      <c r="D932" t="s">
        <v>82</v>
      </c>
      <c r="E932" s="2" t="str">
        <f>HYPERLINK("capsilon://?command=openfolder&amp;siteaddress=FAM.docvelocity-na8.net&amp;folderid=FXA10294F5-ACAD-4962-39CB-DC20B5B93564","FX2112925")</f>
        <v>FX2112925</v>
      </c>
      <c r="F932" t="s">
        <v>19</v>
      </c>
      <c r="G932" t="s">
        <v>19</v>
      </c>
      <c r="H932" t="s">
        <v>83</v>
      </c>
      <c r="I932" t="s">
        <v>2241</v>
      </c>
      <c r="J932">
        <v>62</v>
      </c>
      <c r="K932" t="s">
        <v>85</v>
      </c>
      <c r="L932" t="s">
        <v>86</v>
      </c>
      <c r="M932" t="s">
        <v>87</v>
      </c>
      <c r="N932">
        <v>2</v>
      </c>
      <c r="O932" s="1">
        <v>44644.520312499997</v>
      </c>
      <c r="P932" s="1">
        <v>44644.530127314814</v>
      </c>
      <c r="Q932">
        <v>542</v>
      </c>
      <c r="R932">
        <v>306</v>
      </c>
      <c r="S932" t="b">
        <v>0</v>
      </c>
      <c r="T932" t="s">
        <v>88</v>
      </c>
      <c r="U932" t="b">
        <v>0</v>
      </c>
      <c r="V932" t="s">
        <v>1715</v>
      </c>
      <c r="W932" s="1">
        <v>44644.523252314815</v>
      </c>
      <c r="X932">
        <v>246</v>
      </c>
      <c r="Y932">
        <v>57</v>
      </c>
      <c r="Z932">
        <v>0</v>
      </c>
      <c r="AA932">
        <v>57</v>
      </c>
      <c r="AB932">
        <v>0</v>
      </c>
      <c r="AC932">
        <v>1</v>
      </c>
      <c r="AD932">
        <v>5</v>
      </c>
      <c r="AE932">
        <v>0</v>
      </c>
      <c r="AF932">
        <v>0</v>
      </c>
      <c r="AG932">
        <v>0</v>
      </c>
      <c r="AH932" t="s">
        <v>103</v>
      </c>
      <c r="AI932" s="1">
        <v>44644.530127314814</v>
      </c>
      <c r="AJ932">
        <v>60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5</v>
      </c>
      <c r="AQ932">
        <v>0</v>
      </c>
      <c r="AR932">
        <v>0</v>
      </c>
      <c r="AS932">
        <v>0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 x14ac:dyDescent="0.35">
      <c r="A933" t="s">
        <v>2242</v>
      </c>
      <c r="B933" t="s">
        <v>80</v>
      </c>
      <c r="C933" t="s">
        <v>2243</v>
      </c>
      <c r="D933" t="s">
        <v>82</v>
      </c>
      <c r="E933" s="2" t="str">
        <f>HYPERLINK("capsilon://?command=openfolder&amp;siteaddress=FAM.docvelocity-na8.net&amp;folderid=FX76289B8A-DFDE-8421-11A5-2501DDDCF392","FX21118842")</f>
        <v>FX21118842</v>
      </c>
      <c r="F933" t="s">
        <v>19</v>
      </c>
      <c r="G933" t="s">
        <v>19</v>
      </c>
      <c r="H933" t="s">
        <v>83</v>
      </c>
      <c r="I933" t="s">
        <v>2244</v>
      </c>
      <c r="J933">
        <v>40</v>
      </c>
      <c r="K933" t="s">
        <v>85</v>
      </c>
      <c r="L933" t="s">
        <v>86</v>
      </c>
      <c r="M933" t="s">
        <v>87</v>
      </c>
      <c r="N933">
        <v>2</v>
      </c>
      <c r="O933" s="1">
        <v>44644.525902777779</v>
      </c>
      <c r="P933" s="1">
        <v>44644.5309375</v>
      </c>
      <c r="Q933">
        <v>65</v>
      </c>
      <c r="R933">
        <v>370</v>
      </c>
      <c r="S933" t="b">
        <v>0</v>
      </c>
      <c r="T933" t="s">
        <v>88</v>
      </c>
      <c r="U933" t="b">
        <v>0</v>
      </c>
      <c r="V933" t="s">
        <v>1645</v>
      </c>
      <c r="W933" s="1">
        <v>44644.529456018521</v>
      </c>
      <c r="X933">
        <v>301</v>
      </c>
      <c r="Y933">
        <v>38</v>
      </c>
      <c r="Z933">
        <v>0</v>
      </c>
      <c r="AA933">
        <v>38</v>
      </c>
      <c r="AB933">
        <v>0</v>
      </c>
      <c r="AC933">
        <v>11</v>
      </c>
      <c r="AD933">
        <v>2</v>
      </c>
      <c r="AE933">
        <v>0</v>
      </c>
      <c r="AF933">
        <v>0</v>
      </c>
      <c r="AG933">
        <v>0</v>
      </c>
      <c r="AH933" t="s">
        <v>103</v>
      </c>
      <c r="AI933" s="1">
        <v>44644.5309375</v>
      </c>
      <c r="AJ933">
        <v>69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2</v>
      </c>
      <c r="AQ933">
        <v>0</v>
      </c>
      <c r="AR933">
        <v>0</v>
      </c>
      <c r="AS933">
        <v>0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 x14ac:dyDescent="0.35">
      <c r="A934" t="s">
        <v>2245</v>
      </c>
      <c r="B934" t="s">
        <v>80</v>
      </c>
      <c r="C934" t="s">
        <v>2243</v>
      </c>
      <c r="D934" t="s">
        <v>82</v>
      </c>
      <c r="E934" s="2" t="str">
        <f>HYPERLINK("capsilon://?command=openfolder&amp;siteaddress=FAM.docvelocity-na8.net&amp;folderid=FX76289B8A-DFDE-8421-11A5-2501DDDCF392","FX21118842")</f>
        <v>FX21118842</v>
      </c>
      <c r="F934" t="s">
        <v>19</v>
      </c>
      <c r="G934" t="s">
        <v>19</v>
      </c>
      <c r="H934" t="s">
        <v>83</v>
      </c>
      <c r="I934" t="s">
        <v>2246</v>
      </c>
      <c r="J934">
        <v>28</v>
      </c>
      <c r="K934" t="s">
        <v>85</v>
      </c>
      <c r="L934" t="s">
        <v>86</v>
      </c>
      <c r="M934" t="s">
        <v>87</v>
      </c>
      <c r="N934">
        <v>2</v>
      </c>
      <c r="O934" s="1">
        <v>44644.526226851849</v>
      </c>
      <c r="P934" s="1">
        <v>44644.531446759262</v>
      </c>
      <c r="Q934">
        <v>9</v>
      </c>
      <c r="R934">
        <v>442</v>
      </c>
      <c r="S934" t="b">
        <v>0</v>
      </c>
      <c r="T934" t="s">
        <v>88</v>
      </c>
      <c r="U934" t="b">
        <v>0</v>
      </c>
      <c r="V934" t="s">
        <v>1382</v>
      </c>
      <c r="W934" s="1">
        <v>44644.530891203707</v>
      </c>
      <c r="X934">
        <v>399</v>
      </c>
      <c r="Y934">
        <v>21</v>
      </c>
      <c r="Z934">
        <v>0</v>
      </c>
      <c r="AA934">
        <v>21</v>
      </c>
      <c r="AB934">
        <v>0</v>
      </c>
      <c r="AC934">
        <v>0</v>
      </c>
      <c r="AD934">
        <v>7</v>
      </c>
      <c r="AE934">
        <v>0</v>
      </c>
      <c r="AF934">
        <v>0</v>
      </c>
      <c r="AG934">
        <v>0</v>
      </c>
      <c r="AH934" t="s">
        <v>103</v>
      </c>
      <c r="AI934" s="1">
        <v>44644.531446759262</v>
      </c>
      <c r="AJ934">
        <v>43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7</v>
      </c>
      <c r="AQ934">
        <v>0</v>
      </c>
      <c r="AR934">
        <v>0</v>
      </c>
      <c r="AS934">
        <v>0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 x14ac:dyDescent="0.35">
      <c r="A935" t="s">
        <v>2247</v>
      </c>
      <c r="B935" t="s">
        <v>80</v>
      </c>
      <c r="C935" t="s">
        <v>2248</v>
      </c>
      <c r="D935" t="s">
        <v>82</v>
      </c>
      <c r="E935" s="2" t="str">
        <f>HYPERLINK("capsilon://?command=openfolder&amp;siteaddress=FAM.docvelocity-na8.net&amp;folderid=FX0E8B11D7-071D-4020-DD47-439F7704D6F4","FX22036347")</f>
        <v>FX22036347</v>
      </c>
      <c r="F935" t="s">
        <v>19</v>
      </c>
      <c r="G935" t="s">
        <v>19</v>
      </c>
      <c r="H935" t="s">
        <v>83</v>
      </c>
      <c r="I935" t="s">
        <v>2249</v>
      </c>
      <c r="J935">
        <v>76</v>
      </c>
      <c r="K935" t="s">
        <v>85</v>
      </c>
      <c r="L935" t="s">
        <v>86</v>
      </c>
      <c r="M935" t="s">
        <v>87</v>
      </c>
      <c r="N935">
        <v>2</v>
      </c>
      <c r="O935" s="1">
        <v>44644.52783564815</v>
      </c>
      <c r="P935" s="1">
        <v>44644.532523148147</v>
      </c>
      <c r="Q935">
        <v>135</v>
      </c>
      <c r="R935">
        <v>270</v>
      </c>
      <c r="S935" t="b">
        <v>0</v>
      </c>
      <c r="T935" t="s">
        <v>88</v>
      </c>
      <c r="U935" t="b">
        <v>0</v>
      </c>
      <c r="V935" t="s">
        <v>1358</v>
      </c>
      <c r="W935" s="1">
        <v>44644.529988425929</v>
      </c>
      <c r="X935">
        <v>178</v>
      </c>
      <c r="Y935">
        <v>66</v>
      </c>
      <c r="Z935">
        <v>0</v>
      </c>
      <c r="AA935">
        <v>66</v>
      </c>
      <c r="AB935">
        <v>0</v>
      </c>
      <c r="AC935">
        <v>4</v>
      </c>
      <c r="AD935">
        <v>10</v>
      </c>
      <c r="AE935">
        <v>0</v>
      </c>
      <c r="AF935">
        <v>0</v>
      </c>
      <c r="AG935">
        <v>0</v>
      </c>
      <c r="AH935" t="s">
        <v>103</v>
      </c>
      <c r="AI935" s="1">
        <v>44644.532523148147</v>
      </c>
      <c r="AJ935">
        <v>92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10</v>
      </c>
      <c r="AQ935">
        <v>0</v>
      </c>
      <c r="AR935">
        <v>0</v>
      </c>
      <c r="AS935">
        <v>0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 x14ac:dyDescent="0.35">
      <c r="A936" t="s">
        <v>2250</v>
      </c>
      <c r="B936" t="s">
        <v>80</v>
      </c>
      <c r="C936" t="s">
        <v>2251</v>
      </c>
      <c r="D936" t="s">
        <v>82</v>
      </c>
      <c r="E936" s="2" t="str">
        <f>HYPERLINK("capsilon://?command=openfolder&amp;siteaddress=FAM.docvelocity-na8.net&amp;folderid=FXA454AA07-60F6-3BEE-9A10-C0B4ECCE1D8A","FX22037178")</f>
        <v>FX22037178</v>
      </c>
      <c r="F936" t="s">
        <v>19</v>
      </c>
      <c r="G936" t="s">
        <v>19</v>
      </c>
      <c r="H936" t="s">
        <v>83</v>
      </c>
      <c r="I936" t="s">
        <v>2252</v>
      </c>
      <c r="J936">
        <v>0</v>
      </c>
      <c r="K936" t="s">
        <v>85</v>
      </c>
      <c r="L936" t="s">
        <v>86</v>
      </c>
      <c r="M936" t="s">
        <v>87</v>
      </c>
      <c r="N936">
        <v>2</v>
      </c>
      <c r="O936" s="1">
        <v>44644.528287037036</v>
      </c>
      <c r="P936" s="1">
        <v>44644.53502314815</v>
      </c>
      <c r="Q936">
        <v>22</v>
      </c>
      <c r="R936">
        <v>560</v>
      </c>
      <c r="S936" t="b">
        <v>0</v>
      </c>
      <c r="T936" t="s">
        <v>88</v>
      </c>
      <c r="U936" t="b">
        <v>0</v>
      </c>
      <c r="V936" t="s">
        <v>1361</v>
      </c>
      <c r="W936" s="1">
        <v>44644.532372685186</v>
      </c>
      <c r="X936">
        <v>345</v>
      </c>
      <c r="Y936">
        <v>52</v>
      </c>
      <c r="Z936">
        <v>0</v>
      </c>
      <c r="AA936">
        <v>52</v>
      </c>
      <c r="AB936">
        <v>0</v>
      </c>
      <c r="AC936">
        <v>14</v>
      </c>
      <c r="AD936">
        <v>-52</v>
      </c>
      <c r="AE936">
        <v>0</v>
      </c>
      <c r="AF936">
        <v>0</v>
      </c>
      <c r="AG936">
        <v>0</v>
      </c>
      <c r="AH936" t="s">
        <v>103</v>
      </c>
      <c r="AI936" s="1">
        <v>44644.53502314815</v>
      </c>
      <c r="AJ936">
        <v>215</v>
      </c>
      <c r="AK936">
        <v>2</v>
      </c>
      <c r="AL936">
        <v>0</v>
      </c>
      <c r="AM936">
        <v>2</v>
      </c>
      <c r="AN936">
        <v>0</v>
      </c>
      <c r="AO936">
        <v>1</v>
      </c>
      <c r="AP936">
        <v>-54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 x14ac:dyDescent="0.35">
      <c r="A937" t="s">
        <v>2253</v>
      </c>
      <c r="B937" t="s">
        <v>80</v>
      </c>
      <c r="C937" t="s">
        <v>2251</v>
      </c>
      <c r="D937" t="s">
        <v>82</v>
      </c>
      <c r="E937" s="2" t="str">
        <f>HYPERLINK("capsilon://?command=openfolder&amp;siteaddress=FAM.docvelocity-na8.net&amp;folderid=FXA454AA07-60F6-3BEE-9A10-C0B4ECCE1D8A","FX22037178")</f>
        <v>FX22037178</v>
      </c>
      <c r="F937" t="s">
        <v>19</v>
      </c>
      <c r="G937" t="s">
        <v>19</v>
      </c>
      <c r="H937" t="s">
        <v>83</v>
      </c>
      <c r="I937" t="s">
        <v>2254</v>
      </c>
      <c r="J937">
        <v>0</v>
      </c>
      <c r="K937" t="s">
        <v>85</v>
      </c>
      <c r="L937" t="s">
        <v>86</v>
      </c>
      <c r="M937" t="s">
        <v>87</v>
      </c>
      <c r="N937">
        <v>2</v>
      </c>
      <c r="O937" s="1">
        <v>44644.52921296296</v>
      </c>
      <c r="P937" s="1">
        <v>44644.557893518519</v>
      </c>
      <c r="Q937">
        <v>1701</v>
      </c>
      <c r="R937">
        <v>777</v>
      </c>
      <c r="S937" t="b">
        <v>0</v>
      </c>
      <c r="T937" t="s">
        <v>88</v>
      </c>
      <c r="U937" t="b">
        <v>0</v>
      </c>
      <c r="V937" t="s">
        <v>237</v>
      </c>
      <c r="W937" s="1">
        <v>44644.537268518521</v>
      </c>
      <c r="X937">
        <v>685</v>
      </c>
      <c r="Y937">
        <v>52</v>
      </c>
      <c r="Z937">
        <v>0</v>
      </c>
      <c r="AA937">
        <v>52</v>
      </c>
      <c r="AB937">
        <v>0</v>
      </c>
      <c r="AC937">
        <v>10</v>
      </c>
      <c r="AD937">
        <v>-52</v>
      </c>
      <c r="AE937">
        <v>0</v>
      </c>
      <c r="AF937">
        <v>0</v>
      </c>
      <c r="AG937">
        <v>0</v>
      </c>
      <c r="AH937" t="s">
        <v>103</v>
      </c>
      <c r="AI937" s="1">
        <v>44644.557893518519</v>
      </c>
      <c r="AJ937">
        <v>92</v>
      </c>
      <c r="AK937">
        <v>2</v>
      </c>
      <c r="AL937">
        <v>0</v>
      </c>
      <c r="AM937">
        <v>2</v>
      </c>
      <c r="AN937">
        <v>0</v>
      </c>
      <c r="AO937">
        <v>1</v>
      </c>
      <c r="AP937">
        <v>-54</v>
      </c>
      <c r="AQ937">
        <v>0</v>
      </c>
      <c r="AR937">
        <v>0</v>
      </c>
      <c r="AS937">
        <v>0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 x14ac:dyDescent="0.35">
      <c r="A938" t="s">
        <v>2255</v>
      </c>
      <c r="B938" t="s">
        <v>80</v>
      </c>
      <c r="C938" t="s">
        <v>1087</v>
      </c>
      <c r="D938" t="s">
        <v>82</v>
      </c>
      <c r="E938" s="2" t="str">
        <f>HYPERLINK("capsilon://?command=openfolder&amp;siteaddress=FAM.docvelocity-na8.net&amp;folderid=FX95C3486F-79A6-4DB7-C7D3-2E05EF0188BA","FX22032272")</f>
        <v>FX22032272</v>
      </c>
      <c r="F938" t="s">
        <v>19</v>
      </c>
      <c r="G938" t="s">
        <v>19</v>
      </c>
      <c r="H938" t="s">
        <v>83</v>
      </c>
      <c r="I938" t="s">
        <v>2256</v>
      </c>
      <c r="J938">
        <v>28</v>
      </c>
      <c r="K938" t="s">
        <v>85</v>
      </c>
      <c r="L938" t="s">
        <v>86</v>
      </c>
      <c r="M938" t="s">
        <v>87</v>
      </c>
      <c r="N938">
        <v>2</v>
      </c>
      <c r="O938" s="1">
        <v>44644.59138888889</v>
      </c>
      <c r="P938" s="1">
        <v>44644.607060185182</v>
      </c>
      <c r="Q938">
        <v>360</v>
      </c>
      <c r="R938">
        <v>994</v>
      </c>
      <c r="S938" t="b">
        <v>0</v>
      </c>
      <c r="T938" t="s">
        <v>88</v>
      </c>
      <c r="U938" t="b">
        <v>0</v>
      </c>
      <c r="V938" t="s">
        <v>1382</v>
      </c>
      <c r="W938" s="1">
        <v>44644.601111111115</v>
      </c>
      <c r="X938">
        <v>778</v>
      </c>
      <c r="Y938">
        <v>21</v>
      </c>
      <c r="Z938">
        <v>0</v>
      </c>
      <c r="AA938">
        <v>21</v>
      </c>
      <c r="AB938">
        <v>0</v>
      </c>
      <c r="AC938">
        <v>1</v>
      </c>
      <c r="AD938">
        <v>7</v>
      </c>
      <c r="AE938">
        <v>0</v>
      </c>
      <c r="AF938">
        <v>0</v>
      </c>
      <c r="AG938">
        <v>0</v>
      </c>
      <c r="AH938" t="s">
        <v>191</v>
      </c>
      <c r="AI938" s="1">
        <v>44644.607060185182</v>
      </c>
      <c r="AJ938">
        <v>216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 x14ac:dyDescent="0.35">
      <c r="A939" t="s">
        <v>2257</v>
      </c>
      <c r="B939" t="s">
        <v>80</v>
      </c>
      <c r="C939" t="s">
        <v>2258</v>
      </c>
      <c r="D939" t="s">
        <v>82</v>
      </c>
      <c r="E939" s="2" t="str">
        <f>HYPERLINK("capsilon://?command=openfolder&amp;siteaddress=FAM.docvelocity-na8.net&amp;folderid=FX765A03FE-9B55-1D07-A8F4-09E5A1D4A530","FX22035967")</f>
        <v>FX22035967</v>
      </c>
      <c r="F939" t="s">
        <v>19</v>
      </c>
      <c r="G939" t="s">
        <v>19</v>
      </c>
      <c r="H939" t="s">
        <v>83</v>
      </c>
      <c r="I939" t="s">
        <v>2259</v>
      </c>
      <c r="J939">
        <v>60</v>
      </c>
      <c r="K939" t="s">
        <v>85</v>
      </c>
      <c r="L939" t="s">
        <v>86</v>
      </c>
      <c r="M939" t="s">
        <v>87</v>
      </c>
      <c r="N939">
        <v>2</v>
      </c>
      <c r="O939" s="1">
        <v>44644.627789351849</v>
      </c>
      <c r="P939" s="1">
        <v>44644.644120370373</v>
      </c>
      <c r="Q939">
        <v>460</v>
      </c>
      <c r="R939">
        <v>951</v>
      </c>
      <c r="S939" t="b">
        <v>0</v>
      </c>
      <c r="T939" t="s">
        <v>88</v>
      </c>
      <c r="U939" t="b">
        <v>0</v>
      </c>
      <c r="V939" t="s">
        <v>1382</v>
      </c>
      <c r="W939" s="1">
        <v>44644.637812499997</v>
      </c>
      <c r="X939">
        <v>856</v>
      </c>
      <c r="Y939">
        <v>55</v>
      </c>
      <c r="Z939">
        <v>0</v>
      </c>
      <c r="AA939">
        <v>55</v>
      </c>
      <c r="AB939">
        <v>0</v>
      </c>
      <c r="AC939">
        <v>9</v>
      </c>
      <c r="AD939">
        <v>5</v>
      </c>
      <c r="AE939">
        <v>0</v>
      </c>
      <c r="AF939">
        <v>0</v>
      </c>
      <c r="AG939">
        <v>0</v>
      </c>
      <c r="AH939" t="s">
        <v>103</v>
      </c>
      <c r="AI939" s="1">
        <v>44644.644120370373</v>
      </c>
      <c r="AJ939">
        <v>95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 x14ac:dyDescent="0.35">
      <c r="A940" t="s">
        <v>2260</v>
      </c>
      <c r="B940" t="s">
        <v>80</v>
      </c>
      <c r="C940" t="s">
        <v>1053</v>
      </c>
      <c r="D940" t="s">
        <v>82</v>
      </c>
      <c r="E940" s="2" t="str">
        <f>HYPERLINK("capsilon://?command=openfolder&amp;siteaddress=FAM.docvelocity-na8.net&amp;folderid=FX6131116F-4121-58E9-9B6D-FF0C67914A77","FX2203381")</f>
        <v>FX2203381</v>
      </c>
      <c r="F940" t="s">
        <v>19</v>
      </c>
      <c r="G940" t="s">
        <v>19</v>
      </c>
      <c r="H940" t="s">
        <v>83</v>
      </c>
      <c r="I940" t="s">
        <v>2261</v>
      </c>
      <c r="J940">
        <v>0</v>
      </c>
      <c r="K940" t="s">
        <v>85</v>
      </c>
      <c r="L940" t="s">
        <v>86</v>
      </c>
      <c r="M940" t="s">
        <v>87</v>
      </c>
      <c r="N940">
        <v>2</v>
      </c>
      <c r="O940" s="1">
        <v>44644.638310185182</v>
      </c>
      <c r="P940" s="1">
        <v>44644.644293981481</v>
      </c>
      <c r="Q940">
        <v>221</v>
      </c>
      <c r="R940">
        <v>296</v>
      </c>
      <c r="S940" t="b">
        <v>0</v>
      </c>
      <c r="T940" t="s">
        <v>88</v>
      </c>
      <c r="U940" t="b">
        <v>0</v>
      </c>
      <c r="V940" t="s">
        <v>1229</v>
      </c>
      <c r="W940" s="1">
        <v>44644.642592592594</v>
      </c>
      <c r="X940">
        <v>45</v>
      </c>
      <c r="Y940">
        <v>0</v>
      </c>
      <c r="Z940">
        <v>0</v>
      </c>
      <c r="AA940">
        <v>0</v>
      </c>
      <c r="AB940">
        <v>9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103</v>
      </c>
      <c r="AI940" s="1">
        <v>44644.644293981481</v>
      </c>
      <c r="AJ940">
        <v>15</v>
      </c>
      <c r="AK940">
        <v>0</v>
      </c>
      <c r="AL940">
        <v>0</v>
      </c>
      <c r="AM940">
        <v>0</v>
      </c>
      <c r="AN940">
        <v>9</v>
      </c>
      <c r="AO940">
        <v>0</v>
      </c>
      <c r="AP940">
        <v>0</v>
      </c>
      <c r="AQ940">
        <v>0</v>
      </c>
      <c r="AR940">
        <v>0</v>
      </c>
      <c r="AS940">
        <v>0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 x14ac:dyDescent="0.35">
      <c r="A941" t="s">
        <v>2262</v>
      </c>
      <c r="B941" t="s">
        <v>80</v>
      </c>
      <c r="C941" t="s">
        <v>731</v>
      </c>
      <c r="D941" t="s">
        <v>82</v>
      </c>
      <c r="E941" s="2" t="str">
        <f>HYPERLINK("capsilon://?command=openfolder&amp;siteaddress=FAM.docvelocity-na8.net&amp;folderid=FXA83C5ED9-1000-059C-8279-5BFD186015F5","FX220212819")</f>
        <v>FX220212819</v>
      </c>
      <c r="F941" t="s">
        <v>19</v>
      </c>
      <c r="G941" t="s">
        <v>19</v>
      </c>
      <c r="H941" t="s">
        <v>83</v>
      </c>
      <c r="I941" t="s">
        <v>2263</v>
      </c>
      <c r="J941">
        <v>0</v>
      </c>
      <c r="K941" t="s">
        <v>85</v>
      </c>
      <c r="L941" t="s">
        <v>86</v>
      </c>
      <c r="M941" t="s">
        <v>87</v>
      </c>
      <c r="N941">
        <v>2</v>
      </c>
      <c r="O941" s="1">
        <v>44644.644050925926</v>
      </c>
      <c r="P941" s="1">
        <v>44644.64806712963</v>
      </c>
      <c r="Q941">
        <v>253</v>
      </c>
      <c r="R941">
        <v>94</v>
      </c>
      <c r="S941" t="b">
        <v>0</v>
      </c>
      <c r="T941" t="s">
        <v>88</v>
      </c>
      <c r="U941" t="b">
        <v>0</v>
      </c>
      <c r="V941" t="s">
        <v>1235</v>
      </c>
      <c r="W941" s="1">
        <v>44644.645729166667</v>
      </c>
      <c r="X941">
        <v>70</v>
      </c>
      <c r="Y941">
        <v>0</v>
      </c>
      <c r="Z941">
        <v>0</v>
      </c>
      <c r="AA941">
        <v>0</v>
      </c>
      <c r="AB941">
        <v>9</v>
      </c>
      <c r="AC941">
        <v>0</v>
      </c>
      <c r="AD941">
        <v>0</v>
      </c>
      <c r="AE941">
        <v>0</v>
      </c>
      <c r="AF941">
        <v>0</v>
      </c>
      <c r="AG941">
        <v>0</v>
      </c>
      <c r="AH941" t="s">
        <v>103</v>
      </c>
      <c r="AI941" s="1">
        <v>44644.64806712963</v>
      </c>
      <c r="AJ941">
        <v>11</v>
      </c>
      <c r="AK941">
        <v>0</v>
      </c>
      <c r="AL941">
        <v>0</v>
      </c>
      <c r="AM941">
        <v>0</v>
      </c>
      <c r="AN941">
        <v>9</v>
      </c>
      <c r="AO941">
        <v>0</v>
      </c>
      <c r="AP941">
        <v>0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 x14ac:dyDescent="0.35">
      <c r="A942" t="s">
        <v>2264</v>
      </c>
      <c r="B942" t="s">
        <v>80</v>
      </c>
      <c r="C942" t="s">
        <v>2265</v>
      </c>
      <c r="D942" t="s">
        <v>82</v>
      </c>
      <c r="E942" s="2" t="str">
        <f>HYPERLINK("capsilon://?command=openfolder&amp;siteaddress=FAM.docvelocity-na8.net&amp;folderid=FXD48F45EA-3147-32F3-7599-C8D6B1F38CF6","FX220212322")</f>
        <v>FX220212322</v>
      </c>
      <c r="F942" t="s">
        <v>19</v>
      </c>
      <c r="G942" t="s">
        <v>19</v>
      </c>
      <c r="H942" t="s">
        <v>83</v>
      </c>
      <c r="I942" t="s">
        <v>2266</v>
      </c>
      <c r="J942">
        <v>0</v>
      </c>
      <c r="K942" t="s">
        <v>85</v>
      </c>
      <c r="L942" t="s">
        <v>86</v>
      </c>
      <c r="M942" t="s">
        <v>87</v>
      </c>
      <c r="N942">
        <v>2</v>
      </c>
      <c r="O942" s="1">
        <v>44644.644247685188</v>
      </c>
      <c r="P942" s="1">
        <v>44644.653124999997</v>
      </c>
      <c r="Q942">
        <v>359</v>
      </c>
      <c r="R942">
        <v>408</v>
      </c>
      <c r="S942" t="b">
        <v>0</v>
      </c>
      <c r="T942" t="s">
        <v>88</v>
      </c>
      <c r="U942" t="b">
        <v>0</v>
      </c>
      <c r="V942" t="s">
        <v>1229</v>
      </c>
      <c r="W942" s="1">
        <v>44644.648402777777</v>
      </c>
      <c r="X942">
        <v>347</v>
      </c>
      <c r="Y942">
        <v>37</v>
      </c>
      <c r="Z942">
        <v>0</v>
      </c>
      <c r="AA942">
        <v>37</v>
      </c>
      <c r="AB942">
        <v>0</v>
      </c>
      <c r="AC942">
        <v>20</v>
      </c>
      <c r="AD942">
        <v>-37</v>
      </c>
      <c r="AE942">
        <v>0</v>
      </c>
      <c r="AF942">
        <v>0</v>
      </c>
      <c r="AG942">
        <v>0</v>
      </c>
      <c r="AH942" t="s">
        <v>103</v>
      </c>
      <c r="AI942" s="1">
        <v>44644.653124999997</v>
      </c>
      <c r="AJ942">
        <v>61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-37</v>
      </c>
      <c r="AQ942">
        <v>0</v>
      </c>
      <c r="AR942">
        <v>0</v>
      </c>
      <c r="AS942">
        <v>0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 x14ac:dyDescent="0.35">
      <c r="A943" t="s">
        <v>2267</v>
      </c>
      <c r="B943" t="s">
        <v>80</v>
      </c>
      <c r="C943" t="s">
        <v>869</v>
      </c>
      <c r="D943" t="s">
        <v>82</v>
      </c>
      <c r="E943" s="2" t="str">
        <f>HYPERLINK("capsilon://?command=openfolder&amp;siteaddress=FAM.docvelocity-na8.net&amp;folderid=FXE93A86F1-8357-E3B1-3AFE-1B312ACB210D","FX22021103")</f>
        <v>FX22021103</v>
      </c>
      <c r="F943" t="s">
        <v>19</v>
      </c>
      <c r="G943" t="s">
        <v>19</v>
      </c>
      <c r="H943" t="s">
        <v>83</v>
      </c>
      <c r="I943" t="s">
        <v>2268</v>
      </c>
      <c r="J943">
        <v>0</v>
      </c>
      <c r="K943" t="s">
        <v>85</v>
      </c>
      <c r="L943" t="s">
        <v>86</v>
      </c>
      <c r="M943" t="s">
        <v>87</v>
      </c>
      <c r="N943">
        <v>1</v>
      </c>
      <c r="O943" s="1">
        <v>44644.647430555553</v>
      </c>
      <c r="P943" s="1">
        <v>44644.654861111114</v>
      </c>
      <c r="Q943">
        <v>158</v>
      </c>
      <c r="R943">
        <v>484</v>
      </c>
      <c r="S943" t="b">
        <v>0</v>
      </c>
      <c r="T943" t="s">
        <v>88</v>
      </c>
      <c r="U943" t="b">
        <v>0</v>
      </c>
      <c r="V943" t="s">
        <v>575</v>
      </c>
      <c r="W943" s="1">
        <v>44644.654861111114</v>
      </c>
      <c r="X943">
        <v>223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52</v>
      </c>
      <c r="AF943">
        <v>0</v>
      </c>
      <c r="AG943">
        <v>1</v>
      </c>
      <c r="AH943" t="s">
        <v>88</v>
      </c>
      <c r="AI943" t="s">
        <v>88</v>
      </c>
      <c r="AJ943" t="s">
        <v>88</v>
      </c>
      <c r="AK943" t="s">
        <v>88</v>
      </c>
      <c r="AL943" t="s">
        <v>88</v>
      </c>
      <c r="AM943" t="s">
        <v>88</v>
      </c>
      <c r="AN943" t="s">
        <v>88</v>
      </c>
      <c r="AO943" t="s">
        <v>88</v>
      </c>
      <c r="AP943" t="s">
        <v>88</v>
      </c>
      <c r="AQ943" t="s">
        <v>88</v>
      </c>
      <c r="AR943" t="s">
        <v>88</v>
      </c>
      <c r="AS943" t="s">
        <v>88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 x14ac:dyDescent="0.35">
      <c r="A944" t="s">
        <v>2269</v>
      </c>
      <c r="B944" t="s">
        <v>80</v>
      </c>
      <c r="C944" t="s">
        <v>1557</v>
      </c>
      <c r="D944" t="s">
        <v>82</v>
      </c>
      <c r="E944" s="2" t="str">
        <f>HYPERLINK("capsilon://?command=openfolder&amp;siteaddress=FAM.docvelocity-na8.net&amp;folderid=FXB6F2FE53-1E86-7DFC-7ABE-DAA8583733C0","FX22015240")</f>
        <v>FX22015240</v>
      </c>
      <c r="F944" t="s">
        <v>19</v>
      </c>
      <c r="G944" t="s">
        <v>19</v>
      </c>
      <c r="H944" t="s">
        <v>83</v>
      </c>
      <c r="I944" t="s">
        <v>2270</v>
      </c>
      <c r="J944">
        <v>0</v>
      </c>
      <c r="K944" t="s">
        <v>85</v>
      </c>
      <c r="L944" t="s">
        <v>86</v>
      </c>
      <c r="M944" t="s">
        <v>87</v>
      </c>
      <c r="N944">
        <v>2</v>
      </c>
      <c r="O944" s="1">
        <v>44644.650462962964</v>
      </c>
      <c r="P944" s="1">
        <v>44644.654398148145</v>
      </c>
      <c r="Q944">
        <v>19</v>
      </c>
      <c r="R944">
        <v>321</v>
      </c>
      <c r="S944" t="b">
        <v>0</v>
      </c>
      <c r="T944" t="s">
        <v>88</v>
      </c>
      <c r="U944" t="b">
        <v>0</v>
      </c>
      <c r="V944" t="s">
        <v>1358</v>
      </c>
      <c r="W944" s="1">
        <v>44644.653414351851</v>
      </c>
      <c r="X944">
        <v>250</v>
      </c>
      <c r="Y944">
        <v>52</v>
      </c>
      <c r="Z944">
        <v>0</v>
      </c>
      <c r="AA944">
        <v>52</v>
      </c>
      <c r="AB944">
        <v>0</v>
      </c>
      <c r="AC944">
        <v>34</v>
      </c>
      <c r="AD944">
        <v>-52</v>
      </c>
      <c r="AE944">
        <v>0</v>
      </c>
      <c r="AF944">
        <v>0</v>
      </c>
      <c r="AG944">
        <v>0</v>
      </c>
      <c r="AH944" t="s">
        <v>103</v>
      </c>
      <c r="AI944" s="1">
        <v>44644.654398148145</v>
      </c>
      <c r="AJ944">
        <v>71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-52</v>
      </c>
      <c r="AQ944">
        <v>0</v>
      </c>
      <c r="AR944">
        <v>0</v>
      </c>
      <c r="AS944">
        <v>0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 x14ac:dyDescent="0.35">
      <c r="A945" t="s">
        <v>2271</v>
      </c>
      <c r="B945" t="s">
        <v>80</v>
      </c>
      <c r="C945" t="s">
        <v>869</v>
      </c>
      <c r="D945" t="s">
        <v>82</v>
      </c>
      <c r="E945" s="2" t="str">
        <f>HYPERLINK("capsilon://?command=openfolder&amp;siteaddress=FAM.docvelocity-na8.net&amp;folderid=FXE93A86F1-8357-E3B1-3AFE-1B312ACB210D","FX22021103")</f>
        <v>FX22021103</v>
      </c>
      <c r="F945" t="s">
        <v>19</v>
      </c>
      <c r="G945" t="s">
        <v>19</v>
      </c>
      <c r="H945" t="s">
        <v>83</v>
      </c>
      <c r="I945" t="s">
        <v>2268</v>
      </c>
      <c r="J945">
        <v>0</v>
      </c>
      <c r="K945" t="s">
        <v>85</v>
      </c>
      <c r="L945" t="s">
        <v>86</v>
      </c>
      <c r="M945" t="s">
        <v>87</v>
      </c>
      <c r="N945">
        <v>2</v>
      </c>
      <c r="O945" s="1">
        <v>44644.655243055553</v>
      </c>
      <c r="P945" s="1">
        <v>44644.699004629627</v>
      </c>
      <c r="Q945">
        <v>1796</v>
      </c>
      <c r="R945">
        <v>1985</v>
      </c>
      <c r="S945" t="b">
        <v>0</v>
      </c>
      <c r="T945" t="s">
        <v>88</v>
      </c>
      <c r="U945" t="b">
        <v>1</v>
      </c>
      <c r="V945" t="s">
        <v>1715</v>
      </c>
      <c r="W945" s="1">
        <v>44644.674421296295</v>
      </c>
      <c r="X945">
        <v>1440</v>
      </c>
      <c r="Y945">
        <v>52</v>
      </c>
      <c r="Z945">
        <v>0</v>
      </c>
      <c r="AA945">
        <v>52</v>
      </c>
      <c r="AB945">
        <v>0</v>
      </c>
      <c r="AC945">
        <v>44</v>
      </c>
      <c r="AD945">
        <v>-52</v>
      </c>
      <c r="AE945">
        <v>0</v>
      </c>
      <c r="AF945">
        <v>0</v>
      </c>
      <c r="AG945">
        <v>0</v>
      </c>
      <c r="AH945" t="s">
        <v>191</v>
      </c>
      <c r="AI945" s="1">
        <v>44644.699004629627</v>
      </c>
      <c r="AJ945">
        <v>348</v>
      </c>
      <c r="AK945">
        <v>4</v>
      </c>
      <c r="AL945">
        <v>0</v>
      </c>
      <c r="AM945">
        <v>4</v>
      </c>
      <c r="AN945">
        <v>0</v>
      </c>
      <c r="AO945">
        <v>4</v>
      </c>
      <c r="AP945">
        <v>-56</v>
      </c>
      <c r="AQ945">
        <v>0</v>
      </c>
      <c r="AR945">
        <v>0</v>
      </c>
      <c r="AS945">
        <v>0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 x14ac:dyDescent="0.35">
      <c r="A946" t="s">
        <v>2272</v>
      </c>
      <c r="B946" t="s">
        <v>80</v>
      </c>
      <c r="C946" t="s">
        <v>2273</v>
      </c>
      <c r="D946" t="s">
        <v>82</v>
      </c>
      <c r="E946" s="2" t="str">
        <f>HYPERLINK("capsilon://?command=openfolder&amp;siteaddress=FAM.docvelocity-na8.net&amp;folderid=FXE241E350-5516-3BC3-19FD-B09EAF56E470","FX22037304")</f>
        <v>FX22037304</v>
      </c>
      <c r="F946" t="s">
        <v>19</v>
      </c>
      <c r="G946" t="s">
        <v>19</v>
      </c>
      <c r="H946" t="s">
        <v>83</v>
      </c>
      <c r="I946" t="s">
        <v>2274</v>
      </c>
      <c r="J946">
        <v>0</v>
      </c>
      <c r="K946" t="s">
        <v>85</v>
      </c>
      <c r="L946" t="s">
        <v>86</v>
      </c>
      <c r="M946" t="s">
        <v>87</v>
      </c>
      <c r="N946">
        <v>2</v>
      </c>
      <c r="O946" s="1">
        <v>44644.662199074075</v>
      </c>
      <c r="P946" s="1">
        <v>44644.674016203702</v>
      </c>
      <c r="Q946">
        <v>266</v>
      </c>
      <c r="R946">
        <v>755</v>
      </c>
      <c r="S946" t="b">
        <v>0</v>
      </c>
      <c r="T946" t="s">
        <v>88</v>
      </c>
      <c r="U946" t="b">
        <v>0</v>
      </c>
      <c r="V946" t="s">
        <v>575</v>
      </c>
      <c r="W946" s="1">
        <v>44644.667256944442</v>
      </c>
      <c r="X946">
        <v>427</v>
      </c>
      <c r="Y946">
        <v>52</v>
      </c>
      <c r="Z946">
        <v>0</v>
      </c>
      <c r="AA946">
        <v>52</v>
      </c>
      <c r="AB946">
        <v>0</v>
      </c>
      <c r="AC946">
        <v>40</v>
      </c>
      <c r="AD946">
        <v>-52</v>
      </c>
      <c r="AE946">
        <v>0</v>
      </c>
      <c r="AF946">
        <v>0</v>
      </c>
      <c r="AG946">
        <v>0</v>
      </c>
      <c r="AH946" t="s">
        <v>191</v>
      </c>
      <c r="AI946" s="1">
        <v>44644.674016203702</v>
      </c>
      <c r="AJ946">
        <v>328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-52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 x14ac:dyDescent="0.35">
      <c r="A947" t="s">
        <v>2275</v>
      </c>
      <c r="B947" t="s">
        <v>80</v>
      </c>
      <c r="C947" t="s">
        <v>869</v>
      </c>
      <c r="D947" t="s">
        <v>82</v>
      </c>
      <c r="E947" s="2" t="str">
        <f>HYPERLINK("capsilon://?command=openfolder&amp;siteaddress=FAM.docvelocity-na8.net&amp;folderid=FXE93A86F1-8357-E3B1-3AFE-1B312ACB210D","FX22021103")</f>
        <v>FX22021103</v>
      </c>
      <c r="F947" t="s">
        <v>19</v>
      </c>
      <c r="G947" t="s">
        <v>19</v>
      </c>
      <c r="H947" t="s">
        <v>83</v>
      </c>
      <c r="I947" t="s">
        <v>2276</v>
      </c>
      <c r="J947">
        <v>0</v>
      </c>
      <c r="K947" t="s">
        <v>85</v>
      </c>
      <c r="L947" t="s">
        <v>86</v>
      </c>
      <c r="M947" t="s">
        <v>87</v>
      </c>
      <c r="N947">
        <v>2</v>
      </c>
      <c r="O947" s="1">
        <v>44644.702314814815</v>
      </c>
      <c r="P947" s="1">
        <v>44644.716736111113</v>
      </c>
      <c r="Q947">
        <v>701</v>
      </c>
      <c r="R947">
        <v>545</v>
      </c>
      <c r="S947" t="b">
        <v>0</v>
      </c>
      <c r="T947" t="s">
        <v>88</v>
      </c>
      <c r="U947" t="b">
        <v>0</v>
      </c>
      <c r="V947" t="s">
        <v>1715</v>
      </c>
      <c r="W947" s="1">
        <v>44644.707037037035</v>
      </c>
      <c r="X947">
        <v>283</v>
      </c>
      <c r="Y947">
        <v>52</v>
      </c>
      <c r="Z947">
        <v>0</v>
      </c>
      <c r="AA947">
        <v>52</v>
      </c>
      <c r="AB947">
        <v>0</v>
      </c>
      <c r="AC947">
        <v>44</v>
      </c>
      <c r="AD947">
        <v>-52</v>
      </c>
      <c r="AE947">
        <v>0</v>
      </c>
      <c r="AF947">
        <v>0</v>
      </c>
      <c r="AG947">
        <v>0</v>
      </c>
      <c r="AH947" t="s">
        <v>191</v>
      </c>
      <c r="AI947" s="1">
        <v>44644.716736111113</v>
      </c>
      <c r="AJ947">
        <v>201</v>
      </c>
      <c r="AK947">
        <v>2</v>
      </c>
      <c r="AL947">
        <v>0</v>
      </c>
      <c r="AM947">
        <v>2</v>
      </c>
      <c r="AN947">
        <v>0</v>
      </c>
      <c r="AO947">
        <v>2</v>
      </c>
      <c r="AP947">
        <v>-54</v>
      </c>
      <c r="AQ947">
        <v>0</v>
      </c>
      <c r="AR947">
        <v>0</v>
      </c>
      <c r="AS947">
        <v>0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 x14ac:dyDescent="0.35">
      <c r="A948" t="s">
        <v>2277</v>
      </c>
      <c r="B948" t="s">
        <v>80</v>
      </c>
      <c r="C948" t="s">
        <v>2278</v>
      </c>
      <c r="D948" t="s">
        <v>82</v>
      </c>
      <c r="E948" s="2" t="str">
        <f>HYPERLINK("capsilon://?command=openfolder&amp;siteaddress=FAM.docvelocity-na8.net&amp;folderid=FX6FFEFA63-5F67-82F9-5EE8-F38C17C8DD0B","FX22035413")</f>
        <v>FX22035413</v>
      </c>
      <c r="F948" t="s">
        <v>19</v>
      </c>
      <c r="G948" t="s">
        <v>19</v>
      </c>
      <c r="H948" t="s">
        <v>83</v>
      </c>
      <c r="I948" t="s">
        <v>2279</v>
      </c>
      <c r="J948">
        <v>44</v>
      </c>
      <c r="K948" t="s">
        <v>85</v>
      </c>
      <c r="L948" t="s">
        <v>86</v>
      </c>
      <c r="M948" t="s">
        <v>87</v>
      </c>
      <c r="N948">
        <v>2</v>
      </c>
      <c r="O948" s="1">
        <v>44644.70449074074</v>
      </c>
      <c r="P948" s="1">
        <v>44644.71533564815</v>
      </c>
      <c r="Q948">
        <v>317</v>
      </c>
      <c r="R948">
        <v>620</v>
      </c>
      <c r="S948" t="b">
        <v>0</v>
      </c>
      <c r="T948" t="s">
        <v>88</v>
      </c>
      <c r="U948" t="b">
        <v>0</v>
      </c>
      <c r="V948" t="s">
        <v>1254</v>
      </c>
      <c r="W948" s="1">
        <v>44644.712523148148</v>
      </c>
      <c r="X948">
        <v>438</v>
      </c>
      <c r="Y948">
        <v>36</v>
      </c>
      <c r="Z948">
        <v>0</v>
      </c>
      <c r="AA948">
        <v>36</v>
      </c>
      <c r="AB948">
        <v>0</v>
      </c>
      <c r="AC948">
        <v>15</v>
      </c>
      <c r="AD948">
        <v>8</v>
      </c>
      <c r="AE948">
        <v>0</v>
      </c>
      <c r="AF948">
        <v>0</v>
      </c>
      <c r="AG948">
        <v>0</v>
      </c>
      <c r="AH948" t="s">
        <v>103</v>
      </c>
      <c r="AI948" s="1">
        <v>44644.71533564815</v>
      </c>
      <c r="AJ948">
        <v>79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8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 x14ac:dyDescent="0.35">
      <c r="A949" t="s">
        <v>2280</v>
      </c>
      <c r="B949" t="s">
        <v>80</v>
      </c>
      <c r="C949" t="s">
        <v>2281</v>
      </c>
      <c r="D949" t="s">
        <v>82</v>
      </c>
      <c r="E949" s="2" t="str">
        <f>HYPERLINK("capsilon://?command=openfolder&amp;siteaddress=FAM.docvelocity-na8.net&amp;folderid=FX7EDA66C2-3641-FB46-E8A3-B49E7D09E177","FX2203980")</f>
        <v>FX2203980</v>
      </c>
      <c r="F949" t="s">
        <v>19</v>
      </c>
      <c r="G949" t="s">
        <v>19</v>
      </c>
      <c r="H949" t="s">
        <v>83</v>
      </c>
      <c r="I949" t="s">
        <v>2282</v>
      </c>
      <c r="J949">
        <v>0</v>
      </c>
      <c r="K949" t="s">
        <v>85</v>
      </c>
      <c r="L949" t="s">
        <v>86</v>
      </c>
      <c r="M949" t="s">
        <v>87</v>
      </c>
      <c r="N949">
        <v>2</v>
      </c>
      <c r="O949" s="1">
        <v>44644.727881944447</v>
      </c>
      <c r="P949" s="1">
        <v>44644.748495370368</v>
      </c>
      <c r="Q949">
        <v>1629</v>
      </c>
      <c r="R949">
        <v>152</v>
      </c>
      <c r="S949" t="b">
        <v>0</v>
      </c>
      <c r="T949" t="s">
        <v>88</v>
      </c>
      <c r="U949" t="b">
        <v>0</v>
      </c>
      <c r="V949" t="s">
        <v>1229</v>
      </c>
      <c r="W949" s="1">
        <v>44644.72934027778</v>
      </c>
      <c r="X949">
        <v>113</v>
      </c>
      <c r="Y949">
        <v>9</v>
      </c>
      <c r="Z949">
        <v>0</v>
      </c>
      <c r="AA949">
        <v>9</v>
      </c>
      <c r="AB949">
        <v>0</v>
      </c>
      <c r="AC949">
        <v>3</v>
      </c>
      <c r="AD949">
        <v>-9</v>
      </c>
      <c r="AE949">
        <v>0</v>
      </c>
      <c r="AF949">
        <v>0</v>
      </c>
      <c r="AG949">
        <v>0</v>
      </c>
      <c r="AH949" t="s">
        <v>103</v>
      </c>
      <c r="AI949" s="1">
        <v>44644.748495370368</v>
      </c>
      <c r="AJ949">
        <v>39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-9</v>
      </c>
      <c r="AQ949">
        <v>0</v>
      </c>
      <c r="AR949">
        <v>0</v>
      </c>
      <c r="AS949">
        <v>0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 x14ac:dyDescent="0.35">
      <c r="A950" t="s">
        <v>2283</v>
      </c>
      <c r="B950" t="s">
        <v>80</v>
      </c>
      <c r="C950" t="s">
        <v>2284</v>
      </c>
      <c r="D950" t="s">
        <v>82</v>
      </c>
      <c r="E950" s="2" t="str">
        <f>HYPERLINK("capsilon://?command=openfolder&amp;siteaddress=FAM.docvelocity-na8.net&amp;folderid=FXCB6E96CA-0DEB-432D-F3C5-EAAD4713F0EF","FX220210966")</f>
        <v>FX220210966</v>
      </c>
      <c r="F950" t="s">
        <v>19</v>
      </c>
      <c r="G950" t="s">
        <v>19</v>
      </c>
      <c r="H950" t="s">
        <v>83</v>
      </c>
      <c r="I950" t="s">
        <v>2285</v>
      </c>
      <c r="J950">
        <v>0</v>
      </c>
      <c r="K950" t="s">
        <v>85</v>
      </c>
      <c r="L950" t="s">
        <v>86</v>
      </c>
      <c r="M950" t="s">
        <v>87</v>
      </c>
      <c r="N950">
        <v>2</v>
      </c>
      <c r="O950" s="1">
        <v>44644.728437500002</v>
      </c>
      <c r="P950" s="1">
        <v>44644.748923611114</v>
      </c>
      <c r="Q950">
        <v>1398</v>
      </c>
      <c r="R950">
        <v>372</v>
      </c>
      <c r="S950" t="b">
        <v>0</v>
      </c>
      <c r="T950" t="s">
        <v>88</v>
      </c>
      <c r="U950" t="b">
        <v>0</v>
      </c>
      <c r="V950" t="s">
        <v>2166</v>
      </c>
      <c r="W950" s="1">
        <v>44644.732361111113</v>
      </c>
      <c r="X950">
        <v>335</v>
      </c>
      <c r="Y950">
        <v>9</v>
      </c>
      <c r="Z950">
        <v>0</v>
      </c>
      <c r="AA950">
        <v>9</v>
      </c>
      <c r="AB950">
        <v>0</v>
      </c>
      <c r="AC950">
        <v>1</v>
      </c>
      <c r="AD950">
        <v>-9</v>
      </c>
      <c r="AE950">
        <v>0</v>
      </c>
      <c r="AF950">
        <v>0</v>
      </c>
      <c r="AG950">
        <v>0</v>
      </c>
      <c r="AH950" t="s">
        <v>103</v>
      </c>
      <c r="AI950" s="1">
        <v>44644.748923611114</v>
      </c>
      <c r="AJ950">
        <v>37</v>
      </c>
      <c r="AK950">
        <v>2</v>
      </c>
      <c r="AL950">
        <v>0</v>
      </c>
      <c r="AM950">
        <v>2</v>
      </c>
      <c r="AN950">
        <v>0</v>
      </c>
      <c r="AO950">
        <v>1</v>
      </c>
      <c r="AP950">
        <v>-11</v>
      </c>
      <c r="AQ950">
        <v>0</v>
      </c>
      <c r="AR950">
        <v>0</v>
      </c>
      <c r="AS950">
        <v>0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 x14ac:dyDescent="0.35">
      <c r="A951" t="s">
        <v>2286</v>
      </c>
      <c r="B951" t="s">
        <v>80</v>
      </c>
      <c r="C951" t="s">
        <v>2287</v>
      </c>
      <c r="D951" t="s">
        <v>82</v>
      </c>
      <c r="E951" s="2" t="str">
        <f>HYPERLINK("capsilon://?command=openfolder&amp;siteaddress=FAM.docvelocity-na8.net&amp;folderid=FX8481A52B-8764-9483-A062-40D7F8DBEBF0","FX220211008")</f>
        <v>FX220211008</v>
      </c>
      <c r="F951" t="s">
        <v>19</v>
      </c>
      <c r="G951" t="s">
        <v>19</v>
      </c>
      <c r="H951" t="s">
        <v>83</v>
      </c>
      <c r="I951" t="s">
        <v>2288</v>
      </c>
      <c r="J951">
        <v>0</v>
      </c>
      <c r="K951" t="s">
        <v>85</v>
      </c>
      <c r="L951" t="s">
        <v>86</v>
      </c>
      <c r="M951" t="s">
        <v>87</v>
      </c>
      <c r="N951">
        <v>2</v>
      </c>
      <c r="O951" s="1">
        <v>44622.663946759261</v>
      </c>
      <c r="P951" s="1">
        <v>44622.700335648151</v>
      </c>
      <c r="Q951">
        <v>1332</v>
      </c>
      <c r="R951">
        <v>1812</v>
      </c>
      <c r="S951" t="b">
        <v>0</v>
      </c>
      <c r="T951" t="s">
        <v>88</v>
      </c>
      <c r="U951" t="b">
        <v>0</v>
      </c>
      <c r="V951" t="s">
        <v>130</v>
      </c>
      <c r="W951" s="1">
        <v>44622.689085648148</v>
      </c>
      <c r="X951">
        <v>1614</v>
      </c>
      <c r="Y951">
        <v>109</v>
      </c>
      <c r="Z951">
        <v>0</v>
      </c>
      <c r="AA951">
        <v>109</v>
      </c>
      <c r="AB951">
        <v>0</v>
      </c>
      <c r="AC951">
        <v>44</v>
      </c>
      <c r="AD951">
        <v>-109</v>
      </c>
      <c r="AE951">
        <v>0</v>
      </c>
      <c r="AF951">
        <v>0</v>
      </c>
      <c r="AG951">
        <v>0</v>
      </c>
      <c r="AH951" t="s">
        <v>103</v>
      </c>
      <c r="AI951" s="1">
        <v>44622.700335648151</v>
      </c>
      <c r="AJ951">
        <v>188</v>
      </c>
      <c r="AK951">
        <v>3</v>
      </c>
      <c r="AL951">
        <v>0</v>
      </c>
      <c r="AM951">
        <v>3</v>
      </c>
      <c r="AN951">
        <v>0</v>
      </c>
      <c r="AO951">
        <v>2</v>
      </c>
      <c r="AP951">
        <v>-112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 x14ac:dyDescent="0.35">
      <c r="A952" t="s">
        <v>2289</v>
      </c>
      <c r="B952" t="s">
        <v>80</v>
      </c>
      <c r="C952" t="s">
        <v>1387</v>
      </c>
      <c r="D952" t="s">
        <v>82</v>
      </c>
      <c r="E952" s="2" t="str">
        <f>HYPERLINK("capsilon://?command=openfolder&amp;siteaddress=FAM.docvelocity-na8.net&amp;folderid=FXA125B87F-9B3B-7405-0A17-41F6155B67D5","FX220212863")</f>
        <v>FX220212863</v>
      </c>
      <c r="F952" t="s">
        <v>19</v>
      </c>
      <c r="G952" t="s">
        <v>19</v>
      </c>
      <c r="H952" t="s">
        <v>83</v>
      </c>
      <c r="I952" t="s">
        <v>2290</v>
      </c>
      <c r="J952">
        <v>35</v>
      </c>
      <c r="K952" t="s">
        <v>85</v>
      </c>
      <c r="L952" t="s">
        <v>86</v>
      </c>
      <c r="M952" t="s">
        <v>87</v>
      </c>
      <c r="N952">
        <v>2</v>
      </c>
      <c r="O952" s="1">
        <v>44644.73715277778</v>
      </c>
      <c r="P952" s="1">
        <v>44644.751712962963</v>
      </c>
      <c r="Q952">
        <v>658</v>
      </c>
      <c r="R952">
        <v>600</v>
      </c>
      <c r="S952" t="b">
        <v>0</v>
      </c>
      <c r="T952" t="s">
        <v>88</v>
      </c>
      <c r="U952" t="b">
        <v>0</v>
      </c>
      <c r="V952" t="s">
        <v>1254</v>
      </c>
      <c r="W952" s="1">
        <v>44644.741354166668</v>
      </c>
      <c r="X952">
        <v>360</v>
      </c>
      <c r="Y952">
        <v>39</v>
      </c>
      <c r="Z952">
        <v>0</v>
      </c>
      <c r="AA952">
        <v>39</v>
      </c>
      <c r="AB952">
        <v>0</v>
      </c>
      <c r="AC952">
        <v>16</v>
      </c>
      <c r="AD952">
        <v>-4</v>
      </c>
      <c r="AE952">
        <v>0</v>
      </c>
      <c r="AF952">
        <v>0</v>
      </c>
      <c r="AG952">
        <v>0</v>
      </c>
      <c r="AH952" t="s">
        <v>103</v>
      </c>
      <c r="AI952" s="1">
        <v>44644.751712962963</v>
      </c>
      <c r="AJ952">
        <v>240</v>
      </c>
      <c r="AK952">
        <v>4</v>
      </c>
      <c r="AL952">
        <v>0</v>
      </c>
      <c r="AM952">
        <v>4</v>
      </c>
      <c r="AN952">
        <v>0</v>
      </c>
      <c r="AO952">
        <v>4</v>
      </c>
      <c r="AP952">
        <v>-8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 x14ac:dyDescent="0.35">
      <c r="A953" t="s">
        <v>2291</v>
      </c>
      <c r="B953" t="s">
        <v>80</v>
      </c>
      <c r="C953" t="s">
        <v>1387</v>
      </c>
      <c r="D953" t="s">
        <v>82</v>
      </c>
      <c r="E953" s="2" t="str">
        <f>HYPERLINK("capsilon://?command=openfolder&amp;siteaddress=FAM.docvelocity-na8.net&amp;folderid=FXA125B87F-9B3B-7405-0A17-41F6155B67D5","FX220212863")</f>
        <v>FX220212863</v>
      </c>
      <c r="F953" t="s">
        <v>19</v>
      </c>
      <c r="G953" t="s">
        <v>19</v>
      </c>
      <c r="H953" t="s">
        <v>83</v>
      </c>
      <c r="I953" t="s">
        <v>2292</v>
      </c>
      <c r="J953">
        <v>35</v>
      </c>
      <c r="K953" t="s">
        <v>85</v>
      </c>
      <c r="L953" t="s">
        <v>86</v>
      </c>
      <c r="M953" t="s">
        <v>87</v>
      </c>
      <c r="N953">
        <v>2</v>
      </c>
      <c r="O953" s="1">
        <v>44644.737280092595</v>
      </c>
      <c r="P953" s="1">
        <v>44644.756909722222</v>
      </c>
      <c r="Q953">
        <v>326</v>
      </c>
      <c r="R953">
        <v>1370</v>
      </c>
      <c r="S953" t="b">
        <v>0</v>
      </c>
      <c r="T953" t="s">
        <v>88</v>
      </c>
      <c r="U953" t="b">
        <v>0</v>
      </c>
      <c r="V953" t="s">
        <v>2166</v>
      </c>
      <c r="W953" s="1">
        <v>44644.753368055557</v>
      </c>
      <c r="X953">
        <v>1146</v>
      </c>
      <c r="Y953">
        <v>39</v>
      </c>
      <c r="Z953">
        <v>0</v>
      </c>
      <c r="AA953">
        <v>39</v>
      </c>
      <c r="AB953">
        <v>0</v>
      </c>
      <c r="AC953">
        <v>22</v>
      </c>
      <c r="AD953">
        <v>-4</v>
      </c>
      <c r="AE953">
        <v>0</v>
      </c>
      <c r="AF953">
        <v>0</v>
      </c>
      <c r="AG953">
        <v>0</v>
      </c>
      <c r="AH953" t="s">
        <v>103</v>
      </c>
      <c r="AI953" s="1">
        <v>44644.756909722222</v>
      </c>
      <c r="AJ953">
        <v>121</v>
      </c>
      <c r="AK953">
        <v>3</v>
      </c>
      <c r="AL953">
        <v>0</v>
      </c>
      <c r="AM953">
        <v>3</v>
      </c>
      <c r="AN953">
        <v>0</v>
      </c>
      <c r="AO953">
        <v>3</v>
      </c>
      <c r="AP953">
        <v>-7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 x14ac:dyDescent="0.35">
      <c r="A954" t="s">
        <v>2293</v>
      </c>
      <c r="B954" t="s">
        <v>80</v>
      </c>
      <c r="C954" t="s">
        <v>2294</v>
      </c>
      <c r="D954" t="s">
        <v>82</v>
      </c>
      <c r="E954" s="2" t="str">
        <f>HYPERLINK("capsilon://?command=openfolder&amp;siteaddress=FAM.docvelocity-na8.net&amp;folderid=FXDC018C12-98FF-9F97-9E87-52264466CDA6","FX220310002")</f>
        <v>FX220310002</v>
      </c>
      <c r="F954" t="s">
        <v>19</v>
      </c>
      <c r="G954" t="s">
        <v>19</v>
      </c>
      <c r="H954" t="s">
        <v>83</v>
      </c>
      <c r="I954" t="s">
        <v>2295</v>
      </c>
      <c r="J954">
        <v>0</v>
      </c>
      <c r="K954" t="s">
        <v>85</v>
      </c>
      <c r="L954" t="s">
        <v>86</v>
      </c>
      <c r="M954" t="s">
        <v>87</v>
      </c>
      <c r="N954">
        <v>2</v>
      </c>
      <c r="O954" s="1">
        <v>44644.758773148147</v>
      </c>
      <c r="P954" s="1">
        <v>44644.779872685183</v>
      </c>
      <c r="Q954">
        <v>1714</v>
      </c>
      <c r="R954">
        <v>109</v>
      </c>
      <c r="S954" t="b">
        <v>0</v>
      </c>
      <c r="T954" t="s">
        <v>88</v>
      </c>
      <c r="U954" t="b">
        <v>0</v>
      </c>
      <c r="V954" t="s">
        <v>575</v>
      </c>
      <c r="W954" s="1">
        <v>44644.762685185182</v>
      </c>
      <c r="X954">
        <v>60</v>
      </c>
      <c r="Y954">
        <v>9</v>
      </c>
      <c r="Z954">
        <v>0</v>
      </c>
      <c r="AA954">
        <v>9</v>
      </c>
      <c r="AB954">
        <v>0</v>
      </c>
      <c r="AC954">
        <v>3</v>
      </c>
      <c r="AD954">
        <v>-9</v>
      </c>
      <c r="AE954">
        <v>0</v>
      </c>
      <c r="AF954">
        <v>0</v>
      </c>
      <c r="AG954">
        <v>0</v>
      </c>
      <c r="AH954" t="s">
        <v>103</v>
      </c>
      <c r="AI954" s="1">
        <v>44644.779872685183</v>
      </c>
      <c r="AJ954">
        <v>38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-9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 x14ac:dyDescent="0.35">
      <c r="A955" t="s">
        <v>2296</v>
      </c>
      <c r="B955" t="s">
        <v>80</v>
      </c>
      <c r="C955" t="s">
        <v>2297</v>
      </c>
      <c r="D955" t="s">
        <v>82</v>
      </c>
      <c r="E955" s="2" t="str">
        <f>HYPERLINK("capsilon://?command=openfolder&amp;siteaddress=FAM.docvelocity-na8.net&amp;folderid=FXAEE61C2F-A440-2AA5-2123-77BDB552F70A","FX220310040")</f>
        <v>FX220310040</v>
      </c>
      <c r="F955" t="s">
        <v>19</v>
      </c>
      <c r="G955" t="s">
        <v>19</v>
      </c>
      <c r="H955" t="s">
        <v>83</v>
      </c>
      <c r="I955" t="s">
        <v>2298</v>
      </c>
      <c r="J955">
        <v>0</v>
      </c>
      <c r="K955" t="s">
        <v>85</v>
      </c>
      <c r="L955" t="s">
        <v>86</v>
      </c>
      <c r="M955" t="s">
        <v>87</v>
      </c>
      <c r="N955">
        <v>2</v>
      </c>
      <c r="O955" s="1">
        <v>44644.780590277776</v>
      </c>
      <c r="P955" s="1">
        <v>44644.821284722224</v>
      </c>
      <c r="Q955">
        <v>2880</v>
      </c>
      <c r="R955">
        <v>636</v>
      </c>
      <c r="S955" t="b">
        <v>0</v>
      </c>
      <c r="T955" t="s">
        <v>88</v>
      </c>
      <c r="U955" t="b">
        <v>0</v>
      </c>
      <c r="V955" t="s">
        <v>1358</v>
      </c>
      <c r="W955" s="1">
        <v>44644.784791666665</v>
      </c>
      <c r="X955">
        <v>358</v>
      </c>
      <c r="Y955">
        <v>37</v>
      </c>
      <c r="Z955">
        <v>0</v>
      </c>
      <c r="AA955">
        <v>37</v>
      </c>
      <c r="AB955">
        <v>0</v>
      </c>
      <c r="AC955">
        <v>27</v>
      </c>
      <c r="AD955">
        <v>-37</v>
      </c>
      <c r="AE955">
        <v>0</v>
      </c>
      <c r="AF955">
        <v>0</v>
      </c>
      <c r="AG955">
        <v>0</v>
      </c>
      <c r="AH955" t="s">
        <v>191</v>
      </c>
      <c r="AI955" s="1">
        <v>44644.821284722224</v>
      </c>
      <c r="AJ955">
        <v>278</v>
      </c>
      <c r="AK955">
        <v>1</v>
      </c>
      <c r="AL955">
        <v>0</v>
      </c>
      <c r="AM955">
        <v>1</v>
      </c>
      <c r="AN955">
        <v>0</v>
      </c>
      <c r="AO955">
        <v>1</v>
      </c>
      <c r="AP955">
        <v>-38</v>
      </c>
      <c r="AQ955">
        <v>0</v>
      </c>
      <c r="AR955">
        <v>0</v>
      </c>
      <c r="AS955">
        <v>0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 x14ac:dyDescent="0.35">
      <c r="A956" t="s">
        <v>2299</v>
      </c>
      <c r="B956" t="s">
        <v>80</v>
      </c>
      <c r="C956" t="s">
        <v>2297</v>
      </c>
      <c r="D956" t="s">
        <v>82</v>
      </c>
      <c r="E956" s="2" t="str">
        <f>HYPERLINK("capsilon://?command=openfolder&amp;siteaddress=FAM.docvelocity-na8.net&amp;folderid=FXAEE61C2F-A440-2AA5-2123-77BDB552F70A","FX220310040")</f>
        <v>FX220310040</v>
      </c>
      <c r="F956" t="s">
        <v>19</v>
      </c>
      <c r="G956" t="s">
        <v>19</v>
      </c>
      <c r="H956" t="s">
        <v>83</v>
      </c>
      <c r="I956" t="s">
        <v>2300</v>
      </c>
      <c r="J956">
        <v>0</v>
      </c>
      <c r="K956" t="s">
        <v>85</v>
      </c>
      <c r="L956" t="s">
        <v>86</v>
      </c>
      <c r="M956" t="s">
        <v>87</v>
      </c>
      <c r="N956">
        <v>2</v>
      </c>
      <c r="O956" s="1">
        <v>44644.780752314815</v>
      </c>
      <c r="P956" s="1">
        <v>44644.823425925926</v>
      </c>
      <c r="Q956">
        <v>2683</v>
      </c>
      <c r="R956">
        <v>1004</v>
      </c>
      <c r="S956" t="b">
        <v>0</v>
      </c>
      <c r="T956" t="s">
        <v>88</v>
      </c>
      <c r="U956" t="b">
        <v>0</v>
      </c>
      <c r="V956" t="s">
        <v>1358</v>
      </c>
      <c r="W956" s="1">
        <v>44644.792800925927</v>
      </c>
      <c r="X956">
        <v>539</v>
      </c>
      <c r="Y956">
        <v>52</v>
      </c>
      <c r="Z956">
        <v>0</v>
      </c>
      <c r="AA956">
        <v>52</v>
      </c>
      <c r="AB956">
        <v>0</v>
      </c>
      <c r="AC956">
        <v>23</v>
      </c>
      <c r="AD956">
        <v>-52</v>
      </c>
      <c r="AE956">
        <v>0</v>
      </c>
      <c r="AF956">
        <v>0</v>
      </c>
      <c r="AG956">
        <v>0</v>
      </c>
      <c r="AH956" t="s">
        <v>191</v>
      </c>
      <c r="AI956" s="1">
        <v>44644.823425925926</v>
      </c>
      <c r="AJ956">
        <v>184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-52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 x14ac:dyDescent="0.35">
      <c r="A957" t="s">
        <v>2301</v>
      </c>
      <c r="B957" t="s">
        <v>80</v>
      </c>
      <c r="C957" t="s">
        <v>2297</v>
      </c>
      <c r="D957" t="s">
        <v>82</v>
      </c>
      <c r="E957" s="2" t="str">
        <f>HYPERLINK("capsilon://?command=openfolder&amp;siteaddress=FAM.docvelocity-na8.net&amp;folderid=FXAEE61C2F-A440-2AA5-2123-77BDB552F70A","FX220310040")</f>
        <v>FX220310040</v>
      </c>
      <c r="F957" t="s">
        <v>19</v>
      </c>
      <c r="G957" t="s">
        <v>19</v>
      </c>
      <c r="H957" t="s">
        <v>83</v>
      </c>
      <c r="I957" t="s">
        <v>2302</v>
      </c>
      <c r="J957">
        <v>0</v>
      </c>
      <c r="K957" t="s">
        <v>85</v>
      </c>
      <c r="L957" t="s">
        <v>86</v>
      </c>
      <c r="M957" t="s">
        <v>87</v>
      </c>
      <c r="N957">
        <v>2</v>
      </c>
      <c r="O957" s="1">
        <v>44644.781087962961</v>
      </c>
      <c r="P957" s="1">
        <v>44644.827604166669</v>
      </c>
      <c r="Q957">
        <v>2491</v>
      </c>
      <c r="R957">
        <v>1528</v>
      </c>
      <c r="S957" t="b">
        <v>0</v>
      </c>
      <c r="T957" t="s">
        <v>88</v>
      </c>
      <c r="U957" t="b">
        <v>0</v>
      </c>
      <c r="V957" t="s">
        <v>1361</v>
      </c>
      <c r="W957" s="1">
        <v>44644.795243055552</v>
      </c>
      <c r="X957">
        <v>1168</v>
      </c>
      <c r="Y957">
        <v>52</v>
      </c>
      <c r="Z957">
        <v>0</v>
      </c>
      <c r="AA957">
        <v>52</v>
      </c>
      <c r="AB957">
        <v>0</v>
      </c>
      <c r="AC957">
        <v>43</v>
      </c>
      <c r="AD957">
        <v>-52</v>
      </c>
      <c r="AE957">
        <v>0</v>
      </c>
      <c r="AF957">
        <v>0</v>
      </c>
      <c r="AG957">
        <v>0</v>
      </c>
      <c r="AH957" t="s">
        <v>191</v>
      </c>
      <c r="AI957" s="1">
        <v>44644.827604166669</v>
      </c>
      <c r="AJ957">
        <v>360</v>
      </c>
      <c r="AK957">
        <v>2</v>
      </c>
      <c r="AL957">
        <v>0</v>
      </c>
      <c r="AM957">
        <v>2</v>
      </c>
      <c r="AN957">
        <v>0</v>
      </c>
      <c r="AO957">
        <v>2</v>
      </c>
      <c r="AP957">
        <v>-54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 x14ac:dyDescent="0.35">
      <c r="A958" t="s">
        <v>2303</v>
      </c>
      <c r="B958" t="s">
        <v>80</v>
      </c>
      <c r="C958" t="s">
        <v>2304</v>
      </c>
      <c r="D958" t="s">
        <v>82</v>
      </c>
      <c r="E958" s="2" t="str">
        <f>HYPERLINK("capsilon://?command=openfolder&amp;siteaddress=FAM.docvelocity-na8.net&amp;folderid=FXC1E208A9-8FD5-DEBE-B5C9-96E24485E319","FX22034006")</f>
        <v>FX22034006</v>
      </c>
      <c r="F958" t="s">
        <v>19</v>
      </c>
      <c r="G958" t="s">
        <v>19</v>
      </c>
      <c r="H958" t="s">
        <v>83</v>
      </c>
      <c r="I958" t="s">
        <v>2305</v>
      </c>
      <c r="J958">
        <v>0</v>
      </c>
      <c r="K958" t="s">
        <v>85</v>
      </c>
      <c r="L958" t="s">
        <v>86</v>
      </c>
      <c r="M958" t="s">
        <v>87</v>
      </c>
      <c r="N958">
        <v>2</v>
      </c>
      <c r="O958" s="1">
        <v>44644.78193287037</v>
      </c>
      <c r="P958" s="1">
        <v>44644.830752314818</v>
      </c>
      <c r="Q958">
        <v>2746</v>
      </c>
      <c r="R958">
        <v>1472</v>
      </c>
      <c r="S958" t="b">
        <v>0</v>
      </c>
      <c r="T958" t="s">
        <v>88</v>
      </c>
      <c r="U958" t="b">
        <v>0</v>
      </c>
      <c r="V958" t="s">
        <v>1382</v>
      </c>
      <c r="W958" s="1">
        <v>44644.796215277776</v>
      </c>
      <c r="X958">
        <v>1201</v>
      </c>
      <c r="Y958">
        <v>89</v>
      </c>
      <c r="Z958">
        <v>0</v>
      </c>
      <c r="AA958">
        <v>89</v>
      </c>
      <c r="AB958">
        <v>0</v>
      </c>
      <c r="AC958">
        <v>32</v>
      </c>
      <c r="AD958">
        <v>-89</v>
      </c>
      <c r="AE958">
        <v>0</v>
      </c>
      <c r="AF958">
        <v>0</v>
      </c>
      <c r="AG958">
        <v>0</v>
      </c>
      <c r="AH958" t="s">
        <v>191</v>
      </c>
      <c r="AI958" s="1">
        <v>44644.830752314818</v>
      </c>
      <c r="AJ958">
        <v>271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-89</v>
      </c>
      <c r="AQ958">
        <v>0</v>
      </c>
      <c r="AR958">
        <v>0</v>
      </c>
      <c r="AS958">
        <v>0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 x14ac:dyDescent="0.35">
      <c r="A959" t="s">
        <v>2306</v>
      </c>
      <c r="B959" t="s">
        <v>80</v>
      </c>
      <c r="C959" t="s">
        <v>2307</v>
      </c>
      <c r="D959" t="s">
        <v>82</v>
      </c>
      <c r="E959" s="2" t="str">
        <f>HYPERLINK("capsilon://?command=openfolder&amp;siteaddress=FAM.docvelocity-na8.net&amp;folderid=FX90C4B568-9DAA-A707-90A2-D1566DBE1FAD","FX22038367")</f>
        <v>FX22038367</v>
      </c>
      <c r="F959" t="s">
        <v>19</v>
      </c>
      <c r="G959" t="s">
        <v>19</v>
      </c>
      <c r="H959" t="s">
        <v>83</v>
      </c>
      <c r="I959" t="s">
        <v>2308</v>
      </c>
      <c r="J959">
        <v>85</v>
      </c>
      <c r="K959" t="s">
        <v>85</v>
      </c>
      <c r="L959" t="s">
        <v>86</v>
      </c>
      <c r="M959" t="s">
        <v>87</v>
      </c>
      <c r="N959">
        <v>1</v>
      </c>
      <c r="O959" s="1">
        <v>44644.783402777779</v>
      </c>
      <c r="P959" s="1">
        <v>44644.801863425928</v>
      </c>
      <c r="Q959">
        <v>1142</v>
      </c>
      <c r="R959">
        <v>453</v>
      </c>
      <c r="S959" t="b">
        <v>0</v>
      </c>
      <c r="T959" t="s">
        <v>88</v>
      </c>
      <c r="U959" t="b">
        <v>0</v>
      </c>
      <c r="V959" t="s">
        <v>575</v>
      </c>
      <c r="W959" s="1">
        <v>44644.801863425928</v>
      </c>
      <c r="X959">
        <v>396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85</v>
      </c>
      <c r="AE959">
        <v>80</v>
      </c>
      <c r="AF959">
        <v>0</v>
      </c>
      <c r="AG959">
        <v>3</v>
      </c>
      <c r="AH959" t="s">
        <v>88</v>
      </c>
      <c r="AI959" t="s">
        <v>88</v>
      </c>
      <c r="AJ959" t="s">
        <v>88</v>
      </c>
      <c r="AK959" t="s">
        <v>88</v>
      </c>
      <c r="AL959" t="s">
        <v>88</v>
      </c>
      <c r="AM959" t="s">
        <v>88</v>
      </c>
      <c r="AN959" t="s">
        <v>88</v>
      </c>
      <c r="AO959" t="s">
        <v>88</v>
      </c>
      <c r="AP959" t="s">
        <v>88</v>
      </c>
      <c r="AQ959" t="s">
        <v>88</v>
      </c>
      <c r="AR959" t="s">
        <v>88</v>
      </c>
      <c r="AS959" t="s">
        <v>88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 x14ac:dyDescent="0.35">
      <c r="A960" t="s">
        <v>2309</v>
      </c>
      <c r="B960" t="s">
        <v>80</v>
      </c>
      <c r="C960" t="s">
        <v>2307</v>
      </c>
      <c r="D960" t="s">
        <v>82</v>
      </c>
      <c r="E960" s="2" t="str">
        <f>HYPERLINK("capsilon://?command=openfolder&amp;siteaddress=FAM.docvelocity-na8.net&amp;folderid=FX90C4B568-9DAA-A707-90A2-D1566DBE1FAD","FX22038367")</f>
        <v>FX22038367</v>
      </c>
      <c r="F960" t="s">
        <v>19</v>
      </c>
      <c r="G960" t="s">
        <v>19</v>
      </c>
      <c r="H960" t="s">
        <v>83</v>
      </c>
      <c r="I960" t="s">
        <v>2310</v>
      </c>
      <c r="J960">
        <v>0</v>
      </c>
      <c r="K960" t="s">
        <v>85</v>
      </c>
      <c r="L960" t="s">
        <v>86</v>
      </c>
      <c r="M960" t="s">
        <v>82</v>
      </c>
      <c r="N960">
        <v>2</v>
      </c>
      <c r="O960" s="1">
        <v>44644.784351851849</v>
      </c>
      <c r="P960" s="1">
        <v>44644.814201388886</v>
      </c>
      <c r="Q960">
        <v>2441</v>
      </c>
      <c r="R960">
        <v>138</v>
      </c>
      <c r="S960" t="b">
        <v>0</v>
      </c>
      <c r="T960" t="s">
        <v>307</v>
      </c>
      <c r="U960" t="b">
        <v>0</v>
      </c>
      <c r="V960" t="s">
        <v>1715</v>
      </c>
      <c r="W960" s="1">
        <v>44644.788483796299</v>
      </c>
      <c r="X960">
        <v>99</v>
      </c>
      <c r="Y960">
        <v>0</v>
      </c>
      <c r="Z960">
        <v>0</v>
      </c>
      <c r="AA960">
        <v>0</v>
      </c>
      <c r="AB960">
        <v>52</v>
      </c>
      <c r="AC960">
        <v>0</v>
      </c>
      <c r="AD960">
        <v>0</v>
      </c>
      <c r="AE960">
        <v>0</v>
      </c>
      <c r="AF960">
        <v>0</v>
      </c>
      <c r="AG960">
        <v>0</v>
      </c>
      <c r="AH960" t="s">
        <v>307</v>
      </c>
      <c r="AI960" s="1">
        <v>44644.814201388886</v>
      </c>
      <c r="AJ960">
        <v>6</v>
      </c>
      <c r="AK960">
        <v>0</v>
      </c>
      <c r="AL960">
        <v>0</v>
      </c>
      <c r="AM960">
        <v>0</v>
      </c>
      <c r="AN960">
        <v>52</v>
      </c>
      <c r="AO960">
        <v>0</v>
      </c>
      <c r="AP960">
        <v>0</v>
      </c>
      <c r="AQ960">
        <v>0</v>
      </c>
      <c r="AR960">
        <v>0</v>
      </c>
      <c r="AS960">
        <v>0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 x14ac:dyDescent="0.35">
      <c r="A961" t="s">
        <v>2311</v>
      </c>
      <c r="B961" t="s">
        <v>80</v>
      </c>
      <c r="C961" t="s">
        <v>1832</v>
      </c>
      <c r="D961" t="s">
        <v>82</v>
      </c>
      <c r="E961" s="2" t="str">
        <f>HYPERLINK("capsilon://?command=openfolder&amp;siteaddress=FAM.docvelocity-na8.net&amp;folderid=FX9A2A4690-B824-AD85-DF04-2478B5F7D8EE","FX22023845")</f>
        <v>FX22023845</v>
      </c>
      <c r="F961" t="s">
        <v>19</v>
      </c>
      <c r="G961" t="s">
        <v>19</v>
      </c>
      <c r="H961" t="s">
        <v>83</v>
      </c>
      <c r="I961" t="s">
        <v>2312</v>
      </c>
      <c r="J961">
        <v>0</v>
      </c>
      <c r="K961" t="s">
        <v>85</v>
      </c>
      <c r="L961" t="s">
        <v>86</v>
      </c>
      <c r="M961" t="s">
        <v>87</v>
      </c>
      <c r="N961">
        <v>2</v>
      </c>
      <c r="O961" s="1">
        <v>44622.666562500002</v>
      </c>
      <c r="P961" s="1">
        <v>44622.701527777775</v>
      </c>
      <c r="Q961">
        <v>1080</v>
      </c>
      <c r="R961">
        <v>1941</v>
      </c>
      <c r="S961" t="b">
        <v>0</v>
      </c>
      <c r="T961" t="s">
        <v>88</v>
      </c>
      <c r="U961" t="b">
        <v>0</v>
      </c>
      <c r="V961" t="s">
        <v>114</v>
      </c>
      <c r="W961" s="1">
        <v>44622.697662037041</v>
      </c>
      <c r="X961">
        <v>1724</v>
      </c>
      <c r="Y961">
        <v>54</v>
      </c>
      <c r="Z961">
        <v>0</v>
      </c>
      <c r="AA961">
        <v>54</v>
      </c>
      <c r="AB961">
        <v>0</v>
      </c>
      <c r="AC961">
        <v>51</v>
      </c>
      <c r="AD961">
        <v>-54</v>
      </c>
      <c r="AE961">
        <v>0</v>
      </c>
      <c r="AF961">
        <v>0</v>
      </c>
      <c r="AG961">
        <v>0</v>
      </c>
      <c r="AH961" t="s">
        <v>103</v>
      </c>
      <c r="AI961" s="1">
        <v>44622.701527777775</v>
      </c>
      <c r="AJ961">
        <v>102</v>
      </c>
      <c r="AK961">
        <v>2</v>
      </c>
      <c r="AL961">
        <v>0</v>
      </c>
      <c r="AM961">
        <v>2</v>
      </c>
      <c r="AN961">
        <v>0</v>
      </c>
      <c r="AO961">
        <v>1</v>
      </c>
      <c r="AP961">
        <v>-56</v>
      </c>
      <c r="AQ961">
        <v>0</v>
      </c>
      <c r="AR961">
        <v>0</v>
      </c>
      <c r="AS961">
        <v>0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 x14ac:dyDescent="0.35">
      <c r="A962" t="s">
        <v>2313</v>
      </c>
      <c r="B962" t="s">
        <v>80</v>
      </c>
      <c r="C962" t="s">
        <v>2307</v>
      </c>
      <c r="D962" t="s">
        <v>82</v>
      </c>
      <c r="E962" s="2" t="str">
        <f>HYPERLINK("capsilon://?command=openfolder&amp;siteaddress=FAM.docvelocity-na8.net&amp;folderid=FX90C4B568-9DAA-A707-90A2-D1566DBE1FAD","FX22038367")</f>
        <v>FX22038367</v>
      </c>
      <c r="F962" t="s">
        <v>19</v>
      </c>
      <c r="G962" t="s">
        <v>19</v>
      </c>
      <c r="H962" t="s">
        <v>83</v>
      </c>
      <c r="I962" t="s">
        <v>2314</v>
      </c>
      <c r="J962">
        <v>0</v>
      </c>
      <c r="K962" t="s">
        <v>85</v>
      </c>
      <c r="L962" t="s">
        <v>86</v>
      </c>
      <c r="M962" t="s">
        <v>82</v>
      </c>
      <c r="N962">
        <v>2</v>
      </c>
      <c r="O962" s="1">
        <v>44644.79247685185</v>
      </c>
      <c r="P962" s="1">
        <v>44644.814305555556</v>
      </c>
      <c r="Q962">
        <v>1643</v>
      </c>
      <c r="R962">
        <v>243</v>
      </c>
      <c r="S962" t="b">
        <v>0</v>
      </c>
      <c r="T962" t="s">
        <v>307</v>
      </c>
      <c r="U962" t="b">
        <v>0</v>
      </c>
      <c r="V962" t="s">
        <v>1358</v>
      </c>
      <c r="W962" s="1">
        <v>44644.795740740738</v>
      </c>
      <c r="X962">
        <v>238</v>
      </c>
      <c r="Y962">
        <v>0</v>
      </c>
      <c r="Z962">
        <v>0</v>
      </c>
      <c r="AA962">
        <v>0</v>
      </c>
      <c r="AB962">
        <v>52</v>
      </c>
      <c r="AC962">
        <v>0</v>
      </c>
      <c r="AD962">
        <v>0</v>
      </c>
      <c r="AE962">
        <v>0</v>
      </c>
      <c r="AF962">
        <v>0</v>
      </c>
      <c r="AG962">
        <v>0</v>
      </c>
      <c r="AH962" t="s">
        <v>307</v>
      </c>
      <c r="AI962" s="1">
        <v>44644.814305555556</v>
      </c>
      <c r="AJ962">
        <v>5</v>
      </c>
      <c r="AK962">
        <v>0</v>
      </c>
      <c r="AL962">
        <v>0</v>
      </c>
      <c r="AM962">
        <v>0</v>
      </c>
      <c r="AN962">
        <v>52</v>
      </c>
      <c r="AO962">
        <v>0</v>
      </c>
      <c r="AP962">
        <v>0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 x14ac:dyDescent="0.35">
      <c r="A963" t="s">
        <v>2315</v>
      </c>
      <c r="B963" t="s">
        <v>80</v>
      </c>
      <c r="C963" t="s">
        <v>2307</v>
      </c>
      <c r="D963" t="s">
        <v>82</v>
      </c>
      <c r="E963" s="2" t="str">
        <f>HYPERLINK("capsilon://?command=openfolder&amp;siteaddress=FAM.docvelocity-na8.net&amp;folderid=FX90C4B568-9DAA-A707-90A2-D1566DBE1FAD","FX22038367")</f>
        <v>FX22038367</v>
      </c>
      <c r="F963" t="s">
        <v>19</v>
      </c>
      <c r="G963" t="s">
        <v>19</v>
      </c>
      <c r="H963" t="s">
        <v>83</v>
      </c>
      <c r="I963" t="s">
        <v>2316</v>
      </c>
      <c r="J963">
        <v>0</v>
      </c>
      <c r="K963" t="s">
        <v>85</v>
      </c>
      <c r="L963" t="s">
        <v>86</v>
      </c>
      <c r="M963" t="s">
        <v>82</v>
      </c>
      <c r="N963">
        <v>2</v>
      </c>
      <c r="O963" s="1">
        <v>44644.793611111112</v>
      </c>
      <c r="P963" s="1">
        <v>44644.814421296294</v>
      </c>
      <c r="Q963">
        <v>1490</v>
      </c>
      <c r="R963">
        <v>308</v>
      </c>
      <c r="S963" t="b">
        <v>0</v>
      </c>
      <c r="T963" t="s">
        <v>307</v>
      </c>
      <c r="U963" t="b">
        <v>0</v>
      </c>
      <c r="V963" t="s">
        <v>1715</v>
      </c>
      <c r="W963" s="1">
        <v>44644.797291666669</v>
      </c>
      <c r="X963">
        <v>301</v>
      </c>
      <c r="Y963">
        <v>52</v>
      </c>
      <c r="Z963">
        <v>0</v>
      </c>
      <c r="AA963">
        <v>52</v>
      </c>
      <c r="AB963">
        <v>0</v>
      </c>
      <c r="AC963">
        <v>29</v>
      </c>
      <c r="AD963">
        <v>-52</v>
      </c>
      <c r="AE963">
        <v>0</v>
      </c>
      <c r="AF963">
        <v>0</v>
      </c>
      <c r="AG963">
        <v>0</v>
      </c>
      <c r="AH963" t="s">
        <v>307</v>
      </c>
      <c r="AI963" s="1">
        <v>44644.814421296294</v>
      </c>
      <c r="AJ963">
        <v>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-52</v>
      </c>
      <c r="AQ963">
        <v>0</v>
      </c>
      <c r="AR963">
        <v>0</v>
      </c>
      <c r="AS963">
        <v>0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 x14ac:dyDescent="0.35">
      <c r="A964" t="s">
        <v>2317</v>
      </c>
      <c r="B964" t="s">
        <v>80</v>
      </c>
      <c r="C964" t="s">
        <v>2307</v>
      </c>
      <c r="D964" t="s">
        <v>82</v>
      </c>
      <c r="E964" s="2" t="str">
        <f>HYPERLINK("capsilon://?command=openfolder&amp;siteaddress=FAM.docvelocity-na8.net&amp;folderid=FX90C4B568-9DAA-A707-90A2-D1566DBE1FAD","FX22038367")</f>
        <v>FX22038367</v>
      </c>
      <c r="F964" t="s">
        <v>19</v>
      </c>
      <c r="G964" t="s">
        <v>19</v>
      </c>
      <c r="H964" t="s">
        <v>83</v>
      </c>
      <c r="I964" t="s">
        <v>2308</v>
      </c>
      <c r="J964">
        <v>133</v>
      </c>
      <c r="K964" t="s">
        <v>85</v>
      </c>
      <c r="L964" t="s">
        <v>86</v>
      </c>
      <c r="M964" t="s">
        <v>87</v>
      </c>
      <c r="N964">
        <v>2</v>
      </c>
      <c r="O964" s="1">
        <v>44644.802499999998</v>
      </c>
      <c r="P964" s="1">
        <v>44644.818055555559</v>
      </c>
      <c r="Q964">
        <v>32</v>
      </c>
      <c r="R964">
        <v>1312</v>
      </c>
      <c r="S964" t="b">
        <v>0</v>
      </c>
      <c r="T964" t="s">
        <v>88</v>
      </c>
      <c r="U964" t="b">
        <v>1</v>
      </c>
      <c r="V964" t="s">
        <v>1382</v>
      </c>
      <c r="W964" s="1">
        <v>44644.812349537038</v>
      </c>
      <c r="X964">
        <v>828</v>
      </c>
      <c r="Y964">
        <v>109</v>
      </c>
      <c r="Z964">
        <v>0</v>
      </c>
      <c r="AA964">
        <v>109</v>
      </c>
      <c r="AB964">
        <v>0</v>
      </c>
      <c r="AC964">
        <v>12</v>
      </c>
      <c r="AD964">
        <v>24</v>
      </c>
      <c r="AE964">
        <v>0</v>
      </c>
      <c r="AF964">
        <v>0</v>
      </c>
      <c r="AG964">
        <v>0</v>
      </c>
      <c r="AH964" t="s">
        <v>191</v>
      </c>
      <c r="AI964" s="1">
        <v>44644.818055555559</v>
      </c>
      <c r="AJ964">
        <v>484</v>
      </c>
      <c r="AK964">
        <v>9</v>
      </c>
      <c r="AL964">
        <v>0</v>
      </c>
      <c r="AM964">
        <v>9</v>
      </c>
      <c r="AN964">
        <v>0</v>
      </c>
      <c r="AO964">
        <v>9</v>
      </c>
      <c r="AP964">
        <v>15</v>
      </c>
      <c r="AQ964">
        <v>0</v>
      </c>
      <c r="AR964">
        <v>0</v>
      </c>
      <c r="AS964">
        <v>0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 x14ac:dyDescent="0.35">
      <c r="A965" t="s">
        <v>2318</v>
      </c>
      <c r="B965" t="s">
        <v>80</v>
      </c>
      <c r="C965" t="s">
        <v>1442</v>
      </c>
      <c r="D965" t="s">
        <v>82</v>
      </c>
      <c r="E965" s="2" t="str">
        <f>HYPERLINK("capsilon://?command=openfolder&amp;siteaddress=FAM.docvelocity-na8.net&amp;folderid=FX0A083362-2053-26CF-1FCA-8E446AF8CE9C","FX22018127")</f>
        <v>FX22018127</v>
      </c>
      <c r="F965" t="s">
        <v>19</v>
      </c>
      <c r="G965" t="s">
        <v>19</v>
      </c>
      <c r="H965" t="s">
        <v>83</v>
      </c>
      <c r="I965" t="s">
        <v>2319</v>
      </c>
      <c r="J965">
        <v>90</v>
      </c>
      <c r="K965" t="s">
        <v>85</v>
      </c>
      <c r="L965" t="s">
        <v>86</v>
      </c>
      <c r="M965" t="s">
        <v>87</v>
      </c>
      <c r="N965">
        <v>2</v>
      </c>
      <c r="O965" s="1">
        <v>44644.804976851854</v>
      </c>
      <c r="P965" s="1">
        <v>44645.093599537038</v>
      </c>
      <c r="Q965">
        <v>24266</v>
      </c>
      <c r="R965">
        <v>671</v>
      </c>
      <c r="S965" t="b">
        <v>0</v>
      </c>
      <c r="T965" t="s">
        <v>88</v>
      </c>
      <c r="U965" t="b">
        <v>0</v>
      </c>
      <c r="V965" t="s">
        <v>1645</v>
      </c>
      <c r="W965" s="1">
        <v>44644.814270833333</v>
      </c>
      <c r="X965">
        <v>495</v>
      </c>
      <c r="Y965">
        <v>85</v>
      </c>
      <c r="Z965">
        <v>0</v>
      </c>
      <c r="AA965">
        <v>85</v>
      </c>
      <c r="AB965">
        <v>0</v>
      </c>
      <c r="AC965">
        <v>4</v>
      </c>
      <c r="AD965">
        <v>5</v>
      </c>
      <c r="AE965">
        <v>0</v>
      </c>
      <c r="AF965">
        <v>0</v>
      </c>
      <c r="AG965">
        <v>0</v>
      </c>
      <c r="AH965" t="s">
        <v>424</v>
      </c>
      <c r="AI965" s="1">
        <v>44645.093599537038</v>
      </c>
      <c r="AJ965">
        <v>142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 x14ac:dyDescent="0.35">
      <c r="A966" t="s">
        <v>2320</v>
      </c>
      <c r="B966" t="s">
        <v>80</v>
      </c>
      <c r="C966" t="s">
        <v>1442</v>
      </c>
      <c r="D966" t="s">
        <v>82</v>
      </c>
      <c r="E966" s="2" t="str">
        <f>HYPERLINK("capsilon://?command=openfolder&amp;siteaddress=FAM.docvelocity-na8.net&amp;folderid=FX0A083362-2053-26CF-1FCA-8E446AF8CE9C","FX22018127")</f>
        <v>FX22018127</v>
      </c>
      <c r="F966" t="s">
        <v>19</v>
      </c>
      <c r="G966" t="s">
        <v>19</v>
      </c>
      <c r="H966" t="s">
        <v>83</v>
      </c>
      <c r="I966" t="s">
        <v>2321</v>
      </c>
      <c r="J966">
        <v>90</v>
      </c>
      <c r="K966" t="s">
        <v>85</v>
      </c>
      <c r="L966" t="s">
        <v>86</v>
      </c>
      <c r="M966" t="s">
        <v>87</v>
      </c>
      <c r="N966">
        <v>2</v>
      </c>
      <c r="O966" s="1">
        <v>44644.805185185185</v>
      </c>
      <c r="P966" s="1">
        <v>44645.094872685186</v>
      </c>
      <c r="Q966">
        <v>24258</v>
      </c>
      <c r="R966">
        <v>771</v>
      </c>
      <c r="S966" t="b">
        <v>0</v>
      </c>
      <c r="T966" t="s">
        <v>88</v>
      </c>
      <c r="U966" t="b">
        <v>0</v>
      </c>
      <c r="V966" t="s">
        <v>1382</v>
      </c>
      <c r="W966" s="1">
        <v>44644.820023148146</v>
      </c>
      <c r="X966">
        <v>662</v>
      </c>
      <c r="Y966">
        <v>85</v>
      </c>
      <c r="Z966">
        <v>0</v>
      </c>
      <c r="AA966">
        <v>85</v>
      </c>
      <c r="AB966">
        <v>0</v>
      </c>
      <c r="AC966">
        <v>1</v>
      </c>
      <c r="AD966">
        <v>5</v>
      </c>
      <c r="AE966">
        <v>0</v>
      </c>
      <c r="AF966">
        <v>0</v>
      </c>
      <c r="AG966">
        <v>0</v>
      </c>
      <c r="AH966" t="s">
        <v>424</v>
      </c>
      <c r="AI966" s="1">
        <v>44645.094872685186</v>
      </c>
      <c r="AJ966">
        <v>109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5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 x14ac:dyDescent="0.35">
      <c r="A967" t="s">
        <v>2322</v>
      </c>
      <c r="B967" t="s">
        <v>80</v>
      </c>
      <c r="C967" t="s">
        <v>2307</v>
      </c>
      <c r="D967" t="s">
        <v>82</v>
      </c>
      <c r="E967" s="2" t="str">
        <f>HYPERLINK("capsilon://?command=openfolder&amp;siteaddress=FAM.docvelocity-na8.net&amp;folderid=FX90C4B568-9DAA-A707-90A2-D1566DBE1FAD","FX22038367")</f>
        <v>FX22038367</v>
      </c>
      <c r="F967" t="s">
        <v>19</v>
      </c>
      <c r="G967" t="s">
        <v>19</v>
      </c>
      <c r="H967" t="s">
        <v>83</v>
      </c>
      <c r="I967" t="s">
        <v>2323</v>
      </c>
      <c r="J967">
        <v>28</v>
      </c>
      <c r="K967" t="s">
        <v>85</v>
      </c>
      <c r="L967" t="s">
        <v>86</v>
      </c>
      <c r="M967" t="s">
        <v>87</v>
      </c>
      <c r="N967">
        <v>2</v>
      </c>
      <c r="O967" s="1">
        <v>44644.810914351852</v>
      </c>
      <c r="P967" s="1">
        <v>44645.096678240741</v>
      </c>
      <c r="Q967">
        <v>24171</v>
      </c>
      <c r="R967">
        <v>519</v>
      </c>
      <c r="S967" t="b">
        <v>0</v>
      </c>
      <c r="T967" t="s">
        <v>88</v>
      </c>
      <c r="U967" t="b">
        <v>0</v>
      </c>
      <c r="V967" t="s">
        <v>1645</v>
      </c>
      <c r="W967" s="1">
        <v>44644.825486111113</v>
      </c>
      <c r="X967">
        <v>340</v>
      </c>
      <c r="Y967">
        <v>21</v>
      </c>
      <c r="Z967">
        <v>0</v>
      </c>
      <c r="AA967">
        <v>21</v>
      </c>
      <c r="AB967">
        <v>0</v>
      </c>
      <c r="AC967">
        <v>0</v>
      </c>
      <c r="AD967">
        <v>7</v>
      </c>
      <c r="AE967">
        <v>0</v>
      </c>
      <c r="AF967">
        <v>0</v>
      </c>
      <c r="AG967">
        <v>0</v>
      </c>
      <c r="AH967" t="s">
        <v>424</v>
      </c>
      <c r="AI967" s="1">
        <v>44645.096678240741</v>
      </c>
      <c r="AJ967">
        <v>155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7</v>
      </c>
      <c r="AQ967">
        <v>21</v>
      </c>
      <c r="AR967">
        <v>0</v>
      </c>
      <c r="AS967">
        <v>2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 x14ac:dyDescent="0.35">
      <c r="A968" t="s">
        <v>2324</v>
      </c>
      <c r="B968" t="s">
        <v>80</v>
      </c>
      <c r="C968" t="s">
        <v>2307</v>
      </c>
      <c r="D968" t="s">
        <v>82</v>
      </c>
      <c r="E968" s="2" t="str">
        <f>HYPERLINK("capsilon://?command=openfolder&amp;siteaddress=FAM.docvelocity-na8.net&amp;folderid=FX90C4B568-9DAA-A707-90A2-D1566DBE1FAD","FX22038367")</f>
        <v>FX22038367</v>
      </c>
      <c r="F968" t="s">
        <v>19</v>
      </c>
      <c r="G968" t="s">
        <v>19</v>
      </c>
      <c r="H968" t="s">
        <v>83</v>
      </c>
      <c r="I968" t="s">
        <v>2325</v>
      </c>
      <c r="J968">
        <v>0</v>
      </c>
      <c r="K968" t="s">
        <v>85</v>
      </c>
      <c r="L968" t="s">
        <v>86</v>
      </c>
      <c r="M968" t="s">
        <v>87</v>
      </c>
      <c r="N968">
        <v>2</v>
      </c>
      <c r="O968" s="1">
        <v>44644.81622685185</v>
      </c>
      <c r="P968" s="1">
        <v>44645.098182870373</v>
      </c>
      <c r="Q968">
        <v>22389</v>
      </c>
      <c r="R968">
        <v>1972</v>
      </c>
      <c r="S968" t="b">
        <v>0</v>
      </c>
      <c r="T968" t="s">
        <v>88</v>
      </c>
      <c r="U968" t="b">
        <v>0</v>
      </c>
      <c r="V968" t="s">
        <v>1782</v>
      </c>
      <c r="W968" s="1">
        <v>44644.997164351851</v>
      </c>
      <c r="X968">
        <v>1836</v>
      </c>
      <c r="Y968">
        <v>52</v>
      </c>
      <c r="Z968">
        <v>0</v>
      </c>
      <c r="AA968">
        <v>52</v>
      </c>
      <c r="AB968">
        <v>0</v>
      </c>
      <c r="AC968">
        <v>29</v>
      </c>
      <c r="AD968">
        <v>-52</v>
      </c>
      <c r="AE968">
        <v>0</v>
      </c>
      <c r="AF968">
        <v>0</v>
      </c>
      <c r="AG968">
        <v>0</v>
      </c>
      <c r="AH968" t="s">
        <v>424</v>
      </c>
      <c r="AI968" s="1">
        <v>44645.098182870373</v>
      </c>
      <c r="AJ968">
        <v>129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-52</v>
      </c>
      <c r="AQ968">
        <v>0</v>
      </c>
      <c r="AR968">
        <v>0</v>
      </c>
      <c r="AS968">
        <v>0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 x14ac:dyDescent="0.35">
      <c r="A969" t="s">
        <v>2326</v>
      </c>
      <c r="B969" t="s">
        <v>80</v>
      </c>
      <c r="C969" t="s">
        <v>2307</v>
      </c>
      <c r="D969" t="s">
        <v>82</v>
      </c>
      <c r="E969" s="2" t="str">
        <f>HYPERLINK("capsilon://?command=openfolder&amp;siteaddress=FAM.docvelocity-na8.net&amp;folderid=FX90C4B568-9DAA-A707-90A2-D1566DBE1FAD","FX22038367")</f>
        <v>FX22038367</v>
      </c>
      <c r="F969" t="s">
        <v>19</v>
      </c>
      <c r="G969" t="s">
        <v>19</v>
      </c>
      <c r="H969" t="s">
        <v>83</v>
      </c>
      <c r="I969" t="s">
        <v>2327</v>
      </c>
      <c r="J969">
        <v>85</v>
      </c>
      <c r="K969" t="s">
        <v>85</v>
      </c>
      <c r="L969" t="s">
        <v>86</v>
      </c>
      <c r="M969" t="s">
        <v>87</v>
      </c>
      <c r="N969">
        <v>1</v>
      </c>
      <c r="O969" s="1">
        <v>44644.816724537035</v>
      </c>
      <c r="P969" s="1">
        <v>44644.990659722222</v>
      </c>
      <c r="Q969">
        <v>14032</v>
      </c>
      <c r="R969">
        <v>996</v>
      </c>
      <c r="S969" t="b">
        <v>0</v>
      </c>
      <c r="T969" t="s">
        <v>88</v>
      </c>
      <c r="U969" t="b">
        <v>0</v>
      </c>
      <c r="V969" t="s">
        <v>1302</v>
      </c>
      <c r="W969" s="1">
        <v>44644.990659722222</v>
      </c>
      <c r="X969">
        <v>615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85</v>
      </c>
      <c r="AE969">
        <v>80</v>
      </c>
      <c r="AF969">
        <v>0</v>
      </c>
      <c r="AG969">
        <v>3</v>
      </c>
      <c r="AH969" t="s">
        <v>88</v>
      </c>
      <c r="AI969" t="s">
        <v>88</v>
      </c>
      <c r="AJ969" t="s">
        <v>88</v>
      </c>
      <c r="AK969" t="s">
        <v>88</v>
      </c>
      <c r="AL969" t="s">
        <v>88</v>
      </c>
      <c r="AM969" t="s">
        <v>88</v>
      </c>
      <c r="AN969" t="s">
        <v>88</v>
      </c>
      <c r="AO969" t="s">
        <v>88</v>
      </c>
      <c r="AP969" t="s">
        <v>88</v>
      </c>
      <c r="AQ969" t="s">
        <v>88</v>
      </c>
      <c r="AR969" t="s">
        <v>88</v>
      </c>
      <c r="AS969" t="s">
        <v>88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 x14ac:dyDescent="0.35">
      <c r="A970" t="s">
        <v>2328</v>
      </c>
      <c r="B970" t="s">
        <v>80</v>
      </c>
      <c r="C970" t="s">
        <v>2329</v>
      </c>
      <c r="D970" t="s">
        <v>82</v>
      </c>
      <c r="E970" s="2" t="str">
        <f>HYPERLINK("capsilon://?command=openfolder&amp;siteaddress=FAM.docvelocity-na8.net&amp;folderid=FX6BFEDA5C-1237-FA12-7172-0F3BFD1DBA0A","FX2203461")</f>
        <v>FX2203461</v>
      </c>
      <c r="F970" t="s">
        <v>19</v>
      </c>
      <c r="G970" t="s">
        <v>19</v>
      </c>
      <c r="H970" t="s">
        <v>83</v>
      </c>
      <c r="I970" t="s">
        <v>2330</v>
      </c>
      <c r="J970">
        <v>0</v>
      </c>
      <c r="K970" t="s">
        <v>85</v>
      </c>
      <c r="L970" t="s">
        <v>86</v>
      </c>
      <c r="M970" t="s">
        <v>87</v>
      </c>
      <c r="N970">
        <v>1</v>
      </c>
      <c r="O970" s="1">
        <v>44644.872361111113</v>
      </c>
      <c r="P970" s="1">
        <v>44644.996574074074</v>
      </c>
      <c r="Q970">
        <v>9664</v>
      </c>
      <c r="R970">
        <v>1068</v>
      </c>
      <c r="S970" t="b">
        <v>0</v>
      </c>
      <c r="T970" t="s">
        <v>88</v>
      </c>
      <c r="U970" t="b">
        <v>0</v>
      </c>
      <c r="V970" t="s">
        <v>1302</v>
      </c>
      <c r="W970" s="1">
        <v>44644.996574074074</v>
      </c>
      <c r="X970">
        <v>510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52</v>
      </c>
      <c r="AF970">
        <v>0</v>
      </c>
      <c r="AG970">
        <v>1</v>
      </c>
      <c r="AH970" t="s">
        <v>88</v>
      </c>
      <c r="AI970" t="s">
        <v>88</v>
      </c>
      <c r="AJ970" t="s">
        <v>88</v>
      </c>
      <c r="AK970" t="s">
        <v>88</v>
      </c>
      <c r="AL970" t="s">
        <v>88</v>
      </c>
      <c r="AM970" t="s">
        <v>88</v>
      </c>
      <c r="AN970" t="s">
        <v>88</v>
      </c>
      <c r="AO970" t="s">
        <v>88</v>
      </c>
      <c r="AP970" t="s">
        <v>88</v>
      </c>
      <c r="AQ970" t="s">
        <v>88</v>
      </c>
      <c r="AR970" t="s">
        <v>88</v>
      </c>
      <c r="AS970" t="s">
        <v>88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 x14ac:dyDescent="0.35">
      <c r="A971" t="s">
        <v>2331</v>
      </c>
      <c r="B971" t="s">
        <v>80</v>
      </c>
      <c r="C971" t="s">
        <v>1142</v>
      </c>
      <c r="D971" t="s">
        <v>82</v>
      </c>
      <c r="E971" s="2" t="str">
        <f>HYPERLINK("capsilon://?command=openfolder&amp;siteaddress=FAM.docvelocity-na8.net&amp;folderid=FXE2CD6C6E-3444-1F95-DA56-EE17E310BFB5","FX22034374")</f>
        <v>FX22034374</v>
      </c>
      <c r="F971" t="s">
        <v>19</v>
      </c>
      <c r="G971" t="s">
        <v>19</v>
      </c>
      <c r="H971" t="s">
        <v>83</v>
      </c>
      <c r="I971" t="s">
        <v>2332</v>
      </c>
      <c r="J971">
        <v>0</v>
      </c>
      <c r="K971" t="s">
        <v>85</v>
      </c>
      <c r="L971" t="s">
        <v>86</v>
      </c>
      <c r="M971" t="s">
        <v>87</v>
      </c>
      <c r="N971">
        <v>2</v>
      </c>
      <c r="O971" s="1">
        <v>44644.887743055559</v>
      </c>
      <c r="P971" s="1">
        <v>44645.098391203705</v>
      </c>
      <c r="Q971">
        <v>17897</v>
      </c>
      <c r="R971">
        <v>303</v>
      </c>
      <c r="S971" t="b">
        <v>0</v>
      </c>
      <c r="T971" t="s">
        <v>88</v>
      </c>
      <c r="U971" t="b">
        <v>0</v>
      </c>
      <c r="V971" t="s">
        <v>1581</v>
      </c>
      <c r="W971" s="1">
        <v>44644.985474537039</v>
      </c>
      <c r="X971">
        <v>286</v>
      </c>
      <c r="Y971">
        <v>0</v>
      </c>
      <c r="Z971">
        <v>0</v>
      </c>
      <c r="AA971">
        <v>0</v>
      </c>
      <c r="AB971">
        <v>9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424</v>
      </c>
      <c r="AI971" s="1">
        <v>44645.098391203705</v>
      </c>
      <c r="AJ971">
        <v>17</v>
      </c>
      <c r="AK971">
        <v>0</v>
      </c>
      <c r="AL971">
        <v>0</v>
      </c>
      <c r="AM971">
        <v>0</v>
      </c>
      <c r="AN971">
        <v>9</v>
      </c>
      <c r="AO971">
        <v>0</v>
      </c>
      <c r="AP971">
        <v>0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 x14ac:dyDescent="0.35">
      <c r="A972" t="s">
        <v>2333</v>
      </c>
      <c r="B972" t="s">
        <v>80</v>
      </c>
      <c r="C972" t="s">
        <v>2334</v>
      </c>
      <c r="D972" t="s">
        <v>82</v>
      </c>
      <c r="E972" s="2" t="str">
        <f>HYPERLINK("capsilon://?command=openfolder&amp;siteaddress=FAM.docvelocity-na8.net&amp;folderid=FXD3328A3A-674B-EB60-6A1D-8B0909D3DCFF","FX22028232")</f>
        <v>FX22028232</v>
      </c>
      <c r="F972" t="s">
        <v>19</v>
      </c>
      <c r="G972" t="s">
        <v>19</v>
      </c>
      <c r="H972" t="s">
        <v>83</v>
      </c>
      <c r="I972" t="s">
        <v>2335</v>
      </c>
      <c r="J972">
        <v>0</v>
      </c>
      <c r="K972" t="s">
        <v>85</v>
      </c>
      <c r="L972" t="s">
        <v>86</v>
      </c>
      <c r="M972" t="s">
        <v>87</v>
      </c>
      <c r="N972">
        <v>2</v>
      </c>
      <c r="O972" s="1">
        <v>44644.958749999998</v>
      </c>
      <c r="P972" s="1">
        <v>44645.099849537037</v>
      </c>
      <c r="Q972">
        <v>11139</v>
      </c>
      <c r="R972">
        <v>1052</v>
      </c>
      <c r="S972" t="b">
        <v>0</v>
      </c>
      <c r="T972" t="s">
        <v>88</v>
      </c>
      <c r="U972" t="b">
        <v>0</v>
      </c>
      <c r="V972" t="s">
        <v>1299</v>
      </c>
      <c r="W972" s="1">
        <v>44644.992719907408</v>
      </c>
      <c r="X972">
        <v>906</v>
      </c>
      <c r="Y972">
        <v>52</v>
      </c>
      <c r="Z972">
        <v>0</v>
      </c>
      <c r="AA972">
        <v>52</v>
      </c>
      <c r="AB972">
        <v>0</v>
      </c>
      <c r="AC972">
        <v>38</v>
      </c>
      <c r="AD972">
        <v>-52</v>
      </c>
      <c r="AE972">
        <v>0</v>
      </c>
      <c r="AF972">
        <v>0</v>
      </c>
      <c r="AG972">
        <v>0</v>
      </c>
      <c r="AH972" t="s">
        <v>424</v>
      </c>
      <c r="AI972" s="1">
        <v>44645.099849537037</v>
      </c>
      <c r="AJ972">
        <v>125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-52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 x14ac:dyDescent="0.35">
      <c r="A973" t="s">
        <v>2336</v>
      </c>
      <c r="B973" t="s">
        <v>80</v>
      </c>
      <c r="C973" t="s">
        <v>2337</v>
      </c>
      <c r="D973" t="s">
        <v>82</v>
      </c>
      <c r="E973" s="2" t="str">
        <f>HYPERLINK("capsilon://?command=openfolder&amp;siteaddress=FAM.docvelocity-na8.net&amp;folderid=FXBF5CD692-4462-AD59-C0B2-6F6B03A2D52B","FX21098202")</f>
        <v>FX21098202</v>
      </c>
      <c r="F973" t="s">
        <v>19</v>
      </c>
      <c r="G973" t="s">
        <v>19</v>
      </c>
      <c r="H973" t="s">
        <v>83</v>
      </c>
      <c r="I973" t="s">
        <v>2338</v>
      </c>
      <c r="J973">
        <v>137</v>
      </c>
      <c r="K973" t="s">
        <v>85</v>
      </c>
      <c r="L973" t="s">
        <v>86</v>
      </c>
      <c r="M973" t="s">
        <v>87</v>
      </c>
      <c r="N973">
        <v>1</v>
      </c>
      <c r="O973" s="1">
        <v>44644.960324074076</v>
      </c>
      <c r="P973" s="1">
        <v>44645.008645833332</v>
      </c>
      <c r="Q973">
        <v>2746</v>
      </c>
      <c r="R973">
        <v>1429</v>
      </c>
      <c r="S973" t="b">
        <v>0</v>
      </c>
      <c r="T973" t="s">
        <v>88</v>
      </c>
      <c r="U973" t="b">
        <v>0</v>
      </c>
      <c r="V973" t="s">
        <v>1302</v>
      </c>
      <c r="W973" s="1">
        <v>44645.008645833332</v>
      </c>
      <c r="X973">
        <v>1042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137</v>
      </c>
      <c r="AE973">
        <v>132</v>
      </c>
      <c r="AF973">
        <v>0</v>
      </c>
      <c r="AG973">
        <v>4</v>
      </c>
      <c r="AH973" t="s">
        <v>88</v>
      </c>
      <c r="AI973" t="s">
        <v>88</v>
      </c>
      <c r="AJ973" t="s">
        <v>88</v>
      </c>
      <c r="AK973" t="s">
        <v>88</v>
      </c>
      <c r="AL973" t="s">
        <v>88</v>
      </c>
      <c r="AM973" t="s">
        <v>88</v>
      </c>
      <c r="AN973" t="s">
        <v>88</v>
      </c>
      <c r="AO973" t="s">
        <v>88</v>
      </c>
      <c r="AP973" t="s">
        <v>88</v>
      </c>
      <c r="AQ973" t="s">
        <v>88</v>
      </c>
      <c r="AR973" t="s">
        <v>88</v>
      </c>
      <c r="AS973" t="s">
        <v>88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 x14ac:dyDescent="0.35">
      <c r="A974" t="s">
        <v>2339</v>
      </c>
      <c r="B974" t="s">
        <v>80</v>
      </c>
      <c r="C974" t="s">
        <v>2307</v>
      </c>
      <c r="D974" t="s">
        <v>82</v>
      </c>
      <c r="E974" s="2" t="str">
        <f>HYPERLINK("capsilon://?command=openfolder&amp;siteaddress=FAM.docvelocity-na8.net&amp;folderid=FX90C4B568-9DAA-A707-90A2-D1566DBE1FAD","FX22038367")</f>
        <v>FX22038367</v>
      </c>
      <c r="F974" t="s">
        <v>19</v>
      </c>
      <c r="G974" t="s">
        <v>19</v>
      </c>
      <c r="H974" t="s">
        <v>83</v>
      </c>
      <c r="I974" t="s">
        <v>2327</v>
      </c>
      <c r="J974">
        <v>133</v>
      </c>
      <c r="K974" t="s">
        <v>85</v>
      </c>
      <c r="L974" t="s">
        <v>86</v>
      </c>
      <c r="M974" t="s">
        <v>87</v>
      </c>
      <c r="N974">
        <v>2</v>
      </c>
      <c r="O974" s="1">
        <v>44644.991203703707</v>
      </c>
      <c r="P974" s="1">
        <v>44645.045902777776</v>
      </c>
      <c r="Q974">
        <v>3451</v>
      </c>
      <c r="R974">
        <v>1275</v>
      </c>
      <c r="S974" t="b">
        <v>0</v>
      </c>
      <c r="T974" t="s">
        <v>88</v>
      </c>
      <c r="U974" t="b">
        <v>1</v>
      </c>
      <c r="V974" t="s">
        <v>1977</v>
      </c>
      <c r="W974" s="1">
        <v>44644.999814814815</v>
      </c>
      <c r="X974">
        <v>730</v>
      </c>
      <c r="Y974">
        <v>118</v>
      </c>
      <c r="Z974">
        <v>0</v>
      </c>
      <c r="AA974">
        <v>118</v>
      </c>
      <c r="AB974">
        <v>0</v>
      </c>
      <c r="AC974">
        <v>3</v>
      </c>
      <c r="AD974">
        <v>15</v>
      </c>
      <c r="AE974">
        <v>0</v>
      </c>
      <c r="AF974">
        <v>0</v>
      </c>
      <c r="AG974">
        <v>0</v>
      </c>
      <c r="AH974" t="s">
        <v>111</v>
      </c>
      <c r="AI974" s="1">
        <v>44645.045902777776</v>
      </c>
      <c r="AJ974">
        <v>545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15</v>
      </c>
      <c r="AQ974">
        <v>0</v>
      </c>
      <c r="AR974">
        <v>0</v>
      </c>
      <c r="AS974">
        <v>0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 x14ac:dyDescent="0.35">
      <c r="A975" t="s">
        <v>2340</v>
      </c>
      <c r="B975" t="s">
        <v>80</v>
      </c>
      <c r="C975" t="s">
        <v>2329</v>
      </c>
      <c r="D975" t="s">
        <v>82</v>
      </c>
      <c r="E975" s="2" t="str">
        <f>HYPERLINK("capsilon://?command=openfolder&amp;siteaddress=FAM.docvelocity-na8.net&amp;folderid=FX6BFEDA5C-1237-FA12-7172-0F3BFD1DBA0A","FX2203461")</f>
        <v>FX2203461</v>
      </c>
      <c r="F975" t="s">
        <v>19</v>
      </c>
      <c r="G975" t="s">
        <v>19</v>
      </c>
      <c r="H975" t="s">
        <v>83</v>
      </c>
      <c r="I975" t="s">
        <v>2330</v>
      </c>
      <c r="J975">
        <v>0</v>
      </c>
      <c r="K975" t="s">
        <v>85</v>
      </c>
      <c r="L975" t="s">
        <v>86</v>
      </c>
      <c r="M975" t="s">
        <v>87</v>
      </c>
      <c r="N975">
        <v>2</v>
      </c>
      <c r="O975" s="1">
        <v>44644.996886574074</v>
      </c>
      <c r="P975" s="1">
        <v>44645.050833333335</v>
      </c>
      <c r="Q975">
        <v>2312</v>
      </c>
      <c r="R975">
        <v>2349</v>
      </c>
      <c r="S975" t="b">
        <v>0</v>
      </c>
      <c r="T975" t="s">
        <v>88</v>
      </c>
      <c r="U975" t="b">
        <v>1</v>
      </c>
      <c r="V975" t="s">
        <v>1782</v>
      </c>
      <c r="W975" s="1">
        <v>44645.019444444442</v>
      </c>
      <c r="X975">
        <v>1924</v>
      </c>
      <c r="Y975">
        <v>37</v>
      </c>
      <c r="Z975">
        <v>0</v>
      </c>
      <c r="AA975">
        <v>37</v>
      </c>
      <c r="AB975">
        <v>0</v>
      </c>
      <c r="AC975">
        <v>32</v>
      </c>
      <c r="AD975">
        <v>-37</v>
      </c>
      <c r="AE975">
        <v>0</v>
      </c>
      <c r="AF975">
        <v>0</v>
      </c>
      <c r="AG975">
        <v>0</v>
      </c>
      <c r="AH975" t="s">
        <v>111</v>
      </c>
      <c r="AI975" s="1">
        <v>44645.050833333335</v>
      </c>
      <c r="AJ975">
        <v>425</v>
      </c>
      <c r="AK975">
        <v>2</v>
      </c>
      <c r="AL975">
        <v>0</v>
      </c>
      <c r="AM975">
        <v>2</v>
      </c>
      <c r="AN975">
        <v>0</v>
      </c>
      <c r="AO975">
        <v>2</v>
      </c>
      <c r="AP975">
        <v>-39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 x14ac:dyDescent="0.35">
      <c r="A976" t="s">
        <v>2341</v>
      </c>
      <c r="B976" t="s">
        <v>80</v>
      </c>
      <c r="C976" t="s">
        <v>2342</v>
      </c>
      <c r="D976" t="s">
        <v>82</v>
      </c>
      <c r="E976" s="2" t="str">
        <f>HYPERLINK("capsilon://?command=openfolder&amp;siteaddress=FAM.docvelocity-na8.net&amp;folderid=FX6D976B37-3635-0DF7-33A5-57753C90FDE6","FX22031406")</f>
        <v>FX22031406</v>
      </c>
      <c r="F976" t="s">
        <v>19</v>
      </c>
      <c r="G976" t="s">
        <v>19</v>
      </c>
      <c r="H976" t="s">
        <v>83</v>
      </c>
      <c r="I976" t="s">
        <v>2343</v>
      </c>
      <c r="J976">
        <v>0</v>
      </c>
      <c r="K976" t="s">
        <v>85</v>
      </c>
      <c r="L976" t="s">
        <v>86</v>
      </c>
      <c r="M976" t="s">
        <v>87</v>
      </c>
      <c r="N976">
        <v>1</v>
      </c>
      <c r="O976" s="1">
        <v>44644.999849537038</v>
      </c>
      <c r="P976" s="1">
        <v>44645.072789351849</v>
      </c>
      <c r="Q976">
        <v>2499</v>
      </c>
      <c r="R976">
        <v>3803</v>
      </c>
      <c r="S976" t="b">
        <v>0</v>
      </c>
      <c r="T976" t="s">
        <v>88</v>
      </c>
      <c r="U976" t="b">
        <v>0</v>
      </c>
      <c r="V976" t="s">
        <v>1302</v>
      </c>
      <c r="W976" s="1">
        <v>44645.072789351849</v>
      </c>
      <c r="X976">
        <v>1099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37</v>
      </c>
      <c r="AF976">
        <v>0</v>
      </c>
      <c r="AG976">
        <v>2</v>
      </c>
      <c r="AH976" t="s">
        <v>88</v>
      </c>
      <c r="AI976" t="s">
        <v>88</v>
      </c>
      <c r="AJ976" t="s">
        <v>88</v>
      </c>
      <c r="AK976" t="s">
        <v>88</v>
      </c>
      <c r="AL976" t="s">
        <v>88</v>
      </c>
      <c r="AM976" t="s">
        <v>88</v>
      </c>
      <c r="AN976" t="s">
        <v>88</v>
      </c>
      <c r="AO976" t="s">
        <v>88</v>
      </c>
      <c r="AP976" t="s">
        <v>88</v>
      </c>
      <c r="AQ976" t="s">
        <v>88</v>
      </c>
      <c r="AR976" t="s">
        <v>88</v>
      </c>
      <c r="AS976" t="s">
        <v>88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 x14ac:dyDescent="0.35">
      <c r="A977" t="s">
        <v>2344</v>
      </c>
      <c r="B977" t="s">
        <v>80</v>
      </c>
      <c r="C977" t="s">
        <v>2337</v>
      </c>
      <c r="D977" t="s">
        <v>82</v>
      </c>
      <c r="E977" s="2" t="str">
        <f>HYPERLINK("capsilon://?command=openfolder&amp;siteaddress=FAM.docvelocity-na8.net&amp;folderid=FXBF5CD692-4462-AD59-C0B2-6F6B03A2D52B","FX21098202")</f>
        <v>FX21098202</v>
      </c>
      <c r="F977" t="s">
        <v>19</v>
      </c>
      <c r="G977" t="s">
        <v>19</v>
      </c>
      <c r="H977" t="s">
        <v>83</v>
      </c>
      <c r="I977" t="s">
        <v>2338</v>
      </c>
      <c r="J977">
        <v>209</v>
      </c>
      <c r="K977" t="s">
        <v>85</v>
      </c>
      <c r="L977" t="s">
        <v>86</v>
      </c>
      <c r="M977" t="s">
        <v>87</v>
      </c>
      <c r="N977">
        <v>2</v>
      </c>
      <c r="O977" s="1">
        <v>44645.009363425925</v>
      </c>
      <c r="P977" s="1">
        <v>44645.091944444444</v>
      </c>
      <c r="Q977">
        <v>5292</v>
      </c>
      <c r="R977">
        <v>1843</v>
      </c>
      <c r="S977" t="b">
        <v>0</v>
      </c>
      <c r="T977" t="s">
        <v>88</v>
      </c>
      <c r="U977" t="b">
        <v>1</v>
      </c>
      <c r="V977" t="s">
        <v>1587</v>
      </c>
      <c r="W977" s="1">
        <v>44645.027673611112</v>
      </c>
      <c r="X977">
        <v>1392</v>
      </c>
      <c r="Y977">
        <v>184</v>
      </c>
      <c r="Z977">
        <v>0</v>
      </c>
      <c r="AA977">
        <v>184</v>
      </c>
      <c r="AB977">
        <v>0</v>
      </c>
      <c r="AC977">
        <v>20</v>
      </c>
      <c r="AD977">
        <v>25</v>
      </c>
      <c r="AE977">
        <v>0</v>
      </c>
      <c r="AF977">
        <v>0</v>
      </c>
      <c r="AG977">
        <v>0</v>
      </c>
      <c r="AH977" t="s">
        <v>424</v>
      </c>
      <c r="AI977" s="1">
        <v>44645.091944444444</v>
      </c>
      <c r="AJ977">
        <v>445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25</v>
      </c>
      <c r="AQ977">
        <v>0</v>
      </c>
      <c r="AR977">
        <v>0</v>
      </c>
      <c r="AS977">
        <v>0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 x14ac:dyDescent="0.35">
      <c r="A978" t="s">
        <v>2345</v>
      </c>
      <c r="B978" t="s">
        <v>80</v>
      </c>
      <c r="C978" t="s">
        <v>2342</v>
      </c>
      <c r="D978" t="s">
        <v>82</v>
      </c>
      <c r="E978" s="2" t="str">
        <f>HYPERLINK("capsilon://?command=openfolder&amp;siteaddress=FAM.docvelocity-na8.net&amp;folderid=FX6D976B37-3635-0DF7-33A5-57753C90FDE6","FX22031406")</f>
        <v>FX22031406</v>
      </c>
      <c r="F978" t="s">
        <v>19</v>
      </c>
      <c r="G978" t="s">
        <v>19</v>
      </c>
      <c r="H978" t="s">
        <v>83</v>
      </c>
      <c r="I978" t="s">
        <v>2343</v>
      </c>
      <c r="J978">
        <v>0</v>
      </c>
      <c r="K978" t="s">
        <v>85</v>
      </c>
      <c r="L978" t="s">
        <v>86</v>
      </c>
      <c r="M978" t="s">
        <v>87</v>
      </c>
      <c r="N978">
        <v>2</v>
      </c>
      <c r="O978" s="1">
        <v>44645.073171296295</v>
      </c>
      <c r="P978" s="1">
        <v>44645.208761574075</v>
      </c>
      <c r="Q978">
        <v>5289</v>
      </c>
      <c r="R978">
        <v>6426</v>
      </c>
      <c r="S978" t="b">
        <v>0</v>
      </c>
      <c r="T978" t="s">
        <v>88</v>
      </c>
      <c r="U978" t="b">
        <v>1</v>
      </c>
      <c r="V978" t="s">
        <v>2346</v>
      </c>
      <c r="W978" s="1">
        <v>44645.131099537037</v>
      </c>
      <c r="X978">
        <v>4788</v>
      </c>
      <c r="Y978">
        <v>74</v>
      </c>
      <c r="Z978">
        <v>0</v>
      </c>
      <c r="AA978">
        <v>74</v>
      </c>
      <c r="AB978">
        <v>0</v>
      </c>
      <c r="AC978">
        <v>57</v>
      </c>
      <c r="AD978">
        <v>-74</v>
      </c>
      <c r="AE978">
        <v>0</v>
      </c>
      <c r="AF978">
        <v>0</v>
      </c>
      <c r="AG978">
        <v>0</v>
      </c>
      <c r="AH978" t="s">
        <v>130</v>
      </c>
      <c r="AI978" s="1">
        <v>44645.208761574075</v>
      </c>
      <c r="AJ978">
        <v>42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-74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 x14ac:dyDescent="0.35">
      <c r="A979" t="s">
        <v>2347</v>
      </c>
      <c r="B979" t="s">
        <v>80</v>
      </c>
      <c r="C979" t="s">
        <v>2307</v>
      </c>
      <c r="D979" t="s">
        <v>82</v>
      </c>
      <c r="E979" s="2" t="str">
        <f>HYPERLINK("capsilon://?command=openfolder&amp;siteaddress=FAM.docvelocity-na8.net&amp;folderid=FX90C4B568-9DAA-A707-90A2-D1566DBE1FAD","FX22038367")</f>
        <v>FX22038367</v>
      </c>
      <c r="F979" t="s">
        <v>19</v>
      </c>
      <c r="G979" t="s">
        <v>19</v>
      </c>
      <c r="H979" t="s">
        <v>83</v>
      </c>
      <c r="I979" t="s">
        <v>2323</v>
      </c>
      <c r="J979">
        <v>56</v>
      </c>
      <c r="K979" t="s">
        <v>85</v>
      </c>
      <c r="L979" t="s">
        <v>86</v>
      </c>
      <c r="M979" t="s">
        <v>87</v>
      </c>
      <c r="N979">
        <v>2</v>
      </c>
      <c r="O979" s="1">
        <v>44645.097418981481</v>
      </c>
      <c r="P979" s="1">
        <v>44645.114062499997</v>
      </c>
      <c r="Q979">
        <v>153</v>
      </c>
      <c r="R979">
        <v>1285</v>
      </c>
      <c r="S979" t="b">
        <v>0</v>
      </c>
      <c r="T979" t="s">
        <v>88</v>
      </c>
      <c r="U979" t="b">
        <v>1</v>
      </c>
      <c r="V979" t="s">
        <v>1592</v>
      </c>
      <c r="W979" s="1">
        <v>44645.110173611109</v>
      </c>
      <c r="X979">
        <v>1075</v>
      </c>
      <c r="Y979">
        <v>42</v>
      </c>
      <c r="Z979">
        <v>0</v>
      </c>
      <c r="AA979">
        <v>42</v>
      </c>
      <c r="AB979">
        <v>0</v>
      </c>
      <c r="AC979">
        <v>18</v>
      </c>
      <c r="AD979">
        <v>14</v>
      </c>
      <c r="AE979">
        <v>0</v>
      </c>
      <c r="AF979">
        <v>0</v>
      </c>
      <c r="AG979">
        <v>0</v>
      </c>
      <c r="AH979" t="s">
        <v>111</v>
      </c>
      <c r="AI979" s="1">
        <v>44645.114062499997</v>
      </c>
      <c r="AJ979">
        <v>210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14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 x14ac:dyDescent="0.35">
      <c r="A980" t="s">
        <v>2348</v>
      </c>
      <c r="B980" t="s">
        <v>80</v>
      </c>
      <c r="C980" t="s">
        <v>2349</v>
      </c>
      <c r="D980" t="s">
        <v>82</v>
      </c>
      <c r="E980" s="2" t="str">
        <f>HYPERLINK("capsilon://?command=openfolder&amp;siteaddress=FAM.docvelocity-na8.net&amp;folderid=FX2026BBF5-500B-1BD0-5186-9FF4E72CA52B","FX22036902")</f>
        <v>FX22036902</v>
      </c>
      <c r="F980" t="s">
        <v>19</v>
      </c>
      <c r="G980" t="s">
        <v>19</v>
      </c>
      <c r="H980" t="s">
        <v>83</v>
      </c>
      <c r="I980" t="s">
        <v>2350</v>
      </c>
      <c r="J980">
        <v>0</v>
      </c>
      <c r="K980" t="s">
        <v>85</v>
      </c>
      <c r="L980" t="s">
        <v>86</v>
      </c>
      <c r="M980" t="s">
        <v>87</v>
      </c>
      <c r="N980">
        <v>1</v>
      </c>
      <c r="O980" s="1">
        <v>44645.34175925926</v>
      </c>
      <c r="P980" s="1">
        <v>44645.344895833332</v>
      </c>
      <c r="Q980">
        <v>22</v>
      </c>
      <c r="R980">
        <v>249</v>
      </c>
      <c r="S980" t="b">
        <v>0</v>
      </c>
      <c r="T980" t="s">
        <v>88</v>
      </c>
      <c r="U980" t="b">
        <v>0</v>
      </c>
      <c r="V980" t="s">
        <v>1318</v>
      </c>
      <c r="W980" s="1">
        <v>44645.344895833332</v>
      </c>
      <c r="X980">
        <v>249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52</v>
      </c>
      <c r="AF980">
        <v>0</v>
      </c>
      <c r="AG980">
        <v>1</v>
      </c>
      <c r="AH980" t="s">
        <v>88</v>
      </c>
      <c r="AI980" t="s">
        <v>88</v>
      </c>
      <c r="AJ980" t="s">
        <v>88</v>
      </c>
      <c r="AK980" t="s">
        <v>88</v>
      </c>
      <c r="AL980" t="s">
        <v>88</v>
      </c>
      <c r="AM980" t="s">
        <v>88</v>
      </c>
      <c r="AN980" t="s">
        <v>88</v>
      </c>
      <c r="AO980" t="s">
        <v>88</v>
      </c>
      <c r="AP980" t="s">
        <v>88</v>
      </c>
      <c r="AQ980" t="s">
        <v>88</v>
      </c>
      <c r="AR980" t="s">
        <v>88</v>
      </c>
      <c r="AS980" t="s">
        <v>88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 x14ac:dyDescent="0.35">
      <c r="A981" t="s">
        <v>2351</v>
      </c>
      <c r="B981" t="s">
        <v>80</v>
      </c>
      <c r="C981" t="s">
        <v>2349</v>
      </c>
      <c r="D981" t="s">
        <v>82</v>
      </c>
      <c r="E981" s="2" t="str">
        <f>HYPERLINK("capsilon://?command=openfolder&amp;siteaddress=FAM.docvelocity-na8.net&amp;folderid=FX2026BBF5-500B-1BD0-5186-9FF4E72CA52B","FX22036902")</f>
        <v>FX22036902</v>
      </c>
      <c r="F981" t="s">
        <v>19</v>
      </c>
      <c r="G981" t="s">
        <v>19</v>
      </c>
      <c r="H981" t="s">
        <v>83</v>
      </c>
      <c r="I981" t="s">
        <v>2350</v>
      </c>
      <c r="J981">
        <v>0</v>
      </c>
      <c r="K981" t="s">
        <v>85</v>
      </c>
      <c r="L981" t="s">
        <v>86</v>
      </c>
      <c r="M981" t="s">
        <v>87</v>
      </c>
      <c r="N981">
        <v>2</v>
      </c>
      <c r="O981" s="1">
        <v>44645.345219907409</v>
      </c>
      <c r="P981" s="1">
        <v>44645.376759259256</v>
      </c>
      <c r="Q981">
        <v>1667</v>
      </c>
      <c r="R981">
        <v>1058</v>
      </c>
      <c r="S981" t="b">
        <v>0</v>
      </c>
      <c r="T981" t="s">
        <v>88</v>
      </c>
      <c r="U981" t="b">
        <v>1</v>
      </c>
      <c r="V981" t="s">
        <v>1592</v>
      </c>
      <c r="W981" s="1">
        <v>44645.35050925926</v>
      </c>
      <c r="X981">
        <v>451</v>
      </c>
      <c r="Y981">
        <v>37</v>
      </c>
      <c r="Z981">
        <v>0</v>
      </c>
      <c r="AA981">
        <v>37</v>
      </c>
      <c r="AB981">
        <v>0</v>
      </c>
      <c r="AC981">
        <v>27</v>
      </c>
      <c r="AD981">
        <v>-37</v>
      </c>
      <c r="AE981">
        <v>0</v>
      </c>
      <c r="AF981">
        <v>0</v>
      </c>
      <c r="AG981">
        <v>0</v>
      </c>
      <c r="AH981" t="s">
        <v>130</v>
      </c>
      <c r="AI981" s="1">
        <v>44645.376759259256</v>
      </c>
      <c r="AJ981">
        <v>266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-37</v>
      </c>
      <c r="AQ981">
        <v>0</v>
      </c>
      <c r="AR981">
        <v>0</v>
      </c>
      <c r="AS981">
        <v>0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 x14ac:dyDescent="0.35">
      <c r="A982" t="s">
        <v>2352</v>
      </c>
      <c r="B982" t="s">
        <v>80</v>
      </c>
      <c r="C982" t="s">
        <v>2353</v>
      </c>
      <c r="D982" t="s">
        <v>82</v>
      </c>
      <c r="E982" s="2" t="str">
        <f>HYPERLINK("capsilon://?command=openfolder&amp;siteaddress=FAM.docvelocity-na8.net&amp;folderid=FX97607BD9-175E-E6EC-A037-E1AFA589A628","FX22029229")</f>
        <v>FX22029229</v>
      </c>
      <c r="F982" t="s">
        <v>19</v>
      </c>
      <c r="G982" t="s">
        <v>19</v>
      </c>
      <c r="H982" t="s">
        <v>83</v>
      </c>
      <c r="I982" t="s">
        <v>2354</v>
      </c>
      <c r="J982">
        <v>0</v>
      </c>
      <c r="K982" t="s">
        <v>85</v>
      </c>
      <c r="L982" t="s">
        <v>86</v>
      </c>
      <c r="M982" t="s">
        <v>87</v>
      </c>
      <c r="N982">
        <v>1</v>
      </c>
      <c r="O982" s="1">
        <v>44622.671331018515</v>
      </c>
      <c r="P982" s="1">
        <v>44622.677534722221</v>
      </c>
      <c r="Q982">
        <v>472</v>
      </c>
      <c r="R982">
        <v>64</v>
      </c>
      <c r="S982" t="b">
        <v>0</v>
      </c>
      <c r="T982" t="s">
        <v>88</v>
      </c>
      <c r="U982" t="b">
        <v>0</v>
      </c>
      <c r="V982" t="s">
        <v>237</v>
      </c>
      <c r="W982" s="1">
        <v>44622.677534722221</v>
      </c>
      <c r="X982">
        <v>64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52</v>
      </c>
      <c r="AF982">
        <v>0</v>
      </c>
      <c r="AG982">
        <v>1</v>
      </c>
      <c r="AH982" t="s">
        <v>88</v>
      </c>
      <c r="AI982" t="s">
        <v>88</v>
      </c>
      <c r="AJ982" t="s">
        <v>88</v>
      </c>
      <c r="AK982" t="s">
        <v>88</v>
      </c>
      <c r="AL982" t="s">
        <v>88</v>
      </c>
      <c r="AM982" t="s">
        <v>88</v>
      </c>
      <c r="AN982" t="s">
        <v>88</v>
      </c>
      <c r="AO982" t="s">
        <v>88</v>
      </c>
      <c r="AP982" t="s">
        <v>88</v>
      </c>
      <c r="AQ982" t="s">
        <v>88</v>
      </c>
      <c r="AR982" t="s">
        <v>88</v>
      </c>
      <c r="AS982" t="s">
        <v>88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 x14ac:dyDescent="0.35">
      <c r="A983" t="s">
        <v>2355</v>
      </c>
      <c r="B983" t="s">
        <v>80</v>
      </c>
      <c r="C983" t="s">
        <v>1387</v>
      </c>
      <c r="D983" t="s">
        <v>82</v>
      </c>
      <c r="E983" s="2" t="str">
        <f>HYPERLINK("capsilon://?command=openfolder&amp;siteaddress=FAM.docvelocity-na8.net&amp;folderid=FXA125B87F-9B3B-7405-0A17-41F6155B67D5","FX220212863")</f>
        <v>FX220212863</v>
      </c>
      <c r="F983" t="s">
        <v>19</v>
      </c>
      <c r="G983" t="s">
        <v>19</v>
      </c>
      <c r="H983" t="s">
        <v>83</v>
      </c>
      <c r="I983" t="s">
        <v>2356</v>
      </c>
      <c r="J983">
        <v>35</v>
      </c>
      <c r="K983" t="s">
        <v>85</v>
      </c>
      <c r="L983" t="s">
        <v>86</v>
      </c>
      <c r="M983" t="s">
        <v>87</v>
      </c>
      <c r="N983">
        <v>2</v>
      </c>
      <c r="O983" s="1">
        <v>44645.422731481478</v>
      </c>
      <c r="P983" s="1">
        <v>44645.451342592591</v>
      </c>
      <c r="Q983">
        <v>825</v>
      </c>
      <c r="R983">
        <v>1647</v>
      </c>
      <c r="S983" t="b">
        <v>0</v>
      </c>
      <c r="T983" t="s">
        <v>88</v>
      </c>
      <c r="U983" t="b">
        <v>0</v>
      </c>
      <c r="V983" t="s">
        <v>1296</v>
      </c>
      <c r="W983" s="1">
        <v>44645.432754629626</v>
      </c>
      <c r="X983">
        <v>445</v>
      </c>
      <c r="Y983">
        <v>39</v>
      </c>
      <c r="Z983">
        <v>0</v>
      </c>
      <c r="AA983">
        <v>39</v>
      </c>
      <c r="AB983">
        <v>0</v>
      </c>
      <c r="AC983">
        <v>16</v>
      </c>
      <c r="AD983">
        <v>-4</v>
      </c>
      <c r="AE983">
        <v>0</v>
      </c>
      <c r="AF983">
        <v>0</v>
      </c>
      <c r="AG983">
        <v>0</v>
      </c>
      <c r="AH983" t="s">
        <v>102</v>
      </c>
      <c r="AI983" s="1">
        <v>44645.451342592591</v>
      </c>
      <c r="AJ983">
        <v>1198</v>
      </c>
      <c r="AK983">
        <v>4</v>
      </c>
      <c r="AL983">
        <v>0</v>
      </c>
      <c r="AM983">
        <v>4</v>
      </c>
      <c r="AN983">
        <v>0</v>
      </c>
      <c r="AO983">
        <v>5</v>
      </c>
      <c r="AP983">
        <v>-8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 x14ac:dyDescent="0.35">
      <c r="A984" t="s">
        <v>2357</v>
      </c>
      <c r="B984" t="s">
        <v>80</v>
      </c>
      <c r="C984" t="s">
        <v>1098</v>
      </c>
      <c r="D984" t="s">
        <v>82</v>
      </c>
      <c r="E984" s="2" t="str">
        <f>HYPERLINK("capsilon://?command=openfolder&amp;siteaddress=FAM.docvelocity-na8.net&amp;folderid=FXC96D64A3-B47E-30D4-BB68-4BAC8E1E69C2","FX220212356")</f>
        <v>FX220212356</v>
      </c>
      <c r="F984" t="s">
        <v>19</v>
      </c>
      <c r="G984" t="s">
        <v>19</v>
      </c>
      <c r="H984" t="s">
        <v>83</v>
      </c>
      <c r="I984" t="s">
        <v>2358</v>
      </c>
      <c r="J984">
        <v>0</v>
      </c>
      <c r="K984" t="s">
        <v>85</v>
      </c>
      <c r="L984" t="s">
        <v>86</v>
      </c>
      <c r="M984" t="s">
        <v>87</v>
      </c>
      <c r="N984">
        <v>2</v>
      </c>
      <c r="O984" s="1">
        <v>44645.445069444446</v>
      </c>
      <c r="P984" s="1">
        <v>44645.459027777775</v>
      </c>
      <c r="Q984">
        <v>246</v>
      </c>
      <c r="R984">
        <v>960</v>
      </c>
      <c r="S984" t="b">
        <v>0</v>
      </c>
      <c r="T984" t="s">
        <v>88</v>
      </c>
      <c r="U984" t="b">
        <v>0</v>
      </c>
      <c r="V984" t="s">
        <v>1350</v>
      </c>
      <c r="W984" s="1">
        <v>44645.455995370372</v>
      </c>
      <c r="X984">
        <v>816</v>
      </c>
      <c r="Y984">
        <v>52</v>
      </c>
      <c r="Z984">
        <v>0</v>
      </c>
      <c r="AA984">
        <v>52</v>
      </c>
      <c r="AB984">
        <v>0</v>
      </c>
      <c r="AC984">
        <v>35</v>
      </c>
      <c r="AD984">
        <v>-52</v>
      </c>
      <c r="AE984">
        <v>0</v>
      </c>
      <c r="AF984">
        <v>0</v>
      </c>
      <c r="AG984">
        <v>0</v>
      </c>
      <c r="AH984" t="s">
        <v>252</v>
      </c>
      <c r="AI984" s="1">
        <v>44645.459027777775</v>
      </c>
      <c r="AJ984">
        <v>144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-52</v>
      </c>
      <c r="AQ984">
        <v>0</v>
      </c>
      <c r="AR984">
        <v>0</v>
      </c>
      <c r="AS984">
        <v>0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 x14ac:dyDescent="0.35">
      <c r="A985" t="s">
        <v>2359</v>
      </c>
      <c r="B985" t="s">
        <v>80</v>
      </c>
      <c r="C985" t="s">
        <v>2353</v>
      </c>
      <c r="D985" t="s">
        <v>82</v>
      </c>
      <c r="E985" s="2" t="str">
        <f>HYPERLINK("capsilon://?command=openfolder&amp;siteaddress=FAM.docvelocity-na8.net&amp;folderid=FX97607BD9-175E-E6EC-A037-E1AFA589A628","FX22029229")</f>
        <v>FX22029229</v>
      </c>
      <c r="F985" t="s">
        <v>19</v>
      </c>
      <c r="G985" t="s">
        <v>19</v>
      </c>
      <c r="H985" t="s">
        <v>83</v>
      </c>
      <c r="I985" t="s">
        <v>2354</v>
      </c>
      <c r="J985">
        <v>0</v>
      </c>
      <c r="K985" t="s">
        <v>85</v>
      </c>
      <c r="L985" t="s">
        <v>86</v>
      </c>
      <c r="M985" t="s">
        <v>87</v>
      </c>
      <c r="N985">
        <v>2</v>
      </c>
      <c r="O985" s="1">
        <v>44622.677870370368</v>
      </c>
      <c r="P985" s="1">
        <v>44622.698148148149</v>
      </c>
      <c r="Q985">
        <v>1191</v>
      </c>
      <c r="R985">
        <v>561</v>
      </c>
      <c r="S985" t="b">
        <v>0</v>
      </c>
      <c r="T985" t="s">
        <v>88</v>
      </c>
      <c r="U985" t="b">
        <v>1</v>
      </c>
      <c r="V985" t="s">
        <v>114</v>
      </c>
      <c r="W985" s="1">
        <v>44622.691423611112</v>
      </c>
      <c r="X985">
        <v>437</v>
      </c>
      <c r="Y985">
        <v>37</v>
      </c>
      <c r="Z985">
        <v>0</v>
      </c>
      <c r="AA985">
        <v>37</v>
      </c>
      <c r="AB985">
        <v>0</v>
      </c>
      <c r="AC985">
        <v>33</v>
      </c>
      <c r="AD985">
        <v>-37</v>
      </c>
      <c r="AE985">
        <v>0</v>
      </c>
      <c r="AF985">
        <v>0</v>
      </c>
      <c r="AG985">
        <v>0</v>
      </c>
      <c r="AH985" t="s">
        <v>103</v>
      </c>
      <c r="AI985" s="1">
        <v>44622.698148148149</v>
      </c>
      <c r="AJ985">
        <v>101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-37</v>
      </c>
      <c r="AQ985">
        <v>0</v>
      </c>
      <c r="AR985">
        <v>0</v>
      </c>
      <c r="AS985">
        <v>0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 x14ac:dyDescent="0.35">
      <c r="A986" t="s">
        <v>2360</v>
      </c>
      <c r="B986" t="s">
        <v>80</v>
      </c>
      <c r="C986" t="s">
        <v>2361</v>
      </c>
      <c r="D986" t="s">
        <v>82</v>
      </c>
      <c r="E986" s="2" t="str">
        <f>HYPERLINK("capsilon://?command=openfolder&amp;siteaddress=FAM.docvelocity-na8.net&amp;folderid=FXD6BA3B84-F3E2-5F23-30FF-2F33F9B28EB3","FX21128301")</f>
        <v>FX21128301</v>
      </c>
      <c r="F986" t="s">
        <v>19</v>
      </c>
      <c r="G986" t="s">
        <v>19</v>
      </c>
      <c r="H986" t="s">
        <v>83</v>
      </c>
      <c r="I986" t="s">
        <v>2362</v>
      </c>
      <c r="J986">
        <v>0</v>
      </c>
      <c r="K986" t="s">
        <v>85</v>
      </c>
      <c r="L986" t="s">
        <v>86</v>
      </c>
      <c r="M986" t="s">
        <v>82</v>
      </c>
      <c r="N986">
        <v>1</v>
      </c>
      <c r="O986" s="1">
        <v>44621.428773148145</v>
      </c>
      <c r="P986" s="1">
        <v>44621.478738425925</v>
      </c>
      <c r="Q986">
        <v>4296</v>
      </c>
      <c r="R986">
        <v>21</v>
      </c>
      <c r="S986" t="b">
        <v>0</v>
      </c>
      <c r="T986" t="s">
        <v>1886</v>
      </c>
      <c r="U986" t="b">
        <v>0</v>
      </c>
      <c r="V986" t="s">
        <v>1886</v>
      </c>
      <c r="W986" s="1">
        <v>44621.478738425925</v>
      </c>
      <c r="X986">
        <v>21</v>
      </c>
      <c r="Y986">
        <v>27</v>
      </c>
      <c r="Z986">
        <v>0</v>
      </c>
      <c r="AA986">
        <v>27</v>
      </c>
      <c r="AB986">
        <v>0</v>
      </c>
      <c r="AC986">
        <v>0</v>
      </c>
      <c r="AD986">
        <v>-27</v>
      </c>
      <c r="AE986">
        <v>0</v>
      </c>
      <c r="AF986">
        <v>0</v>
      </c>
      <c r="AG986">
        <v>0</v>
      </c>
      <c r="AH986" t="s">
        <v>88</v>
      </c>
      <c r="AI986" t="s">
        <v>88</v>
      </c>
      <c r="AJ986" t="s">
        <v>88</v>
      </c>
      <c r="AK986" t="s">
        <v>88</v>
      </c>
      <c r="AL986" t="s">
        <v>88</v>
      </c>
      <c r="AM986" t="s">
        <v>88</v>
      </c>
      <c r="AN986" t="s">
        <v>88</v>
      </c>
      <c r="AO986" t="s">
        <v>88</v>
      </c>
      <c r="AP986" t="s">
        <v>88</v>
      </c>
      <c r="AQ986" t="s">
        <v>88</v>
      </c>
      <c r="AR986" t="s">
        <v>88</v>
      </c>
      <c r="AS986" t="s">
        <v>88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 x14ac:dyDescent="0.35">
      <c r="A987" t="s">
        <v>2363</v>
      </c>
      <c r="B987" t="s">
        <v>80</v>
      </c>
      <c r="C987" t="s">
        <v>2329</v>
      </c>
      <c r="D987" t="s">
        <v>82</v>
      </c>
      <c r="E987" s="2" t="str">
        <f>HYPERLINK("capsilon://?command=openfolder&amp;siteaddress=FAM.docvelocity-na8.net&amp;folderid=FX6BFEDA5C-1237-FA12-7172-0F3BFD1DBA0A","FX2203461")</f>
        <v>FX2203461</v>
      </c>
      <c r="F987" t="s">
        <v>19</v>
      </c>
      <c r="G987" t="s">
        <v>19</v>
      </c>
      <c r="H987" t="s">
        <v>83</v>
      </c>
      <c r="I987" t="s">
        <v>2364</v>
      </c>
      <c r="J987">
        <v>0</v>
      </c>
      <c r="K987" t="s">
        <v>85</v>
      </c>
      <c r="L987" t="s">
        <v>86</v>
      </c>
      <c r="M987" t="s">
        <v>87</v>
      </c>
      <c r="N987">
        <v>1</v>
      </c>
      <c r="O987" s="1">
        <v>44645.529629629629</v>
      </c>
      <c r="P987" s="1">
        <v>44645.556180555555</v>
      </c>
      <c r="Q987">
        <v>2016</v>
      </c>
      <c r="R987">
        <v>278</v>
      </c>
      <c r="S987" t="b">
        <v>0</v>
      </c>
      <c r="T987" t="s">
        <v>88</v>
      </c>
      <c r="U987" t="b">
        <v>0</v>
      </c>
      <c r="V987" t="s">
        <v>575</v>
      </c>
      <c r="W987" s="1">
        <v>44645.556180555555</v>
      </c>
      <c r="X987">
        <v>57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52</v>
      </c>
      <c r="AF987">
        <v>0</v>
      </c>
      <c r="AG987">
        <v>1</v>
      </c>
      <c r="AH987" t="s">
        <v>88</v>
      </c>
      <c r="AI987" t="s">
        <v>88</v>
      </c>
      <c r="AJ987" t="s">
        <v>88</v>
      </c>
      <c r="AK987" t="s">
        <v>88</v>
      </c>
      <c r="AL987" t="s">
        <v>88</v>
      </c>
      <c r="AM987" t="s">
        <v>88</v>
      </c>
      <c r="AN987" t="s">
        <v>88</v>
      </c>
      <c r="AO987" t="s">
        <v>88</v>
      </c>
      <c r="AP987" t="s">
        <v>88</v>
      </c>
      <c r="AQ987" t="s">
        <v>88</v>
      </c>
      <c r="AR987" t="s">
        <v>88</v>
      </c>
      <c r="AS987" t="s">
        <v>88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 x14ac:dyDescent="0.35">
      <c r="A988" t="s">
        <v>2365</v>
      </c>
      <c r="B988" t="s">
        <v>80</v>
      </c>
      <c r="C988" t="s">
        <v>1550</v>
      </c>
      <c r="D988" t="s">
        <v>82</v>
      </c>
      <c r="E988" s="2" t="str">
        <f>HYPERLINK("capsilon://?command=openfolder&amp;siteaddress=FAM.docvelocity-na8.net&amp;folderid=FXA463EE1D-D3F0-F7AA-6E53-222F585C2A3B","FX22034921")</f>
        <v>FX22034921</v>
      </c>
      <c r="F988" t="s">
        <v>19</v>
      </c>
      <c r="G988" t="s">
        <v>19</v>
      </c>
      <c r="H988" t="s">
        <v>83</v>
      </c>
      <c r="I988" t="s">
        <v>2366</v>
      </c>
      <c r="J988">
        <v>92</v>
      </c>
      <c r="K988" t="s">
        <v>85</v>
      </c>
      <c r="L988" t="s">
        <v>86</v>
      </c>
      <c r="M988" t="s">
        <v>87</v>
      </c>
      <c r="N988">
        <v>1</v>
      </c>
      <c r="O988" s="1">
        <v>44645.53052083333</v>
      </c>
      <c r="P988" s="1">
        <v>44645.593715277777</v>
      </c>
      <c r="Q988">
        <v>4952</v>
      </c>
      <c r="R988">
        <v>508</v>
      </c>
      <c r="S988" t="b">
        <v>0</v>
      </c>
      <c r="T988" t="s">
        <v>88</v>
      </c>
      <c r="U988" t="b">
        <v>0</v>
      </c>
      <c r="V988" t="s">
        <v>575</v>
      </c>
      <c r="W988" s="1">
        <v>44645.593715277777</v>
      </c>
      <c r="X988">
        <v>97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92</v>
      </c>
      <c r="AE988">
        <v>87</v>
      </c>
      <c r="AF988">
        <v>0</v>
      </c>
      <c r="AG988">
        <v>2</v>
      </c>
      <c r="AH988" t="s">
        <v>88</v>
      </c>
      <c r="AI988" t="s">
        <v>88</v>
      </c>
      <c r="AJ988" t="s">
        <v>88</v>
      </c>
      <c r="AK988" t="s">
        <v>88</v>
      </c>
      <c r="AL988" t="s">
        <v>88</v>
      </c>
      <c r="AM988" t="s">
        <v>88</v>
      </c>
      <c r="AN988" t="s">
        <v>88</v>
      </c>
      <c r="AO988" t="s">
        <v>88</v>
      </c>
      <c r="AP988" t="s">
        <v>88</v>
      </c>
      <c r="AQ988" t="s">
        <v>88</v>
      </c>
      <c r="AR988" t="s">
        <v>88</v>
      </c>
      <c r="AS988" t="s">
        <v>88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 x14ac:dyDescent="0.35">
      <c r="A989" t="s">
        <v>2367</v>
      </c>
      <c r="B989" t="s">
        <v>80</v>
      </c>
      <c r="C989" t="s">
        <v>2329</v>
      </c>
      <c r="D989" t="s">
        <v>82</v>
      </c>
      <c r="E989" s="2" t="str">
        <f>HYPERLINK("capsilon://?command=openfolder&amp;siteaddress=FAM.docvelocity-na8.net&amp;folderid=FX6BFEDA5C-1237-FA12-7172-0F3BFD1DBA0A","FX2203461")</f>
        <v>FX2203461</v>
      </c>
      <c r="F989" t="s">
        <v>19</v>
      </c>
      <c r="G989" t="s">
        <v>19</v>
      </c>
      <c r="H989" t="s">
        <v>83</v>
      </c>
      <c r="I989" t="s">
        <v>2364</v>
      </c>
      <c r="J989">
        <v>0</v>
      </c>
      <c r="K989" t="s">
        <v>85</v>
      </c>
      <c r="L989" t="s">
        <v>86</v>
      </c>
      <c r="M989" t="s">
        <v>87</v>
      </c>
      <c r="N989">
        <v>2</v>
      </c>
      <c r="O989" s="1">
        <v>44645.556539351855</v>
      </c>
      <c r="P989" s="1">
        <v>44645.56523148148</v>
      </c>
      <c r="Q989">
        <v>94</v>
      </c>
      <c r="R989">
        <v>657</v>
      </c>
      <c r="S989" t="b">
        <v>0</v>
      </c>
      <c r="T989" t="s">
        <v>88</v>
      </c>
      <c r="U989" t="b">
        <v>1</v>
      </c>
      <c r="V989" t="s">
        <v>1715</v>
      </c>
      <c r="W989" s="1">
        <v>44645.564131944448</v>
      </c>
      <c r="X989">
        <v>581</v>
      </c>
      <c r="Y989">
        <v>37</v>
      </c>
      <c r="Z989">
        <v>0</v>
      </c>
      <c r="AA989">
        <v>37</v>
      </c>
      <c r="AB989">
        <v>0</v>
      </c>
      <c r="AC989">
        <v>33</v>
      </c>
      <c r="AD989">
        <v>-37</v>
      </c>
      <c r="AE989">
        <v>0</v>
      </c>
      <c r="AF989">
        <v>0</v>
      </c>
      <c r="AG989">
        <v>0</v>
      </c>
      <c r="AH989" t="s">
        <v>289</v>
      </c>
      <c r="AI989" s="1">
        <v>44645.56523148148</v>
      </c>
      <c r="AJ989">
        <v>76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-37</v>
      </c>
      <c r="AQ989">
        <v>0</v>
      </c>
      <c r="AR989">
        <v>0</v>
      </c>
      <c r="AS989">
        <v>0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 x14ac:dyDescent="0.35">
      <c r="A990" t="s">
        <v>2368</v>
      </c>
      <c r="B990" t="s">
        <v>80</v>
      </c>
      <c r="C990" t="s">
        <v>2329</v>
      </c>
      <c r="D990" t="s">
        <v>82</v>
      </c>
      <c r="E990" s="2" t="str">
        <f>HYPERLINK("capsilon://?command=openfolder&amp;siteaddress=FAM.docvelocity-na8.net&amp;folderid=FX6BFEDA5C-1237-FA12-7172-0F3BFD1DBA0A","FX2203461")</f>
        <v>FX2203461</v>
      </c>
      <c r="F990" t="s">
        <v>19</v>
      </c>
      <c r="G990" t="s">
        <v>19</v>
      </c>
      <c r="H990" t="s">
        <v>83</v>
      </c>
      <c r="I990" t="s">
        <v>2369</v>
      </c>
      <c r="J990">
        <v>0</v>
      </c>
      <c r="K990" t="s">
        <v>85</v>
      </c>
      <c r="L990" t="s">
        <v>86</v>
      </c>
      <c r="M990" t="s">
        <v>87</v>
      </c>
      <c r="N990">
        <v>2</v>
      </c>
      <c r="O990" s="1">
        <v>44645.570925925924</v>
      </c>
      <c r="P990" s="1">
        <v>44645.591805555552</v>
      </c>
      <c r="Q990">
        <v>1334</v>
      </c>
      <c r="R990">
        <v>470</v>
      </c>
      <c r="S990" t="b">
        <v>0</v>
      </c>
      <c r="T990" t="s">
        <v>88</v>
      </c>
      <c r="U990" t="b">
        <v>0</v>
      </c>
      <c r="V990" t="s">
        <v>1715</v>
      </c>
      <c r="W990" s="1">
        <v>44645.575162037036</v>
      </c>
      <c r="X990">
        <v>363</v>
      </c>
      <c r="Y990">
        <v>37</v>
      </c>
      <c r="Z990">
        <v>0</v>
      </c>
      <c r="AA990">
        <v>37</v>
      </c>
      <c r="AB990">
        <v>0</v>
      </c>
      <c r="AC990">
        <v>33</v>
      </c>
      <c r="AD990">
        <v>-37</v>
      </c>
      <c r="AE990">
        <v>0</v>
      </c>
      <c r="AF990">
        <v>0</v>
      </c>
      <c r="AG990">
        <v>0</v>
      </c>
      <c r="AH990" t="s">
        <v>289</v>
      </c>
      <c r="AI990" s="1">
        <v>44645.591805555552</v>
      </c>
      <c r="AJ990">
        <v>107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-37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 x14ac:dyDescent="0.35">
      <c r="A991" t="s">
        <v>2370</v>
      </c>
      <c r="B991" t="s">
        <v>80</v>
      </c>
      <c r="C991" t="s">
        <v>1550</v>
      </c>
      <c r="D991" t="s">
        <v>82</v>
      </c>
      <c r="E991" s="2" t="str">
        <f>HYPERLINK("capsilon://?command=openfolder&amp;siteaddress=FAM.docvelocity-na8.net&amp;folderid=FXA463EE1D-D3F0-F7AA-6E53-222F585C2A3B","FX22034921")</f>
        <v>FX22034921</v>
      </c>
      <c r="F991" t="s">
        <v>19</v>
      </c>
      <c r="G991" t="s">
        <v>19</v>
      </c>
      <c r="H991" t="s">
        <v>83</v>
      </c>
      <c r="I991" t="s">
        <v>2366</v>
      </c>
      <c r="J991">
        <v>116</v>
      </c>
      <c r="K991" t="s">
        <v>85</v>
      </c>
      <c r="L991" t="s">
        <v>86</v>
      </c>
      <c r="M991" t="s">
        <v>87</v>
      </c>
      <c r="N991">
        <v>2</v>
      </c>
      <c r="O991" s="1">
        <v>44645.594560185185</v>
      </c>
      <c r="P991" s="1">
        <v>44645.674895833334</v>
      </c>
      <c r="Q991">
        <v>4889</v>
      </c>
      <c r="R991">
        <v>2052</v>
      </c>
      <c r="S991" t="b">
        <v>0</v>
      </c>
      <c r="T991" t="s">
        <v>88</v>
      </c>
      <c r="U991" t="b">
        <v>1</v>
      </c>
      <c r="V991" t="s">
        <v>1195</v>
      </c>
      <c r="W991" s="1">
        <v>44645.616875</v>
      </c>
      <c r="X991">
        <v>1911</v>
      </c>
      <c r="Y991">
        <v>96</v>
      </c>
      <c r="Z991">
        <v>0</v>
      </c>
      <c r="AA991">
        <v>96</v>
      </c>
      <c r="AB991">
        <v>0</v>
      </c>
      <c r="AC991">
        <v>66</v>
      </c>
      <c r="AD991">
        <v>20</v>
      </c>
      <c r="AE991">
        <v>0</v>
      </c>
      <c r="AF991">
        <v>0</v>
      </c>
      <c r="AG991">
        <v>0</v>
      </c>
      <c r="AH991" t="s">
        <v>289</v>
      </c>
      <c r="AI991" s="1">
        <v>44645.674895833334</v>
      </c>
      <c r="AJ991">
        <v>135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20</v>
      </c>
      <c r="AQ991">
        <v>0</v>
      </c>
      <c r="AR991">
        <v>0</v>
      </c>
      <c r="AS991">
        <v>0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 x14ac:dyDescent="0.35">
      <c r="A992" t="s">
        <v>2371</v>
      </c>
      <c r="B992" t="s">
        <v>80</v>
      </c>
      <c r="C992" t="s">
        <v>2131</v>
      </c>
      <c r="D992" t="s">
        <v>82</v>
      </c>
      <c r="E992" s="2" t="str">
        <f>HYPERLINK("capsilon://?command=openfolder&amp;siteaddress=FAM.docvelocity-na8.net&amp;folderid=FX8D713752-EDB7-BEA0-5118-ACB0ED5BCD2A","FX22034724")</f>
        <v>FX22034724</v>
      </c>
      <c r="F992" t="s">
        <v>19</v>
      </c>
      <c r="G992" t="s">
        <v>19</v>
      </c>
      <c r="H992" t="s">
        <v>83</v>
      </c>
      <c r="I992" t="s">
        <v>2372</v>
      </c>
      <c r="J992">
        <v>0</v>
      </c>
      <c r="K992" t="s">
        <v>85</v>
      </c>
      <c r="L992" t="s">
        <v>86</v>
      </c>
      <c r="M992" t="s">
        <v>87</v>
      </c>
      <c r="N992">
        <v>2</v>
      </c>
      <c r="O992" s="1">
        <v>44645.595439814817</v>
      </c>
      <c r="P992" s="1">
        <v>44645.609826388885</v>
      </c>
      <c r="Q992">
        <v>536</v>
      </c>
      <c r="R992">
        <v>707</v>
      </c>
      <c r="S992" t="b">
        <v>0</v>
      </c>
      <c r="T992" t="s">
        <v>88</v>
      </c>
      <c r="U992" t="b">
        <v>0</v>
      </c>
      <c r="V992" t="s">
        <v>1261</v>
      </c>
      <c r="W992" s="1">
        <v>44645.601319444446</v>
      </c>
      <c r="X992">
        <v>487</v>
      </c>
      <c r="Y992">
        <v>52</v>
      </c>
      <c r="Z992">
        <v>0</v>
      </c>
      <c r="AA992">
        <v>52</v>
      </c>
      <c r="AB992">
        <v>0</v>
      </c>
      <c r="AC992">
        <v>32</v>
      </c>
      <c r="AD992">
        <v>-52</v>
      </c>
      <c r="AE992">
        <v>0</v>
      </c>
      <c r="AF992">
        <v>0</v>
      </c>
      <c r="AG992">
        <v>0</v>
      </c>
      <c r="AH992" t="s">
        <v>289</v>
      </c>
      <c r="AI992" s="1">
        <v>44645.609826388885</v>
      </c>
      <c r="AJ992">
        <v>220</v>
      </c>
      <c r="AK992">
        <v>2</v>
      </c>
      <c r="AL992">
        <v>0</v>
      </c>
      <c r="AM992">
        <v>2</v>
      </c>
      <c r="AN992">
        <v>0</v>
      </c>
      <c r="AO992">
        <v>1</v>
      </c>
      <c r="AP992">
        <v>-54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 x14ac:dyDescent="0.35">
      <c r="A993" t="s">
        <v>2373</v>
      </c>
      <c r="B993" t="s">
        <v>80</v>
      </c>
      <c r="C993" t="s">
        <v>1803</v>
      </c>
      <c r="D993" t="s">
        <v>82</v>
      </c>
      <c r="E993" s="2" t="str">
        <f>HYPERLINK("capsilon://?command=openfolder&amp;siteaddress=FAM.docvelocity-na8.net&amp;folderid=FXB7045771-7D69-9B88-84C6-D75E3E07A6DF","FX220210671")</f>
        <v>FX220210671</v>
      </c>
      <c r="F993" t="s">
        <v>19</v>
      </c>
      <c r="G993" t="s">
        <v>19</v>
      </c>
      <c r="H993" t="s">
        <v>83</v>
      </c>
      <c r="I993" t="s">
        <v>2374</v>
      </c>
      <c r="J993">
        <v>0</v>
      </c>
      <c r="K993" t="s">
        <v>85</v>
      </c>
      <c r="L993" t="s">
        <v>86</v>
      </c>
      <c r="M993" t="s">
        <v>87</v>
      </c>
      <c r="N993">
        <v>2</v>
      </c>
      <c r="O993" s="1">
        <v>44622.69290509259</v>
      </c>
      <c r="P993" s="1">
        <v>44622.725185185183</v>
      </c>
      <c r="Q993">
        <v>1712</v>
      </c>
      <c r="R993">
        <v>1077</v>
      </c>
      <c r="S993" t="b">
        <v>0</v>
      </c>
      <c r="T993" t="s">
        <v>88</v>
      </c>
      <c r="U993" t="b">
        <v>0</v>
      </c>
      <c r="V993" t="s">
        <v>102</v>
      </c>
      <c r="W993" s="1">
        <v>44622.701689814814</v>
      </c>
      <c r="X993">
        <v>710</v>
      </c>
      <c r="Y993">
        <v>52</v>
      </c>
      <c r="Z993">
        <v>0</v>
      </c>
      <c r="AA993">
        <v>52</v>
      </c>
      <c r="AB993">
        <v>0</v>
      </c>
      <c r="AC993">
        <v>36</v>
      </c>
      <c r="AD993">
        <v>-52</v>
      </c>
      <c r="AE993">
        <v>0</v>
      </c>
      <c r="AF993">
        <v>0</v>
      </c>
      <c r="AG993">
        <v>0</v>
      </c>
      <c r="AH993" t="s">
        <v>90</v>
      </c>
      <c r="AI993" s="1">
        <v>44622.725185185183</v>
      </c>
      <c r="AJ993">
        <v>349</v>
      </c>
      <c r="AK993">
        <v>1</v>
      </c>
      <c r="AL993">
        <v>0</v>
      </c>
      <c r="AM993">
        <v>1</v>
      </c>
      <c r="AN993">
        <v>0</v>
      </c>
      <c r="AO993">
        <v>1</v>
      </c>
      <c r="AP993">
        <v>-53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 x14ac:dyDescent="0.35">
      <c r="A994" t="s">
        <v>2375</v>
      </c>
      <c r="B994" t="s">
        <v>80</v>
      </c>
      <c r="C994" t="s">
        <v>2126</v>
      </c>
      <c r="D994" t="s">
        <v>82</v>
      </c>
      <c r="E994" s="2" t="str">
        <f>HYPERLINK("capsilon://?command=openfolder&amp;siteaddress=FAM.docvelocity-na8.net&amp;folderid=FX4E013D33-F374-8935-D766-FE0953366A2E","FX22036783")</f>
        <v>FX22036783</v>
      </c>
      <c r="F994" t="s">
        <v>19</v>
      </c>
      <c r="G994" t="s">
        <v>19</v>
      </c>
      <c r="H994" t="s">
        <v>83</v>
      </c>
      <c r="I994" t="s">
        <v>2376</v>
      </c>
      <c r="J994">
        <v>56</v>
      </c>
      <c r="K994" t="s">
        <v>85</v>
      </c>
      <c r="L994" t="s">
        <v>86</v>
      </c>
      <c r="M994" t="s">
        <v>87</v>
      </c>
      <c r="N994">
        <v>2</v>
      </c>
      <c r="O994" s="1">
        <v>44645.691805555558</v>
      </c>
      <c r="P994" s="1">
        <v>44645.753032407411</v>
      </c>
      <c r="Q994">
        <v>3965</v>
      </c>
      <c r="R994">
        <v>1325</v>
      </c>
      <c r="S994" t="b">
        <v>0</v>
      </c>
      <c r="T994" t="s">
        <v>88</v>
      </c>
      <c r="U994" t="b">
        <v>0</v>
      </c>
      <c r="V994" t="s">
        <v>1361</v>
      </c>
      <c r="W994" s="1">
        <v>44645.696412037039</v>
      </c>
      <c r="X994">
        <v>384</v>
      </c>
      <c r="Y994">
        <v>51</v>
      </c>
      <c r="Z994">
        <v>0</v>
      </c>
      <c r="AA994">
        <v>51</v>
      </c>
      <c r="AB994">
        <v>0</v>
      </c>
      <c r="AC994">
        <v>0</v>
      </c>
      <c r="AD994">
        <v>5</v>
      </c>
      <c r="AE994">
        <v>0</v>
      </c>
      <c r="AF994">
        <v>0</v>
      </c>
      <c r="AG994">
        <v>0</v>
      </c>
      <c r="AH994" t="s">
        <v>149</v>
      </c>
      <c r="AI994" s="1">
        <v>44645.753032407411</v>
      </c>
      <c r="AJ994">
        <v>941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4</v>
      </c>
      <c r="AQ994">
        <v>0</v>
      </c>
      <c r="AR994">
        <v>0</v>
      </c>
      <c r="AS994">
        <v>0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 x14ac:dyDescent="0.35">
      <c r="A995" t="s">
        <v>2377</v>
      </c>
      <c r="B995" t="s">
        <v>80</v>
      </c>
      <c r="C995" t="s">
        <v>2126</v>
      </c>
      <c r="D995" t="s">
        <v>82</v>
      </c>
      <c r="E995" s="2" t="str">
        <f>HYPERLINK("capsilon://?command=openfolder&amp;siteaddress=FAM.docvelocity-na8.net&amp;folderid=FX4E013D33-F374-8935-D766-FE0953366A2E","FX22036783")</f>
        <v>FX22036783</v>
      </c>
      <c r="F995" t="s">
        <v>19</v>
      </c>
      <c r="G995" t="s">
        <v>19</v>
      </c>
      <c r="H995" t="s">
        <v>83</v>
      </c>
      <c r="I995" t="s">
        <v>2378</v>
      </c>
      <c r="J995">
        <v>56</v>
      </c>
      <c r="K995" t="s">
        <v>85</v>
      </c>
      <c r="L995" t="s">
        <v>86</v>
      </c>
      <c r="M995" t="s">
        <v>87</v>
      </c>
      <c r="N995">
        <v>2</v>
      </c>
      <c r="O995" s="1">
        <v>44645.691886574074</v>
      </c>
      <c r="P995" s="1">
        <v>44645.757407407407</v>
      </c>
      <c r="Q995">
        <v>4985</v>
      </c>
      <c r="R995">
        <v>676</v>
      </c>
      <c r="S995" t="b">
        <v>0</v>
      </c>
      <c r="T995" t="s">
        <v>88</v>
      </c>
      <c r="U995" t="b">
        <v>0</v>
      </c>
      <c r="V995" t="s">
        <v>1715</v>
      </c>
      <c r="W995" s="1">
        <v>44645.695636574077</v>
      </c>
      <c r="X995">
        <v>299</v>
      </c>
      <c r="Y995">
        <v>51</v>
      </c>
      <c r="Z995">
        <v>0</v>
      </c>
      <c r="AA995">
        <v>51</v>
      </c>
      <c r="AB995">
        <v>0</v>
      </c>
      <c r="AC995">
        <v>1</v>
      </c>
      <c r="AD995">
        <v>5</v>
      </c>
      <c r="AE995">
        <v>0</v>
      </c>
      <c r="AF995">
        <v>0</v>
      </c>
      <c r="AG995">
        <v>0</v>
      </c>
      <c r="AH995" t="s">
        <v>149</v>
      </c>
      <c r="AI995" s="1">
        <v>44645.757407407407</v>
      </c>
      <c r="AJ995">
        <v>377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5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 x14ac:dyDescent="0.35">
      <c r="A996" t="s">
        <v>2379</v>
      </c>
      <c r="B996" t="s">
        <v>80</v>
      </c>
      <c r="C996" t="s">
        <v>2126</v>
      </c>
      <c r="D996" t="s">
        <v>82</v>
      </c>
      <c r="E996" s="2" t="str">
        <f>HYPERLINK("capsilon://?command=openfolder&amp;siteaddress=FAM.docvelocity-na8.net&amp;folderid=FX4E013D33-F374-8935-D766-FE0953366A2E","FX22036783")</f>
        <v>FX22036783</v>
      </c>
      <c r="F996" t="s">
        <v>19</v>
      </c>
      <c r="G996" t="s">
        <v>19</v>
      </c>
      <c r="H996" t="s">
        <v>83</v>
      </c>
      <c r="I996" t="s">
        <v>2380</v>
      </c>
      <c r="J996">
        <v>61</v>
      </c>
      <c r="K996" t="s">
        <v>85</v>
      </c>
      <c r="L996" t="s">
        <v>86</v>
      </c>
      <c r="M996" t="s">
        <v>87</v>
      </c>
      <c r="N996">
        <v>2</v>
      </c>
      <c r="O996" s="1">
        <v>44645.692002314812</v>
      </c>
      <c r="P996" s="1">
        <v>44645.767245370371</v>
      </c>
      <c r="Q996">
        <v>4818</v>
      </c>
      <c r="R996">
        <v>1683</v>
      </c>
      <c r="S996" t="b">
        <v>0</v>
      </c>
      <c r="T996" t="s">
        <v>88</v>
      </c>
      <c r="U996" t="b">
        <v>0</v>
      </c>
      <c r="V996" t="s">
        <v>1226</v>
      </c>
      <c r="W996" s="1">
        <v>44645.703645833331</v>
      </c>
      <c r="X996">
        <v>819</v>
      </c>
      <c r="Y996">
        <v>53</v>
      </c>
      <c r="Z996">
        <v>0</v>
      </c>
      <c r="AA996">
        <v>53</v>
      </c>
      <c r="AB996">
        <v>0</v>
      </c>
      <c r="AC996">
        <v>3</v>
      </c>
      <c r="AD996">
        <v>8</v>
      </c>
      <c r="AE996">
        <v>0</v>
      </c>
      <c r="AF996">
        <v>0</v>
      </c>
      <c r="AG996">
        <v>0</v>
      </c>
      <c r="AH996" t="s">
        <v>149</v>
      </c>
      <c r="AI996" s="1">
        <v>44645.767245370371</v>
      </c>
      <c r="AJ996">
        <v>849</v>
      </c>
      <c r="AK996">
        <v>7</v>
      </c>
      <c r="AL996">
        <v>0</v>
      </c>
      <c r="AM996">
        <v>7</v>
      </c>
      <c r="AN996">
        <v>0</v>
      </c>
      <c r="AO996">
        <v>7</v>
      </c>
      <c r="AP996">
        <v>1</v>
      </c>
      <c r="AQ996">
        <v>0</v>
      </c>
      <c r="AR996">
        <v>0</v>
      </c>
      <c r="AS996">
        <v>0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 x14ac:dyDescent="0.35">
      <c r="A997" t="s">
        <v>2381</v>
      </c>
      <c r="B997" t="s">
        <v>80</v>
      </c>
      <c r="C997" t="s">
        <v>2088</v>
      </c>
      <c r="D997" t="s">
        <v>82</v>
      </c>
      <c r="E997" s="2" t="str">
        <f>HYPERLINK("capsilon://?command=openfolder&amp;siteaddress=FAM.docvelocity-na8.net&amp;folderid=FXDDB4FBBD-A8BB-B4A9-7BCE-1D5A60640BD5","FX22037849")</f>
        <v>FX22037849</v>
      </c>
      <c r="F997" t="s">
        <v>19</v>
      </c>
      <c r="G997" t="s">
        <v>19</v>
      </c>
      <c r="H997" t="s">
        <v>83</v>
      </c>
      <c r="I997" t="s">
        <v>2382</v>
      </c>
      <c r="J997">
        <v>0</v>
      </c>
      <c r="K997" t="s">
        <v>85</v>
      </c>
      <c r="L997" t="s">
        <v>86</v>
      </c>
      <c r="M997" t="s">
        <v>87</v>
      </c>
      <c r="N997">
        <v>2</v>
      </c>
      <c r="O997" s="1">
        <v>44645.701273148145</v>
      </c>
      <c r="P997" s="1">
        <v>44645.766898148147</v>
      </c>
      <c r="Q997">
        <v>5390</v>
      </c>
      <c r="R997">
        <v>280</v>
      </c>
      <c r="S997" t="b">
        <v>0</v>
      </c>
      <c r="T997" t="s">
        <v>88</v>
      </c>
      <c r="U997" t="b">
        <v>0</v>
      </c>
      <c r="V997" t="s">
        <v>1254</v>
      </c>
      <c r="W997" s="1">
        <v>44645.703576388885</v>
      </c>
      <c r="X997">
        <v>188</v>
      </c>
      <c r="Y997">
        <v>9</v>
      </c>
      <c r="Z997">
        <v>0</v>
      </c>
      <c r="AA997">
        <v>9</v>
      </c>
      <c r="AB997">
        <v>0</v>
      </c>
      <c r="AC997">
        <v>3</v>
      </c>
      <c r="AD997">
        <v>-9</v>
      </c>
      <c r="AE997">
        <v>0</v>
      </c>
      <c r="AF997">
        <v>0</v>
      </c>
      <c r="AG997">
        <v>0</v>
      </c>
      <c r="AH997" t="s">
        <v>289</v>
      </c>
      <c r="AI997" s="1">
        <v>44645.766898148147</v>
      </c>
      <c r="AJ997">
        <v>92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-9</v>
      </c>
      <c r="AQ997">
        <v>0</v>
      </c>
      <c r="AR997">
        <v>0</v>
      </c>
      <c r="AS997">
        <v>0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 x14ac:dyDescent="0.35">
      <c r="A998" t="s">
        <v>2383</v>
      </c>
      <c r="B998" t="s">
        <v>80</v>
      </c>
      <c r="C998" t="s">
        <v>2088</v>
      </c>
      <c r="D998" t="s">
        <v>82</v>
      </c>
      <c r="E998" s="2" t="str">
        <f>HYPERLINK("capsilon://?command=openfolder&amp;siteaddress=FAM.docvelocity-na8.net&amp;folderid=FXDDB4FBBD-A8BB-B4A9-7BCE-1D5A60640BD5","FX22037849")</f>
        <v>FX22037849</v>
      </c>
      <c r="F998" t="s">
        <v>19</v>
      </c>
      <c r="G998" t="s">
        <v>19</v>
      </c>
      <c r="H998" t="s">
        <v>83</v>
      </c>
      <c r="I998" t="s">
        <v>2384</v>
      </c>
      <c r="J998">
        <v>0</v>
      </c>
      <c r="K998" t="s">
        <v>85</v>
      </c>
      <c r="L998" t="s">
        <v>86</v>
      </c>
      <c r="M998" t="s">
        <v>87</v>
      </c>
      <c r="N998">
        <v>2</v>
      </c>
      <c r="O998" s="1">
        <v>44645.703020833331</v>
      </c>
      <c r="P998" s="1">
        <v>44645.767002314817</v>
      </c>
      <c r="Q998">
        <v>5472</v>
      </c>
      <c r="R998">
        <v>56</v>
      </c>
      <c r="S998" t="b">
        <v>0</v>
      </c>
      <c r="T998" t="s">
        <v>88</v>
      </c>
      <c r="U998" t="b">
        <v>0</v>
      </c>
      <c r="V998" t="s">
        <v>1229</v>
      </c>
      <c r="W998" s="1">
        <v>44645.703668981485</v>
      </c>
      <c r="X998">
        <v>48</v>
      </c>
      <c r="Y998">
        <v>0</v>
      </c>
      <c r="Z998">
        <v>0</v>
      </c>
      <c r="AA998">
        <v>0</v>
      </c>
      <c r="AB998">
        <v>9</v>
      </c>
      <c r="AC998">
        <v>0</v>
      </c>
      <c r="AD998">
        <v>0</v>
      </c>
      <c r="AE998">
        <v>0</v>
      </c>
      <c r="AF998">
        <v>0</v>
      </c>
      <c r="AG998">
        <v>0</v>
      </c>
      <c r="AH998" t="s">
        <v>289</v>
      </c>
      <c r="AI998" s="1">
        <v>44645.767002314817</v>
      </c>
      <c r="AJ998">
        <v>8</v>
      </c>
      <c r="AK998">
        <v>0</v>
      </c>
      <c r="AL998">
        <v>0</v>
      </c>
      <c r="AM998">
        <v>0</v>
      </c>
      <c r="AN998">
        <v>9</v>
      </c>
      <c r="AO998">
        <v>0</v>
      </c>
      <c r="AP998">
        <v>0</v>
      </c>
      <c r="AQ998">
        <v>0</v>
      </c>
      <c r="AR998">
        <v>0</v>
      </c>
      <c r="AS998">
        <v>0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 x14ac:dyDescent="0.35">
      <c r="A999" t="s">
        <v>2385</v>
      </c>
      <c r="B999" t="s">
        <v>80</v>
      </c>
      <c r="C999" t="s">
        <v>1392</v>
      </c>
      <c r="D999" t="s">
        <v>82</v>
      </c>
      <c r="E999" s="2" t="str">
        <f>HYPERLINK("capsilon://?command=openfolder&amp;siteaddress=FAM.docvelocity-na8.net&amp;folderid=FXA322866E-EF1C-8821-B188-86073C685604","FX2202556")</f>
        <v>FX2202556</v>
      </c>
      <c r="F999" t="s">
        <v>19</v>
      </c>
      <c r="G999" t="s">
        <v>19</v>
      </c>
      <c r="H999" t="s">
        <v>83</v>
      </c>
      <c r="I999" t="s">
        <v>2386</v>
      </c>
      <c r="J999">
        <v>0</v>
      </c>
      <c r="K999" t="s">
        <v>85</v>
      </c>
      <c r="L999" t="s">
        <v>86</v>
      </c>
      <c r="M999" t="s">
        <v>87</v>
      </c>
      <c r="N999">
        <v>2</v>
      </c>
      <c r="O999" s="1">
        <v>44645.704814814817</v>
      </c>
      <c r="P999" s="1">
        <v>44645.767812500002</v>
      </c>
      <c r="Q999">
        <v>4886</v>
      </c>
      <c r="R999">
        <v>557</v>
      </c>
      <c r="S999" t="b">
        <v>0</v>
      </c>
      <c r="T999" t="s">
        <v>88</v>
      </c>
      <c r="U999" t="b">
        <v>0</v>
      </c>
      <c r="V999" t="s">
        <v>1254</v>
      </c>
      <c r="W999" s="1">
        <v>44645.710509259261</v>
      </c>
      <c r="X999">
        <v>488</v>
      </c>
      <c r="Y999">
        <v>52</v>
      </c>
      <c r="Z999">
        <v>0</v>
      </c>
      <c r="AA999">
        <v>52</v>
      </c>
      <c r="AB999">
        <v>0</v>
      </c>
      <c r="AC999">
        <v>44</v>
      </c>
      <c r="AD999">
        <v>-52</v>
      </c>
      <c r="AE999">
        <v>0</v>
      </c>
      <c r="AF999">
        <v>0</v>
      </c>
      <c r="AG999">
        <v>0</v>
      </c>
      <c r="AH999" t="s">
        <v>289</v>
      </c>
      <c r="AI999" s="1">
        <v>44645.767812500002</v>
      </c>
      <c r="AJ999">
        <v>69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-52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 x14ac:dyDescent="0.35">
      <c r="A1000" t="s">
        <v>2387</v>
      </c>
      <c r="B1000" t="s">
        <v>80</v>
      </c>
      <c r="C1000" t="s">
        <v>1392</v>
      </c>
      <c r="D1000" t="s">
        <v>82</v>
      </c>
      <c r="E1000" s="2" t="str">
        <f>HYPERLINK("capsilon://?command=openfolder&amp;siteaddress=FAM.docvelocity-na8.net&amp;folderid=FXA322866E-EF1C-8821-B188-86073C685604","FX2202556")</f>
        <v>FX2202556</v>
      </c>
      <c r="F1000" t="s">
        <v>19</v>
      </c>
      <c r="G1000" t="s">
        <v>19</v>
      </c>
      <c r="H1000" t="s">
        <v>83</v>
      </c>
      <c r="I1000" t="s">
        <v>2388</v>
      </c>
      <c r="J1000">
        <v>0</v>
      </c>
      <c r="K1000" t="s">
        <v>85</v>
      </c>
      <c r="L1000" t="s">
        <v>86</v>
      </c>
      <c r="M1000" t="s">
        <v>87</v>
      </c>
      <c r="N1000">
        <v>2</v>
      </c>
      <c r="O1000" s="1">
        <v>44645.704976851855</v>
      </c>
      <c r="P1000" s="1">
        <v>44645.77239583333</v>
      </c>
      <c r="Q1000">
        <v>4483</v>
      </c>
      <c r="R1000">
        <v>1342</v>
      </c>
      <c r="S1000" t="b">
        <v>0</v>
      </c>
      <c r="T1000" t="s">
        <v>88</v>
      </c>
      <c r="U1000" t="b">
        <v>0</v>
      </c>
      <c r="V1000" t="s">
        <v>1229</v>
      </c>
      <c r="W1000" s="1">
        <v>44645.715451388889</v>
      </c>
      <c r="X1000">
        <v>898</v>
      </c>
      <c r="Y1000">
        <v>52</v>
      </c>
      <c r="Z1000">
        <v>0</v>
      </c>
      <c r="AA1000">
        <v>52</v>
      </c>
      <c r="AB1000">
        <v>0</v>
      </c>
      <c r="AC1000">
        <v>44</v>
      </c>
      <c r="AD1000">
        <v>-52</v>
      </c>
      <c r="AE1000">
        <v>0</v>
      </c>
      <c r="AF1000">
        <v>0</v>
      </c>
      <c r="AG1000">
        <v>0</v>
      </c>
      <c r="AH1000" t="s">
        <v>149</v>
      </c>
      <c r="AI1000" s="1">
        <v>44645.77239583333</v>
      </c>
      <c r="AJ1000">
        <v>444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-52</v>
      </c>
      <c r="AQ1000">
        <v>0</v>
      </c>
      <c r="AR1000">
        <v>0</v>
      </c>
      <c r="AS1000">
        <v>0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 x14ac:dyDescent="0.35">
      <c r="A1001" t="s">
        <v>2389</v>
      </c>
      <c r="B1001" t="s">
        <v>80</v>
      </c>
      <c r="C1001" t="s">
        <v>1266</v>
      </c>
      <c r="D1001" t="s">
        <v>82</v>
      </c>
      <c r="E1001" s="2" t="str">
        <f>HYPERLINK("capsilon://?command=openfolder&amp;siteaddress=FAM.docvelocity-na8.net&amp;folderid=FXEDD8F722-AC16-B82C-C678-DEEB920297EC","FX220114175")</f>
        <v>FX220114175</v>
      </c>
      <c r="F1001" t="s">
        <v>19</v>
      </c>
      <c r="G1001" t="s">
        <v>19</v>
      </c>
      <c r="H1001" t="s">
        <v>83</v>
      </c>
      <c r="I1001" t="s">
        <v>2390</v>
      </c>
      <c r="J1001">
        <v>0</v>
      </c>
      <c r="K1001" t="s">
        <v>85</v>
      </c>
      <c r="L1001" t="s">
        <v>86</v>
      </c>
      <c r="M1001" t="s">
        <v>87</v>
      </c>
      <c r="N1001">
        <v>2</v>
      </c>
      <c r="O1001" s="1">
        <v>44645.706979166665</v>
      </c>
      <c r="P1001" s="1">
        <v>44645.768634259257</v>
      </c>
      <c r="Q1001">
        <v>4742</v>
      </c>
      <c r="R1001">
        <v>585</v>
      </c>
      <c r="S1001" t="b">
        <v>0</v>
      </c>
      <c r="T1001" t="s">
        <v>88</v>
      </c>
      <c r="U1001" t="b">
        <v>0</v>
      </c>
      <c r="V1001" t="s">
        <v>1361</v>
      </c>
      <c r="W1001" s="1">
        <v>44645.713865740741</v>
      </c>
      <c r="X1001">
        <v>509</v>
      </c>
      <c r="Y1001">
        <v>52</v>
      </c>
      <c r="Z1001">
        <v>0</v>
      </c>
      <c r="AA1001">
        <v>52</v>
      </c>
      <c r="AB1001">
        <v>0</v>
      </c>
      <c r="AC1001">
        <v>38</v>
      </c>
      <c r="AD1001">
        <v>-52</v>
      </c>
      <c r="AE1001">
        <v>0</v>
      </c>
      <c r="AF1001">
        <v>0</v>
      </c>
      <c r="AG1001">
        <v>0</v>
      </c>
      <c r="AH1001" t="s">
        <v>289</v>
      </c>
      <c r="AI1001" s="1">
        <v>44645.768634259257</v>
      </c>
      <c r="AJ1001">
        <v>70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-52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 x14ac:dyDescent="0.35">
      <c r="A1002" t="s">
        <v>2391</v>
      </c>
      <c r="B1002" t="s">
        <v>80</v>
      </c>
      <c r="C1002" t="s">
        <v>1931</v>
      </c>
      <c r="D1002" t="s">
        <v>82</v>
      </c>
      <c r="E1002" s="2" t="str">
        <f>HYPERLINK("capsilon://?command=openfolder&amp;siteaddress=FAM.docvelocity-na8.net&amp;folderid=FXE88D7730-44E5-38B3-6B31-022D68DF49D2","FX22035002")</f>
        <v>FX22035002</v>
      </c>
      <c r="F1002" t="s">
        <v>19</v>
      </c>
      <c r="G1002" t="s">
        <v>19</v>
      </c>
      <c r="H1002" t="s">
        <v>83</v>
      </c>
      <c r="I1002" t="s">
        <v>2392</v>
      </c>
      <c r="J1002">
        <v>0</v>
      </c>
      <c r="K1002" t="s">
        <v>85</v>
      </c>
      <c r="L1002" t="s">
        <v>86</v>
      </c>
      <c r="M1002" t="s">
        <v>87</v>
      </c>
      <c r="N1002">
        <v>2</v>
      </c>
      <c r="O1002" s="1">
        <v>44645.711412037039</v>
      </c>
      <c r="P1002" s="1">
        <v>44645.769016203703</v>
      </c>
      <c r="Q1002">
        <v>4759</v>
      </c>
      <c r="R1002">
        <v>218</v>
      </c>
      <c r="S1002" t="b">
        <v>0</v>
      </c>
      <c r="T1002" t="s">
        <v>88</v>
      </c>
      <c r="U1002" t="b">
        <v>0</v>
      </c>
      <c r="V1002" t="s">
        <v>1254</v>
      </c>
      <c r="W1002" s="1">
        <v>44645.713599537034</v>
      </c>
      <c r="X1002">
        <v>186</v>
      </c>
      <c r="Y1002">
        <v>9</v>
      </c>
      <c r="Z1002">
        <v>0</v>
      </c>
      <c r="AA1002">
        <v>9</v>
      </c>
      <c r="AB1002">
        <v>0</v>
      </c>
      <c r="AC1002">
        <v>1</v>
      </c>
      <c r="AD1002">
        <v>-9</v>
      </c>
      <c r="AE1002">
        <v>0</v>
      </c>
      <c r="AF1002">
        <v>0</v>
      </c>
      <c r="AG1002">
        <v>0</v>
      </c>
      <c r="AH1002" t="s">
        <v>289</v>
      </c>
      <c r="AI1002" s="1">
        <v>44645.769016203703</v>
      </c>
      <c r="AJ1002">
        <v>32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-9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 x14ac:dyDescent="0.35">
      <c r="A1003" t="s">
        <v>2393</v>
      </c>
      <c r="B1003" t="s">
        <v>80</v>
      </c>
      <c r="C1003" t="s">
        <v>2394</v>
      </c>
      <c r="D1003" t="s">
        <v>82</v>
      </c>
      <c r="E1003" s="2" t="str">
        <f>HYPERLINK("capsilon://?command=openfolder&amp;siteaddress=FAM.docvelocity-na8.net&amp;folderid=FXD017FEBE-EFC1-AD45-B13A-1657DB1D5FE9","FX220310884")</f>
        <v>FX220310884</v>
      </c>
      <c r="F1003" t="s">
        <v>19</v>
      </c>
      <c r="G1003" t="s">
        <v>19</v>
      </c>
      <c r="H1003" t="s">
        <v>83</v>
      </c>
      <c r="I1003" t="s">
        <v>2395</v>
      </c>
      <c r="J1003">
        <v>0</v>
      </c>
      <c r="K1003" t="s">
        <v>85</v>
      </c>
      <c r="L1003" t="s">
        <v>86</v>
      </c>
      <c r="M1003" t="s">
        <v>87</v>
      </c>
      <c r="N1003">
        <v>2</v>
      </c>
      <c r="O1003" s="1">
        <v>44645.721504629626</v>
      </c>
      <c r="P1003" s="1">
        <v>44645.769328703704</v>
      </c>
      <c r="Q1003">
        <v>3921</v>
      </c>
      <c r="R1003">
        <v>211</v>
      </c>
      <c r="S1003" t="b">
        <v>0</v>
      </c>
      <c r="T1003" t="s">
        <v>88</v>
      </c>
      <c r="U1003" t="b">
        <v>0</v>
      </c>
      <c r="V1003" t="s">
        <v>1229</v>
      </c>
      <c r="W1003" s="1">
        <v>44645.723773148151</v>
      </c>
      <c r="X1003">
        <v>185</v>
      </c>
      <c r="Y1003">
        <v>9</v>
      </c>
      <c r="Z1003">
        <v>0</v>
      </c>
      <c r="AA1003">
        <v>9</v>
      </c>
      <c r="AB1003">
        <v>0</v>
      </c>
      <c r="AC1003">
        <v>3</v>
      </c>
      <c r="AD1003">
        <v>-9</v>
      </c>
      <c r="AE1003">
        <v>0</v>
      </c>
      <c r="AF1003">
        <v>0</v>
      </c>
      <c r="AG1003">
        <v>0</v>
      </c>
      <c r="AH1003" t="s">
        <v>289</v>
      </c>
      <c r="AI1003" s="1">
        <v>44645.769328703704</v>
      </c>
      <c r="AJ1003">
        <v>26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-9</v>
      </c>
      <c r="AQ1003">
        <v>0</v>
      </c>
      <c r="AR1003">
        <v>0</v>
      </c>
      <c r="AS1003">
        <v>0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 x14ac:dyDescent="0.35">
      <c r="A1004" t="s">
        <v>2396</v>
      </c>
      <c r="B1004" t="s">
        <v>80</v>
      </c>
      <c r="C1004" t="s">
        <v>1931</v>
      </c>
      <c r="D1004" t="s">
        <v>82</v>
      </c>
      <c r="E1004" s="2" t="str">
        <f>HYPERLINK("capsilon://?command=openfolder&amp;siteaddress=FAM.docvelocity-na8.net&amp;folderid=FXE88D7730-44E5-38B3-6B31-022D68DF49D2","FX22035002")</f>
        <v>FX22035002</v>
      </c>
      <c r="F1004" t="s">
        <v>19</v>
      </c>
      <c r="G1004" t="s">
        <v>19</v>
      </c>
      <c r="H1004" t="s">
        <v>83</v>
      </c>
      <c r="I1004" t="s">
        <v>2397</v>
      </c>
      <c r="J1004">
        <v>0</v>
      </c>
      <c r="K1004" t="s">
        <v>85</v>
      </c>
      <c r="L1004" t="s">
        <v>86</v>
      </c>
      <c r="M1004" t="s">
        <v>87</v>
      </c>
      <c r="N1004">
        <v>2</v>
      </c>
      <c r="O1004" s="1">
        <v>44645.721736111111</v>
      </c>
      <c r="P1004" s="1">
        <v>44645.769432870373</v>
      </c>
      <c r="Q1004">
        <v>4026</v>
      </c>
      <c r="R1004">
        <v>95</v>
      </c>
      <c r="S1004" t="b">
        <v>0</v>
      </c>
      <c r="T1004" t="s">
        <v>88</v>
      </c>
      <c r="U1004" t="b">
        <v>0</v>
      </c>
      <c r="V1004" t="s">
        <v>1254</v>
      </c>
      <c r="W1004" s="1">
        <v>44645.722997685189</v>
      </c>
      <c r="X1004">
        <v>87</v>
      </c>
      <c r="Y1004">
        <v>0</v>
      </c>
      <c r="Z1004">
        <v>0</v>
      </c>
      <c r="AA1004">
        <v>0</v>
      </c>
      <c r="AB1004">
        <v>9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">
        <v>289</v>
      </c>
      <c r="AI1004" s="1">
        <v>44645.769432870373</v>
      </c>
      <c r="AJ1004">
        <v>8</v>
      </c>
      <c r="AK1004">
        <v>0</v>
      </c>
      <c r="AL1004">
        <v>0</v>
      </c>
      <c r="AM1004">
        <v>0</v>
      </c>
      <c r="AN1004">
        <v>9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 x14ac:dyDescent="0.35">
      <c r="A1005" t="s">
        <v>2398</v>
      </c>
      <c r="B1005" t="s">
        <v>80</v>
      </c>
      <c r="C1005" t="s">
        <v>887</v>
      </c>
      <c r="D1005" t="s">
        <v>82</v>
      </c>
      <c r="E1005" s="2" t="str">
        <f>HYPERLINK("capsilon://?command=openfolder&amp;siteaddress=FAM.docvelocity-na8.net&amp;folderid=FX18C77600-5157-E64A-C244-A87883DFA044","FX220210676")</f>
        <v>FX220210676</v>
      </c>
      <c r="F1005" t="s">
        <v>19</v>
      </c>
      <c r="G1005" t="s">
        <v>19</v>
      </c>
      <c r="H1005" t="s">
        <v>83</v>
      </c>
      <c r="I1005" t="s">
        <v>2399</v>
      </c>
      <c r="J1005">
        <v>0</v>
      </c>
      <c r="K1005" t="s">
        <v>85</v>
      </c>
      <c r="L1005" t="s">
        <v>86</v>
      </c>
      <c r="M1005" t="s">
        <v>87</v>
      </c>
      <c r="N1005">
        <v>2</v>
      </c>
      <c r="O1005" s="1">
        <v>44645.788784722223</v>
      </c>
      <c r="P1005" s="1">
        <v>44645.841504629629</v>
      </c>
      <c r="Q1005">
        <v>4241</v>
      </c>
      <c r="R1005">
        <v>314</v>
      </c>
      <c r="S1005" t="b">
        <v>0</v>
      </c>
      <c r="T1005" t="s">
        <v>88</v>
      </c>
      <c r="U1005" t="b">
        <v>0</v>
      </c>
      <c r="V1005" t="s">
        <v>1235</v>
      </c>
      <c r="W1005" s="1">
        <v>44645.79246527778</v>
      </c>
      <c r="X1005">
        <v>257</v>
      </c>
      <c r="Y1005">
        <v>9</v>
      </c>
      <c r="Z1005">
        <v>0</v>
      </c>
      <c r="AA1005">
        <v>9</v>
      </c>
      <c r="AB1005">
        <v>0</v>
      </c>
      <c r="AC1005">
        <v>4</v>
      </c>
      <c r="AD1005">
        <v>-9</v>
      </c>
      <c r="AE1005">
        <v>0</v>
      </c>
      <c r="AF1005">
        <v>0</v>
      </c>
      <c r="AG1005">
        <v>0</v>
      </c>
      <c r="AH1005" t="s">
        <v>149</v>
      </c>
      <c r="AI1005" s="1">
        <v>44645.841504629629</v>
      </c>
      <c r="AJ1005">
        <v>57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-9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 x14ac:dyDescent="0.35">
      <c r="A1006" t="s">
        <v>2400</v>
      </c>
      <c r="B1006" t="s">
        <v>80</v>
      </c>
      <c r="C1006" t="s">
        <v>1098</v>
      </c>
      <c r="D1006" t="s">
        <v>82</v>
      </c>
      <c r="E1006" s="2" t="str">
        <f>HYPERLINK("capsilon://?command=openfolder&amp;siteaddress=FAM.docvelocity-na8.net&amp;folderid=FXC96D64A3-B47E-30D4-BB68-4BAC8E1E69C2","FX220212356")</f>
        <v>FX220212356</v>
      </c>
      <c r="F1006" t="s">
        <v>19</v>
      </c>
      <c r="G1006" t="s">
        <v>19</v>
      </c>
      <c r="H1006" t="s">
        <v>83</v>
      </c>
      <c r="I1006" t="s">
        <v>2401</v>
      </c>
      <c r="J1006">
        <v>0</v>
      </c>
      <c r="K1006" t="s">
        <v>85</v>
      </c>
      <c r="L1006" t="s">
        <v>86</v>
      </c>
      <c r="M1006" t="s">
        <v>87</v>
      </c>
      <c r="N1006">
        <v>2</v>
      </c>
      <c r="O1006" s="1">
        <v>44645.868333333332</v>
      </c>
      <c r="P1006" s="1">
        <v>44646.012719907405</v>
      </c>
      <c r="Q1006">
        <v>11119</v>
      </c>
      <c r="R1006">
        <v>1356</v>
      </c>
      <c r="S1006" t="b">
        <v>0</v>
      </c>
      <c r="T1006" t="s">
        <v>88</v>
      </c>
      <c r="U1006" t="b">
        <v>0</v>
      </c>
      <c r="V1006" t="s">
        <v>1302</v>
      </c>
      <c r="W1006" s="1">
        <v>44645.973344907405</v>
      </c>
      <c r="X1006">
        <v>1143</v>
      </c>
      <c r="Y1006">
        <v>52</v>
      </c>
      <c r="Z1006">
        <v>0</v>
      </c>
      <c r="AA1006">
        <v>52</v>
      </c>
      <c r="AB1006">
        <v>0</v>
      </c>
      <c r="AC1006">
        <v>22</v>
      </c>
      <c r="AD1006">
        <v>-52</v>
      </c>
      <c r="AE1006">
        <v>0</v>
      </c>
      <c r="AF1006">
        <v>0</v>
      </c>
      <c r="AG1006">
        <v>0</v>
      </c>
      <c r="AH1006" t="s">
        <v>424</v>
      </c>
      <c r="AI1006" s="1">
        <v>44646.012719907405</v>
      </c>
      <c r="AJ1006">
        <v>116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-52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 x14ac:dyDescent="0.35">
      <c r="A1007" t="s">
        <v>2402</v>
      </c>
      <c r="B1007" t="s">
        <v>80</v>
      </c>
      <c r="C1007" t="s">
        <v>1098</v>
      </c>
      <c r="D1007" t="s">
        <v>82</v>
      </c>
      <c r="E1007" s="2" t="str">
        <f>HYPERLINK("capsilon://?command=openfolder&amp;siteaddress=FAM.docvelocity-na8.net&amp;folderid=FXC96D64A3-B47E-30D4-BB68-4BAC8E1E69C2","FX220212356")</f>
        <v>FX220212356</v>
      </c>
      <c r="F1007" t="s">
        <v>19</v>
      </c>
      <c r="G1007" t="s">
        <v>19</v>
      </c>
      <c r="H1007" t="s">
        <v>83</v>
      </c>
      <c r="I1007" t="s">
        <v>2403</v>
      </c>
      <c r="J1007">
        <v>46</v>
      </c>
      <c r="K1007" t="s">
        <v>85</v>
      </c>
      <c r="L1007" t="s">
        <v>86</v>
      </c>
      <c r="M1007" t="s">
        <v>87</v>
      </c>
      <c r="N1007">
        <v>2</v>
      </c>
      <c r="O1007" s="1">
        <v>44645.86891203704</v>
      </c>
      <c r="P1007" s="1">
        <v>44646.014606481483</v>
      </c>
      <c r="Q1007">
        <v>12170</v>
      </c>
      <c r="R1007">
        <v>418</v>
      </c>
      <c r="S1007" t="b">
        <v>0</v>
      </c>
      <c r="T1007" t="s">
        <v>88</v>
      </c>
      <c r="U1007" t="b">
        <v>0</v>
      </c>
      <c r="V1007" t="s">
        <v>1302</v>
      </c>
      <c r="W1007" s="1">
        <v>44645.976319444446</v>
      </c>
      <c r="X1007">
        <v>256</v>
      </c>
      <c r="Y1007">
        <v>41</v>
      </c>
      <c r="Z1007">
        <v>0</v>
      </c>
      <c r="AA1007">
        <v>41</v>
      </c>
      <c r="AB1007">
        <v>0</v>
      </c>
      <c r="AC1007">
        <v>2</v>
      </c>
      <c r="AD1007">
        <v>5</v>
      </c>
      <c r="AE1007">
        <v>0</v>
      </c>
      <c r="AF1007">
        <v>0</v>
      </c>
      <c r="AG1007">
        <v>0</v>
      </c>
      <c r="AH1007" t="s">
        <v>424</v>
      </c>
      <c r="AI1007" s="1">
        <v>44646.014606481483</v>
      </c>
      <c r="AJ1007">
        <v>162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 x14ac:dyDescent="0.35">
      <c r="A1008" t="s">
        <v>2404</v>
      </c>
      <c r="B1008" t="s">
        <v>80</v>
      </c>
      <c r="C1008" t="s">
        <v>1142</v>
      </c>
      <c r="D1008" t="s">
        <v>82</v>
      </c>
      <c r="E1008" s="2" t="str">
        <f>HYPERLINK("capsilon://?command=openfolder&amp;siteaddress=FAM.docvelocity-na8.net&amp;folderid=FXE2CD6C6E-3444-1F95-DA56-EE17E310BFB5","FX22034374")</f>
        <v>FX22034374</v>
      </c>
      <c r="F1008" t="s">
        <v>19</v>
      </c>
      <c r="G1008" t="s">
        <v>19</v>
      </c>
      <c r="H1008" t="s">
        <v>83</v>
      </c>
      <c r="I1008" t="s">
        <v>2405</v>
      </c>
      <c r="J1008">
        <v>0</v>
      </c>
      <c r="K1008" t="s">
        <v>85</v>
      </c>
      <c r="L1008" t="s">
        <v>86</v>
      </c>
      <c r="M1008" t="s">
        <v>87</v>
      </c>
      <c r="N1008">
        <v>2</v>
      </c>
      <c r="O1008" s="1">
        <v>44645.873541666668</v>
      </c>
      <c r="P1008" s="1">
        <v>44646.01599537037</v>
      </c>
      <c r="Q1008">
        <v>12037</v>
      </c>
      <c r="R1008">
        <v>271</v>
      </c>
      <c r="S1008" t="b">
        <v>0</v>
      </c>
      <c r="T1008" t="s">
        <v>88</v>
      </c>
      <c r="U1008" t="b">
        <v>0</v>
      </c>
      <c r="V1008" t="s">
        <v>1302</v>
      </c>
      <c r="W1008" s="1">
        <v>44645.978078703702</v>
      </c>
      <c r="X1008">
        <v>151</v>
      </c>
      <c r="Y1008">
        <v>9</v>
      </c>
      <c r="Z1008">
        <v>0</v>
      </c>
      <c r="AA1008">
        <v>9</v>
      </c>
      <c r="AB1008">
        <v>0</v>
      </c>
      <c r="AC1008">
        <v>2</v>
      </c>
      <c r="AD1008">
        <v>-9</v>
      </c>
      <c r="AE1008">
        <v>0</v>
      </c>
      <c r="AF1008">
        <v>0</v>
      </c>
      <c r="AG1008">
        <v>0</v>
      </c>
      <c r="AH1008" t="s">
        <v>424</v>
      </c>
      <c r="AI1008" s="1">
        <v>44646.01599537037</v>
      </c>
      <c r="AJ1008">
        <v>120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-9</v>
      </c>
      <c r="AQ1008">
        <v>0</v>
      </c>
      <c r="AR1008">
        <v>0</v>
      </c>
      <c r="AS1008">
        <v>0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 x14ac:dyDescent="0.35">
      <c r="A1009" t="s">
        <v>2406</v>
      </c>
      <c r="B1009" t="s">
        <v>80</v>
      </c>
      <c r="C1009" t="s">
        <v>836</v>
      </c>
      <c r="D1009" t="s">
        <v>82</v>
      </c>
      <c r="E1009" s="2" t="str">
        <f>HYPERLINK("capsilon://?command=openfolder&amp;siteaddress=FAM.docvelocity-na8.net&amp;folderid=FX4F122F21-8D39-957E-78CC-862FF31B9B0D","FX22032824")</f>
        <v>FX22032824</v>
      </c>
      <c r="F1009" t="s">
        <v>19</v>
      </c>
      <c r="G1009" t="s">
        <v>19</v>
      </c>
      <c r="H1009" t="s">
        <v>83</v>
      </c>
      <c r="I1009" t="s">
        <v>2407</v>
      </c>
      <c r="J1009">
        <v>28</v>
      </c>
      <c r="K1009" t="s">
        <v>85</v>
      </c>
      <c r="L1009" t="s">
        <v>86</v>
      </c>
      <c r="M1009" t="s">
        <v>87</v>
      </c>
      <c r="N1009">
        <v>1</v>
      </c>
      <c r="O1009" s="1">
        <v>44645.878368055557</v>
      </c>
      <c r="P1009" s="1">
        <v>44645.993784722225</v>
      </c>
      <c r="Q1009">
        <v>9673</v>
      </c>
      <c r="R1009">
        <v>299</v>
      </c>
      <c r="S1009" t="b">
        <v>0</v>
      </c>
      <c r="T1009" t="s">
        <v>88</v>
      </c>
      <c r="U1009" t="b">
        <v>0</v>
      </c>
      <c r="V1009" t="s">
        <v>1302</v>
      </c>
      <c r="W1009" s="1">
        <v>44645.993784722225</v>
      </c>
      <c r="X1009">
        <v>256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28</v>
      </c>
      <c r="AE1009">
        <v>21</v>
      </c>
      <c r="AF1009">
        <v>0</v>
      </c>
      <c r="AG1009">
        <v>3</v>
      </c>
      <c r="AH1009" t="s">
        <v>88</v>
      </c>
      <c r="AI1009" t="s">
        <v>88</v>
      </c>
      <c r="AJ1009" t="s">
        <v>88</v>
      </c>
      <c r="AK1009" t="s">
        <v>88</v>
      </c>
      <c r="AL1009" t="s">
        <v>88</v>
      </c>
      <c r="AM1009" t="s">
        <v>88</v>
      </c>
      <c r="AN1009" t="s">
        <v>88</v>
      </c>
      <c r="AO1009" t="s">
        <v>88</v>
      </c>
      <c r="AP1009" t="s">
        <v>88</v>
      </c>
      <c r="AQ1009" t="s">
        <v>88</v>
      </c>
      <c r="AR1009" t="s">
        <v>88</v>
      </c>
      <c r="AS1009" t="s">
        <v>88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 x14ac:dyDescent="0.35">
      <c r="A1010" t="s">
        <v>2408</v>
      </c>
      <c r="B1010" t="s">
        <v>80</v>
      </c>
      <c r="C1010" t="s">
        <v>836</v>
      </c>
      <c r="D1010" t="s">
        <v>82</v>
      </c>
      <c r="E1010" s="2" t="str">
        <f>HYPERLINK("capsilon://?command=openfolder&amp;siteaddress=FAM.docvelocity-na8.net&amp;folderid=FX4F122F21-8D39-957E-78CC-862FF31B9B0D","FX22032824")</f>
        <v>FX22032824</v>
      </c>
      <c r="F1010" t="s">
        <v>19</v>
      </c>
      <c r="G1010" t="s">
        <v>19</v>
      </c>
      <c r="H1010" t="s">
        <v>83</v>
      </c>
      <c r="I1010" t="s">
        <v>2409</v>
      </c>
      <c r="J1010">
        <v>28</v>
      </c>
      <c r="K1010" t="s">
        <v>85</v>
      </c>
      <c r="L1010" t="s">
        <v>86</v>
      </c>
      <c r="M1010" t="s">
        <v>87</v>
      </c>
      <c r="N1010">
        <v>1</v>
      </c>
      <c r="O1010" s="1">
        <v>44645.879363425927</v>
      </c>
      <c r="P1010" s="1">
        <v>44645.996631944443</v>
      </c>
      <c r="Q1010">
        <v>9887</v>
      </c>
      <c r="R1010">
        <v>245</v>
      </c>
      <c r="S1010" t="b">
        <v>0</v>
      </c>
      <c r="T1010" t="s">
        <v>88</v>
      </c>
      <c r="U1010" t="b">
        <v>0</v>
      </c>
      <c r="V1010" t="s">
        <v>1302</v>
      </c>
      <c r="W1010" s="1">
        <v>44645.996631944443</v>
      </c>
      <c r="X1010">
        <v>245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28</v>
      </c>
      <c r="AE1010">
        <v>21</v>
      </c>
      <c r="AF1010">
        <v>0</v>
      </c>
      <c r="AG1010">
        <v>2</v>
      </c>
      <c r="AH1010" t="s">
        <v>88</v>
      </c>
      <c r="AI1010" t="s">
        <v>88</v>
      </c>
      <c r="AJ1010" t="s">
        <v>88</v>
      </c>
      <c r="AK1010" t="s">
        <v>88</v>
      </c>
      <c r="AL1010" t="s">
        <v>88</v>
      </c>
      <c r="AM1010" t="s">
        <v>88</v>
      </c>
      <c r="AN1010" t="s">
        <v>88</v>
      </c>
      <c r="AO1010" t="s">
        <v>88</v>
      </c>
      <c r="AP1010" t="s">
        <v>88</v>
      </c>
      <c r="AQ1010" t="s">
        <v>88</v>
      </c>
      <c r="AR1010" t="s">
        <v>88</v>
      </c>
      <c r="AS1010" t="s">
        <v>88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 x14ac:dyDescent="0.35">
      <c r="A1011" t="s">
        <v>2410</v>
      </c>
      <c r="B1011" t="s">
        <v>80</v>
      </c>
      <c r="C1011" t="s">
        <v>2411</v>
      </c>
      <c r="D1011" t="s">
        <v>82</v>
      </c>
      <c r="E1011" s="2" t="str">
        <f>HYPERLINK("capsilon://?command=openfolder&amp;siteaddress=FAM.docvelocity-na8.net&amp;folderid=FX2D9F366D-98CE-C1DA-8A81-9D76FBC7797E","FX22029485")</f>
        <v>FX22029485</v>
      </c>
      <c r="F1011" t="s">
        <v>19</v>
      </c>
      <c r="G1011" t="s">
        <v>19</v>
      </c>
      <c r="H1011" t="s">
        <v>83</v>
      </c>
      <c r="I1011" t="s">
        <v>2412</v>
      </c>
      <c r="J1011">
        <v>0</v>
      </c>
      <c r="K1011" t="s">
        <v>85</v>
      </c>
      <c r="L1011" t="s">
        <v>86</v>
      </c>
      <c r="M1011" t="s">
        <v>87</v>
      </c>
      <c r="N1011">
        <v>2</v>
      </c>
      <c r="O1011" s="1">
        <v>44622.703472222223</v>
      </c>
      <c r="P1011" s="1">
        <v>44622.728530092594</v>
      </c>
      <c r="Q1011">
        <v>1330</v>
      </c>
      <c r="R1011">
        <v>835</v>
      </c>
      <c r="S1011" t="b">
        <v>0</v>
      </c>
      <c r="T1011" t="s">
        <v>88</v>
      </c>
      <c r="U1011" t="b">
        <v>0</v>
      </c>
      <c r="V1011" t="s">
        <v>114</v>
      </c>
      <c r="W1011" s="1">
        <v>44622.712500000001</v>
      </c>
      <c r="X1011">
        <v>455</v>
      </c>
      <c r="Y1011">
        <v>42</v>
      </c>
      <c r="Z1011">
        <v>0</v>
      </c>
      <c r="AA1011">
        <v>42</v>
      </c>
      <c r="AB1011">
        <v>0</v>
      </c>
      <c r="AC1011">
        <v>15</v>
      </c>
      <c r="AD1011">
        <v>-42</v>
      </c>
      <c r="AE1011">
        <v>0</v>
      </c>
      <c r="AF1011">
        <v>0</v>
      </c>
      <c r="AG1011">
        <v>0</v>
      </c>
      <c r="AH1011" t="s">
        <v>98</v>
      </c>
      <c r="AI1011" s="1">
        <v>44622.728530092594</v>
      </c>
      <c r="AJ1011">
        <v>370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-42</v>
      </c>
      <c r="AQ1011">
        <v>0</v>
      </c>
      <c r="AR1011">
        <v>0</v>
      </c>
      <c r="AS1011">
        <v>0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 x14ac:dyDescent="0.35">
      <c r="A1012" t="s">
        <v>2413</v>
      </c>
      <c r="B1012" t="s">
        <v>80</v>
      </c>
      <c r="C1012" t="s">
        <v>2186</v>
      </c>
      <c r="D1012" t="s">
        <v>82</v>
      </c>
      <c r="E1012" s="2" t="str">
        <f>HYPERLINK("capsilon://?command=openfolder&amp;siteaddress=FAM.docvelocity-na8.net&amp;folderid=FXA869EB07-2B02-2F49-E0A6-6CA0A99FABE5","FX22031785")</f>
        <v>FX22031785</v>
      </c>
      <c r="F1012" t="s">
        <v>19</v>
      </c>
      <c r="G1012" t="s">
        <v>19</v>
      </c>
      <c r="H1012" t="s">
        <v>83</v>
      </c>
      <c r="I1012" t="s">
        <v>2414</v>
      </c>
      <c r="J1012">
        <v>114</v>
      </c>
      <c r="K1012" t="s">
        <v>85</v>
      </c>
      <c r="L1012" t="s">
        <v>86</v>
      </c>
      <c r="M1012" t="s">
        <v>87</v>
      </c>
      <c r="N1012">
        <v>2</v>
      </c>
      <c r="O1012" s="1">
        <v>44645.898981481485</v>
      </c>
      <c r="P1012" s="1">
        <v>44646.101087962961</v>
      </c>
      <c r="Q1012">
        <v>16081</v>
      </c>
      <c r="R1012">
        <v>1381</v>
      </c>
      <c r="S1012" t="b">
        <v>0</v>
      </c>
      <c r="T1012" t="s">
        <v>88</v>
      </c>
      <c r="U1012" t="b">
        <v>0</v>
      </c>
      <c r="V1012" t="s">
        <v>1302</v>
      </c>
      <c r="W1012" s="1">
        <v>44646.051261574074</v>
      </c>
      <c r="X1012">
        <v>762</v>
      </c>
      <c r="Y1012">
        <v>69</v>
      </c>
      <c r="Z1012">
        <v>0</v>
      </c>
      <c r="AA1012">
        <v>69</v>
      </c>
      <c r="AB1012">
        <v>5</v>
      </c>
      <c r="AC1012">
        <v>13</v>
      </c>
      <c r="AD1012">
        <v>45</v>
      </c>
      <c r="AE1012">
        <v>0</v>
      </c>
      <c r="AF1012">
        <v>0</v>
      </c>
      <c r="AG1012">
        <v>0</v>
      </c>
      <c r="AH1012" t="s">
        <v>424</v>
      </c>
      <c r="AI1012" s="1">
        <v>44646.101087962961</v>
      </c>
      <c r="AJ1012">
        <v>608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45</v>
      </c>
      <c r="AQ1012">
        <v>0</v>
      </c>
      <c r="AR1012">
        <v>0</v>
      </c>
      <c r="AS1012">
        <v>0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  <row r="1013" spans="1:57" x14ac:dyDescent="0.35">
      <c r="A1013" t="s">
        <v>2415</v>
      </c>
      <c r="B1013" t="s">
        <v>80</v>
      </c>
      <c r="C1013" t="s">
        <v>1098</v>
      </c>
      <c r="D1013" t="s">
        <v>82</v>
      </c>
      <c r="E1013" s="2" t="str">
        <f>HYPERLINK("capsilon://?command=openfolder&amp;siteaddress=FAM.docvelocity-na8.net&amp;folderid=FXC96D64A3-B47E-30D4-BB68-4BAC8E1E69C2","FX220212356")</f>
        <v>FX220212356</v>
      </c>
      <c r="F1013" t="s">
        <v>19</v>
      </c>
      <c r="G1013" t="s">
        <v>19</v>
      </c>
      <c r="H1013" t="s">
        <v>83</v>
      </c>
      <c r="I1013" t="s">
        <v>2416</v>
      </c>
      <c r="J1013">
        <v>0</v>
      </c>
      <c r="K1013" t="s">
        <v>85</v>
      </c>
      <c r="L1013" t="s">
        <v>86</v>
      </c>
      <c r="M1013" t="s">
        <v>87</v>
      </c>
      <c r="N1013">
        <v>2</v>
      </c>
      <c r="O1013" s="1">
        <v>44645.907534722224</v>
      </c>
      <c r="P1013" s="1">
        <v>44646.102442129632</v>
      </c>
      <c r="Q1013">
        <v>16168</v>
      </c>
      <c r="R1013">
        <v>672</v>
      </c>
      <c r="S1013" t="b">
        <v>0</v>
      </c>
      <c r="T1013" t="s">
        <v>88</v>
      </c>
      <c r="U1013" t="b">
        <v>0</v>
      </c>
      <c r="V1013" t="s">
        <v>1302</v>
      </c>
      <c r="W1013" s="1">
        <v>44646.057708333334</v>
      </c>
      <c r="X1013">
        <v>556</v>
      </c>
      <c r="Y1013">
        <v>52</v>
      </c>
      <c r="Z1013">
        <v>0</v>
      </c>
      <c r="AA1013">
        <v>52</v>
      </c>
      <c r="AB1013">
        <v>0</v>
      </c>
      <c r="AC1013">
        <v>20</v>
      </c>
      <c r="AD1013">
        <v>-52</v>
      </c>
      <c r="AE1013">
        <v>0</v>
      </c>
      <c r="AF1013">
        <v>0</v>
      </c>
      <c r="AG1013">
        <v>0</v>
      </c>
      <c r="AH1013" t="s">
        <v>424</v>
      </c>
      <c r="AI1013" s="1">
        <v>44646.102442129632</v>
      </c>
      <c r="AJ1013">
        <v>116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-52</v>
      </c>
      <c r="AQ1013">
        <v>0</v>
      </c>
      <c r="AR1013">
        <v>0</v>
      </c>
      <c r="AS1013">
        <v>0</v>
      </c>
      <c r="AT1013" t="s">
        <v>88</v>
      </c>
      <c r="AU1013" t="s">
        <v>88</v>
      </c>
      <c r="AV1013" t="s">
        <v>88</v>
      </c>
      <c r="AW1013" t="s">
        <v>88</v>
      </c>
      <c r="AX1013" t="s">
        <v>88</v>
      </c>
      <c r="AY1013" t="s">
        <v>88</v>
      </c>
      <c r="AZ1013" t="s">
        <v>88</v>
      </c>
      <c r="BA1013" t="s">
        <v>88</v>
      </c>
      <c r="BB1013" t="s">
        <v>88</v>
      </c>
      <c r="BC1013" t="s">
        <v>88</v>
      </c>
      <c r="BD1013" t="s">
        <v>88</v>
      </c>
      <c r="BE1013" t="s">
        <v>88</v>
      </c>
    </row>
    <row r="1014" spans="1:57" x14ac:dyDescent="0.35">
      <c r="A1014" t="s">
        <v>2417</v>
      </c>
      <c r="B1014" t="s">
        <v>80</v>
      </c>
      <c r="C1014" t="s">
        <v>1098</v>
      </c>
      <c r="D1014" t="s">
        <v>82</v>
      </c>
      <c r="E1014" s="2" t="str">
        <f>HYPERLINK("capsilon://?command=openfolder&amp;siteaddress=FAM.docvelocity-na8.net&amp;folderid=FXC96D64A3-B47E-30D4-BB68-4BAC8E1E69C2","FX220212356")</f>
        <v>FX220212356</v>
      </c>
      <c r="F1014" t="s">
        <v>19</v>
      </c>
      <c r="G1014" t="s">
        <v>19</v>
      </c>
      <c r="H1014" t="s">
        <v>83</v>
      </c>
      <c r="I1014" t="s">
        <v>2418</v>
      </c>
      <c r="J1014">
        <v>46</v>
      </c>
      <c r="K1014" t="s">
        <v>85</v>
      </c>
      <c r="L1014" t="s">
        <v>86</v>
      </c>
      <c r="M1014" t="s">
        <v>87</v>
      </c>
      <c r="N1014">
        <v>2</v>
      </c>
      <c r="O1014" s="1">
        <v>44645.90761574074</v>
      </c>
      <c r="P1014" s="1">
        <v>44646.103668981479</v>
      </c>
      <c r="Q1014">
        <v>16478</v>
      </c>
      <c r="R1014">
        <v>461</v>
      </c>
      <c r="S1014" t="b">
        <v>0</v>
      </c>
      <c r="T1014" t="s">
        <v>88</v>
      </c>
      <c r="U1014" t="b">
        <v>0</v>
      </c>
      <c r="V1014" t="s">
        <v>1302</v>
      </c>
      <c r="W1014" s="1">
        <v>44646.061840277776</v>
      </c>
      <c r="X1014">
        <v>356</v>
      </c>
      <c r="Y1014">
        <v>41</v>
      </c>
      <c r="Z1014">
        <v>0</v>
      </c>
      <c r="AA1014">
        <v>41</v>
      </c>
      <c r="AB1014">
        <v>0</v>
      </c>
      <c r="AC1014">
        <v>2</v>
      </c>
      <c r="AD1014">
        <v>5</v>
      </c>
      <c r="AE1014">
        <v>0</v>
      </c>
      <c r="AF1014">
        <v>0</v>
      </c>
      <c r="AG1014">
        <v>0</v>
      </c>
      <c r="AH1014" t="s">
        <v>424</v>
      </c>
      <c r="AI1014" s="1">
        <v>44646.103668981479</v>
      </c>
      <c r="AJ1014">
        <v>105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5</v>
      </c>
      <c r="AQ1014">
        <v>0</v>
      </c>
      <c r="AR1014">
        <v>0</v>
      </c>
      <c r="AS1014">
        <v>0</v>
      </c>
      <c r="AT1014" t="s">
        <v>88</v>
      </c>
      <c r="AU1014" t="s">
        <v>88</v>
      </c>
      <c r="AV1014" t="s">
        <v>88</v>
      </c>
      <c r="AW1014" t="s">
        <v>88</v>
      </c>
      <c r="AX1014" t="s">
        <v>88</v>
      </c>
      <c r="AY1014" t="s">
        <v>88</v>
      </c>
      <c r="AZ1014" t="s">
        <v>88</v>
      </c>
      <c r="BA1014" t="s">
        <v>88</v>
      </c>
      <c r="BB1014" t="s">
        <v>88</v>
      </c>
      <c r="BC1014" t="s">
        <v>88</v>
      </c>
      <c r="BD1014" t="s">
        <v>88</v>
      </c>
      <c r="BE1014" t="s">
        <v>88</v>
      </c>
    </row>
    <row r="1015" spans="1:57" x14ac:dyDescent="0.35">
      <c r="A1015" t="s">
        <v>2419</v>
      </c>
      <c r="B1015" t="s">
        <v>80</v>
      </c>
      <c r="C1015" t="s">
        <v>836</v>
      </c>
      <c r="D1015" t="s">
        <v>82</v>
      </c>
      <c r="E1015" s="2" t="str">
        <f>HYPERLINK("capsilon://?command=openfolder&amp;siteaddress=FAM.docvelocity-na8.net&amp;folderid=FX4F122F21-8D39-957E-78CC-862FF31B9B0D","FX22032824")</f>
        <v>FX22032824</v>
      </c>
      <c r="F1015" t="s">
        <v>19</v>
      </c>
      <c r="G1015" t="s">
        <v>19</v>
      </c>
      <c r="H1015" t="s">
        <v>83</v>
      </c>
      <c r="I1015" t="s">
        <v>2407</v>
      </c>
      <c r="J1015">
        <v>84</v>
      </c>
      <c r="K1015" t="s">
        <v>85</v>
      </c>
      <c r="L1015" t="s">
        <v>86</v>
      </c>
      <c r="M1015" t="s">
        <v>87</v>
      </c>
      <c r="N1015">
        <v>2</v>
      </c>
      <c r="O1015" s="1">
        <v>44645.994641203702</v>
      </c>
      <c r="P1015" s="1">
        <v>44646.011365740742</v>
      </c>
      <c r="Q1015">
        <v>508</v>
      </c>
      <c r="R1015">
        <v>937</v>
      </c>
      <c r="S1015" t="b">
        <v>0</v>
      </c>
      <c r="T1015" t="s">
        <v>88</v>
      </c>
      <c r="U1015" t="b">
        <v>1</v>
      </c>
      <c r="V1015" t="s">
        <v>1302</v>
      </c>
      <c r="W1015" s="1">
        <v>44646.001840277779</v>
      </c>
      <c r="X1015">
        <v>449</v>
      </c>
      <c r="Y1015">
        <v>63</v>
      </c>
      <c r="Z1015">
        <v>0</v>
      </c>
      <c r="AA1015">
        <v>63</v>
      </c>
      <c r="AB1015">
        <v>0</v>
      </c>
      <c r="AC1015">
        <v>8</v>
      </c>
      <c r="AD1015">
        <v>21</v>
      </c>
      <c r="AE1015">
        <v>0</v>
      </c>
      <c r="AF1015">
        <v>0</v>
      </c>
      <c r="AG1015">
        <v>0</v>
      </c>
      <c r="AH1015" t="s">
        <v>424</v>
      </c>
      <c r="AI1015" s="1">
        <v>44646.011365740742</v>
      </c>
      <c r="AJ1015">
        <v>488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21</v>
      </c>
      <c r="AQ1015">
        <v>0</v>
      </c>
      <c r="AR1015">
        <v>0</v>
      </c>
      <c r="AS1015">
        <v>0</v>
      </c>
      <c r="AT1015" t="s">
        <v>88</v>
      </c>
      <c r="AU1015" t="s">
        <v>88</v>
      </c>
      <c r="AV1015" t="s">
        <v>88</v>
      </c>
      <c r="AW1015" t="s">
        <v>88</v>
      </c>
      <c r="AX1015" t="s">
        <v>88</v>
      </c>
      <c r="AY1015" t="s">
        <v>88</v>
      </c>
      <c r="AZ1015" t="s">
        <v>88</v>
      </c>
      <c r="BA1015" t="s">
        <v>88</v>
      </c>
      <c r="BB1015" t="s">
        <v>88</v>
      </c>
      <c r="BC1015" t="s">
        <v>88</v>
      </c>
      <c r="BD1015" t="s">
        <v>88</v>
      </c>
      <c r="BE1015" t="s">
        <v>88</v>
      </c>
    </row>
    <row r="1016" spans="1:57" x14ac:dyDescent="0.35">
      <c r="A1016" t="s">
        <v>2420</v>
      </c>
      <c r="B1016" t="s">
        <v>80</v>
      </c>
      <c r="C1016" t="s">
        <v>836</v>
      </c>
      <c r="D1016" t="s">
        <v>82</v>
      </c>
      <c r="E1016" s="2" t="str">
        <f>HYPERLINK("capsilon://?command=openfolder&amp;siteaddress=FAM.docvelocity-na8.net&amp;folderid=FX4F122F21-8D39-957E-78CC-862FF31B9B0D","FX22032824")</f>
        <v>FX22032824</v>
      </c>
      <c r="F1016" t="s">
        <v>19</v>
      </c>
      <c r="G1016" t="s">
        <v>19</v>
      </c>
      <c r="H1016" t="s">
        <v>83</v>
      </c>
      <c r="I1016" t="s">
        <v>2409</v>
      </c>
      <c r="J1016">
        <v>56</v>
      </c>
      <c r="K1016" t="s">
        <v>85</v>
      </c>
      <c r="L1016" t="s">
        <v>86</v>
      </c>
      <c r="M1016" t="s">
        <v>87</v>
      </c>
      <c r="N1016">
        <v>2</v>
      </c>
      <c r="O1016" s="1">
        <v>44645.997511574074</v>
      </c>
      <c r="P1016" s="1">
        <v>44646.066770833335</v>
      </c>
      <c r="Q1016">
        <v>4350</v>
      </c>
      <c r="R1016">
        <v>1634</v>
      </c>
      <c r="S1016" t="b">
        <v>0</v>
      </c>
      <c r="T1016" t="s">
        <v>88</v>
      </c>
      <c r="U1016" t="b">
        <v>1</v>
      </c>
      <c r="V1016" t="s">
        <v>1302</v>
      </c>
      <c r="W1016" s="1">
        <v>44646.042430555557</v>
      </c>
      <c r="X1016">
        <v>1169</v>
      </c>
      <c r="Y1016">
        <v>42</v>
      </c>
      <c r="Z1016">
        <v>0</v>
      </c>
      <c r="AA1016">
        <v>42</v>
      </c>
      <c r="AB1016">
        <v>0</v>
      </c>
      <c r="AC1016">
        <v>8</v>
      </c>
      <c r="AD1016">
        <v>14</v>
      </c>
      <c r="AE1016">
        <v>0</v>
      </c>
      <c r="AF1016">
        <v>0</v>
      </c>
      <c r="AG1016">
        <v>0</v>
      </c>
      <c r="AH1016" t="s">
        <v>424</v>
      </c>
      <c r="AI1016" s="1">
        <v>44646.066770833335</v>
      </c>
      <c r="AJ1016">
        <v>458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14</v>
      </c>
      <c r="AQ1016">
        <v>0</v>
      </c>
      <c r="AR1016">
        <v>0</v>
      </c>
      <c r="AS1016">
        <v>0</v>
      </c>
      <c r="AT1016" t="s">
        <v>88</v>
      </c>
      <c r="AU1016" t="s">
        <v>88</v>
      </c>
      <c r="AV1016" t="s">
        <v>88</v>
      </c>
      <c r="AW1016" t="s">
        <v>88</v>
      </c>
      <c r="AX1016" t="s">
        <v>88</v>
      </c>
      <c r="AY1016" t="s">
        <v>88</v>
      </c>
      <c r="AZ1016" t="s">
        <v>88</v>
      </c>
      <c r="BA1016" t="s">
        <v>88</v>
      </c>
      <c r="BB1016" t="s">
        <v>88</v>
      </c>
      <c r="BC1016" t="s">
        <v>88</v>
      </c>
      <c r="BD1016" t="s">
        <v>88</v>
      </c>
      <c r="BE1016" t="s">
        <v>88</v>
      </c>
    </row>
    <row r="1017" spans="1:57" x14ac:dyDescent="0.35">
      <c r="A1017" t="s">
        <v>2421</v>
      </c>
      <c r="B1017" t="s">
        <v>80</v>
      </c>
      <c r="C1017" t="s">
        <v>2251</v>
      </c>
      <c r="D1017" t="s">
        <v>82</v>
      </c>
      <c r="E1017" s="2" t="str">
        <f>HYPERLINK("capsilon://?command=openfolder&amp;siteaddress=FAM.docvelocity-na8.net&amp;folderid=FXA454AA07-60F6-3BEE-9A10-C0B4ECCE1D8A","FX22037178")</f>
        <v>FX22037178</v>
      </c>
      <c r="F1017" t="s">
        <v>19</v>
      </c>
      <c r="G1017" t="s">
        <v>19</v>
      </c>
      <c r="H1017" t="s">
        <v>83</v>
      </c>
      <c r="I1017" t="s">
        <v>2422</v>
      </c>
      <c r="J1017">
        <v>0</v>
      </c>
      <c r="K1017" t="s">
        <v>85</v>
      </c>
      <c r="L1017" t="s">
        <v>86</v>
      </c>
      <c r="M1017" t="s">
        <v>87</v>
      </c>
      <c r="N1017">
        <v>2</v>
      </c>
      <c r="O1017" s="1">
        <v>44648.258125</v>
      </c>
      <c r="P1017" s="1">
        <v>44648.267476851855</v>
      </c>
      <c r="Q1017">
        <v>72</v>
      </c>
      <c r="R1017">
        <v>736</v>
      </c>
      <c r="S1017" t="b">
        <v>0</v>
      </c>
      <c r="T1017" t="s">
        <v>88</v>
      </c>
      <c r="U1017" t="b">
        <v>0</v>
      </c>
      <c r="V1017" t="s">
        <v>1318</v>
      </c>
      <c r="W1017" s="1">
        <v>44648.263009259259</v>
      </c>
      <c r="X1017">
        <v>368</v>
      </c>
      <c r="Y1017">
        <v>52</v>
      </c>
      <c r="Z1017">
        <v>0</v>
      </c>
      <c r="AA1017">
        <v>52</v>
      </c>
      <c r="AB1017">
        <v>0</v>
      </c>
      <c r="AC1017">
        <v>25</v>
      </c>
      <c r="AD1017">
        <v>-52</v>
      </c>
      <c r="AE1017">
        <v>0</v>
      </c>
      <c r="AF1017">
        <v>0</v>
      </c>
      <c r="AG1017">
        <v>0</v>
      </c>
      <c r="AH1017" t="s">
        <v>94</v>
      </c>
      <c r="AI1017" s="1">
        <v>44648.267476851855</v>
      </c>
      <c r="AJ1017">
        <v>368</v>
      </c>
      <c r="AK1017">
        <v>2</v>
      </c>
      <c r="AL1017">
        <v>0</v>
      </c>
      <c r="AM1017">
        <v>2</v>
      </c>
      <c r="AN1017">
        <v>0</v>
      </c>
      <c r="AO1017">
        <v>2</v>
      </c>
      <c r="AP1017">
        <v>-54</v>
      </c>
      <c r="AQ1017">
        <v>0</v>
      </c>
      <c r="AR1017">
        <v>0</v>
      </c>
      <c r="AS1017">
        <v>0</v>
      </c>
      <c r="AT1017" t="s">
        <v>88</v>
      </c>
      <c r="AU1017" t="s">
        <v>88</v>
      </c>
      <c r="AV1017" t="s">
        <v>88</v>
      </c>
      <c r="AW1017" t="s">
        <v>88</v>
      </c>
      <c r="AX1017" t="s">
        <v>88</v>
      </c>
      <c r="AY1017" t="s">
        <v>88</v>
      </c>
      <c r="AZ1017" t="s">
        <v>88</v>
      </c>
      <c r="BA1017" t="s">
        <v>88</v>
      </c>
      <c r="BB1017" t="s">
        <v>88</v>
      </c>
      <c r="BC1017" t="s">
        <v>88</v>
      </c>
      <c r="BD1017" t="s">
        <v>88</v>
      </c>
      <c r="BE1017" t="s">
        <v>88</v>
      </c>
    </row>
    <row r="1018" spans="1:57" x14ac:dyDescent="0.35">
      <c r="A1018" t="s">
        <v>2423</v>
      </c>
      <c r="B1018" t="s">
        <v>80</v>
      </c>
      <c r="C1018" t="s">
        <v>731</v>
      </c>
      <c r="D1018" t="s">
        <v>82</v>
      </c>
      <c r="E1018" s="2" t="str">
        <f>HYPERLINK("capsilon://?command=openfolder&amp;siteaddress=FAM.docvelocity-na8.net&amp;folderid=FXA83C5ED9-1000-059C-8279-5BFD186015F5","FX220212819")</f>
        <v>FX220212819</v>
      </c>
      <c r="F1018" t="s">
        <v>19</v>
      </c>
      <c r="G1018" t="s">
        <v>19</v>
      </c>
      <c r="H1018" t="s">
        <v>83</v>
      </c>
      <c r="I1018" t="s">
        <v>2424</v>
      </c>
      <c r="J1018">
        <v>0</v>
      </c>
      <c r="K1018" t="s">
        <v>85</v>
      </c>
      <c r="L1018" t="s">
        <v>86</v>
      </c>
      <c r="M1018" t="s">
        <v>87</v>
      </c>
      <c r="N1018">
        <v>2</v>
      </c>
      <c r="O1018" s="1">
        <v>44648.31695601852</v>
      </c>
      <c r="P1018" s="1">
        <v>44648.321875000001</v>
      </c>
      <c r="Q1018">
        <v>112</v>
      </c>
      <c r="R1018">
        <v>313</v>
      </c>
      <c r="S1018" t="b">
        <v>0</v>
      </c>
      <c r="T1018" t="s">
        <v>88</v>
      </c>
      <c r="U1018" t="b">
        <v>0</v>
      </c>
      <c r="V1018" t="s">
        <v>1318</v>
      </c>
      <c r="W1018" s="1">
        <v>44648.319085648145</v>
      </c>
      <c r="X1018">
        <v>165</v>
      </c>
      <c r="Y1018">
        <v>9</v>
      </c>
      <c r="Z1018">
        <v>0</v>
      </c>
      <c r="AA1018">
        <v>9</v>
      </c>
      <c r="AB1018">
        <v>0</v>
      </c>
      <c r="AC1018">
        <v>1</v>
      </c>
      <c r="AD1018">
        <v>-9</v>
      </c>
      <c r="AE1018">
        <v>0</v>
      </c>
      <c r="AF1018">
        <v>0</v>
      </c>
      <c r="AG1018">
        <v>0</v>
      </c>
      <c r="AH1018" t="s">
        <v>94</v>
      </c>
      <c r="AI1018" s="1">
        <v>44648.321875000001</v>
      </c>
      <c r="AJ1018">
        <v>148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-9</v>
      </c>
      <c r="AQ1018">
        <v>0</v>
      </c>
      <c r="AR1018">
        <v>0</v>
      </c>
      <c r="AS1018">
        <v>0</v>
      </c>
      <c r="AT1018" t="s">
        <v>88</v>
      </c>
      <c r="AU1018" t="s">
        <v>88</v>
      </c>
      <c r="AV1018" t="s">
        <v>88</v>
      </c>
      <c r="AW1018" t="s">
        <v>88</v>
      </c>
      <c r="AX1018" t="s">
        <v>88</v>
      </c>
      <c r="AY1018" t="s">
        <v>88</v>
      </c>
      <c r="AZ1018" t="s">
        <v>88</v>
      </c>
      <c r="BA1018" t="s">
        <v>88</v>
      </c>
      <c r="BB1018" t="s">
        <v>88</v>
      </c>
      <c r="BC1018" t="s">
        <v>88</v>
      </c>
      <c r="BD1018" t="s">
        <v>88</v>
      </c>
      <c r="BE1018" t="s">
        <v>88</v>
      </c>
    </row>
    <row r="1019" spans="1:57" x14ac:dyDescent="0.35">
      <c r="A1019" t="s">
        <v>2425</v>
      </c>
      <c r="B1019" t="s">
        <v>80</v>
      </c>
      <c r="C1019" t="s">
        <v>836</v>
      </c>
      <c r="D1019" t="s">
        <v>82</v>
      </c>
      <c r="E1019" s="2" t="str">
        <f>HYPERLINK("capsilon://?command=openfolder&amp;siteaddress=FAM.docvelocity-na8.net&amp;folderid=FX4F122F21-8D39-957E-78CC-862FF31B9B0D","FX22032824")</f>
        <v>FX22032824</v>
      </c>
      <c r="F1019" t="s">
        <v>19</v>
      </c>
      <c r="G1019" t="s">
        <v>19</v>
      </c>
      <c r="H1019" t="s">
        <v>83</v>
      </c>
      <c r="I1019" t="s">
        <v>2426</v>
      </c>
      <c r="J1019">
        <v>56</v>
      </c>
      <c r="K1019" t="s">
        <v>85</v>
      </c>
      <c r="L1019" t="s">
        <v>86</v>
      </c>
      <c r="M1019" t="s">
        <v>87</v>
      </c>
      <c r="N1019">
        <v>2</v>
      </c>
      <c r="O1019" s="1">
        <v>44648.357731481483</v>
      </c>
      <c r="P1019" s="1">
        <v>44648.37703703704</v>
      </c>
      <c r="Q1019">
        <v>1046</v>
      </c>
      <c r="R1019">
        <v>622</v>
      </c>
      <c r="S1019" t="b">
        <v>0</v>
      </c>
      <c r="T1019" t="s">
        <v>88</v>
      </c>
      <c r="U1019" t="b">
        <v>0</v>
      </c>
      <c r="V1019" t="s">
        <v>1318</v>
      </c>
      <c r="W1019" s="1">
        <v>44648.362812500003</v>
      </c>
      <c r="X1019">
        <v>303</v>
      </c>
      <c r="Y1019">
        <v>42</v>
      </c>
      <c r="Z1019">
        <v>0</v>
      </c>
      <c r="AA1019">
        <v>42</v>
      </c>
      <c r="AB1019">
        <v>0</v>
      </c>
      <c r="AC1019">
        <v>3</v>
      </c>
      <c r="AD1019">
        <v>14</v>
      </c>
      <c r="AE1019">
        <v>0</v>
      </c>
      <c r="AF1019">
        <v>0</v>
      </c>
      <c r="AG1019">
        <v>0</v>
      </c>
      <c r="AH1019" t="s">
        <v>255</v>
      </c>
      <c r="AI1019" s="1">
        <v>44648.37703703704</v>
      </c>
      <c r="AJ1019">
        <v>319</v>
      </c>
      <c r="AK1019">
        <v>1</v>
      </c>
      <c r="AL1019">
        <v>0</v>
      </c>
      <c r="AM1019">
        <v>1</v>
      </c>
      <c r="AN1019">
        <v>0</v>
      </c>
      <c r="AO1019">
        <v>0</v>
      </c>
      <c r="AP1019">
        <v>13</v>
      </c>
      <c r="AQ1019">
        <v>0</v>
      </c>
      <c r="AR1019">
        <v>0</v>
      </c>
      <c r="AS1019">
        <v>0</v>
      </c>
      <c r="AT1019" t="s">
        <v>88</v>
      </c>
      <c r="AU1019" t="s">
        <v>88</v>
      </c>
      <c r="AV1019" t="s">
        <v>88</v>
      </c>
      <c r="AW1019" t="s">
        <v>88</v>
      </c>
      <c r="AX1019" t="s">
        <v>88</v>
      </c>
      <c r="AY1019" t="s">
        <v>88</v>
      </c>
      <c r="AZ1019" t="s">
        <v>88</v>
      </c>
      <c r="BA1019" t="s">
        <v>88</v>
      </c>
      <c r="BB1019" t="s">
        <v>88</v>
      </c>
      <c r="BC1019" t="s">
        <v>88</v>
      </c>
      <c r="BD1019" t="s">
        <v>88</v>
      </c>
      <c r="BE1019" t="s">
        <v>88</v>
      </c>
    </row>
    <row r="1020" spans="1:57" x14ac:dyDescent="0.35">
      <c r="A1020" t="s">
        <v>2427</v>
      </c>
      <c r="B1020" t="s">
        <v>80</v>
      </c>
      <c r="C1020" t="s">
        <v>1208</v>
      </c>
      <c r="D1020" t="s">
        <v>82</v>
      </c>
      <c r="E1020" s="2" t="str">
        <f>HYPERLINK("capsilon://?command=openfolder&amp;siteaddress=FAM.docvelocity-na8.net&amp;folderid=FX07E8DE75-5A1E-90F8-A69D-262A3E27B7FF","FX22018391")</f>
        <v>FX22018391</v>
      </c>
      <c r="F1020" t="s">
        <v>19</v>
      </c>
      <c r="G1020" t="s">
        <v>19</v>
      </c>
      <c r="H1020" t="s">
        <v>83</v>
      </c>
      <c r="I1020" t="s">
        <v>2428</v>
      </c>
      <c r="J1020">
        <v>79</v>
      </c>
      <c r="K1020" t="s">
        <v>85</v>
      </c>
      <c r="L1020" t="s">
        <v>86</v>
      </c>
      <c r="M1020" t="s">
        <v>87</v>
      </c>
      <c r="N1020">
        <v>2</v>
      </c>
      <c r="O1020" s="1">
        <v>44648.415046296293</v>
      </c>
      <c r="P1020" s="1">
        <v>44648.431030092594</v>
      </c>
      <c r="Q1020">
        <v>675</v>
      </c>
      <c r="R1020">
        <v>706</v>
      </c>
      <c r="S1020" t="b">
        <v>0</v>
      </c>
      <c r="T1020" t="s">
        <v>88</v>
      </c>
      <c r="U1020" t="b">
        <v>0</v>
      </c>
      <c r="V1020" t="s">
        <v>2429</v>
      </c>
      <c r="W1020" s="1">
        <v>44648.427534722221</v>
      </c>
      <c r="X1020">
        <v>411</v>
      </c>
      <c r="Y1020">
        <v>74</v>
      </c>
      <c r="Z1020">
        <v>0</v>
      </c>
      <c r="AA1020">
        <v>74</v>
      </c>
      <c r="AB1020">
        <v>0</v>
      </c>
      <c r="AC1020">
        <v>0</v>
      </c>
      <c r="AD1020">
        <v>5</v>
      </c>
      <c r="AE1020">
        <v>0</v>
      </c>
      <c r="AF1020">
        <v>0</v>
      </c>
      <c r="AG1020">
        <v>0</v>
      </c>
      <c r="AH1020" t="s">
        <v>130</v>
      </c>
      <c r="AI1020" s="1">
        <v>44648.431030092594</v>
      </c>
      <c r="AJ1020">
        <v>71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5</v>
      </c>
      <c r="AQ1020">
        <v>0</v>
      </c>
      <c r="AR1020">
        <v>0</v>
      </c>
      <c r="AS1020">
        <v>0</v>
      </c>
      <c r="AT1020" t="s">
        <v>88</v>
      </c>
      <c r="AU1020" t="s">
        <v>88</v>
      </c>
      <c r="AV1020" t="s">
        <v>88</v>
      </c>
      <c r="AW1020" t="s">
        <v>88</v>
      </c>
      <c r="AX1020" t="s">
        <v>88</v>
      </c>
      <c r="AY1020" t="s">
        <v>88</v>
      </c>
      <c r="AZ1020" t="s">
        <v>88</v>
      </c>
      <c r="BA1020" t="s">
        <v>88</v>
      </c>
      <c r="BB1020" t="s">
        <v>88</v>
      </c>
      <c r="BC1020" t="s">
        <v>88</v>
      </c>
      <c r="BD1020" t="s">
        <v>88</v>
      </c>
      <c r="BE1020" t="s">
        <v>88</v>
      </c>
    </row>
    <row r="1021" spans="1:57" x14ac:dyDescent="0.35">
      <c r="A1021" t="s">
        <v>2430</v>
      </c>
      <c r="B1021" t="s">
        <v>80</v>
      </c>
      <c r="C1021" t="s">
        <v>2431</v>
      </c>
      <c r="D1021" t="s">
        <v>82</v>
      </c>
      <c r="E1021" s="2" t="str">
        <f>HYPERLINK("capsilon://?command=openfolder&amp;siteaddress=FAM.docvelocity-na8.net&amp;folderid=FX417AB949-E6B0-3B4A-FA23-A753861DD28F","FX22035353")</f>
        <v>FX22035353</v>
      </c>
      <c r="F1021" t="s">
        <v>19</v>
      </c>
      <c r="G1021" t="s">
        <v>19</v>
      </c>
      <c r="H1021" t="s">
        <v>83</v>
      </c>
      <c r="I1021" t="s">
        <v>2432</v>
      </c>
      <c r="J1021">
        <v>203</v>
      </c>
      <c r="K1021" t="s">
        <v>85</v>
      </c>
      <c r="L1021" t="s">
        <v>86</v>
      </c>
      <c r="M1021" t="s">
        <v>87</v>
      </c>
      <c r="N1021">
        <v>1</v>
      </c>
      <c r="O1021" s="1">
        <v>44648.418703703705</v>
      </c>
      <c r="P1021" s="1">
        <v>44648.427453703705</v>
      </c>
      <c r="Q1021">
        <v>513</v>
      </c>
      <c r="R1021">
        <v>243</v>
      </c>
      <c r="S1021" t="b">
        <v>0</v>
      </c>
      <c r="T1021" t="s">
        <v>88</v>
      </c>
      <c r="U1021" t="b">
        <v>0</v>
      </c>
      <c r="V1021" t="s">
        <v>2433</v>
      </c>
      <c r="W1021" s="1">
        <v>44648.427453703705</v>
      </c>
      <c r="X1021">
        <v>243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203</v>
      </c>
      <c r="AE1021">
        <v>198</v>
      </c>
      <c r="AF1021">
        <v>0</v>
      </c>
      <c r="AG1021">
        <v>2</v>
      </c>
      <c r="AH1021" t="s">
        <v>88</v>
      </c>
      <c r="AI1021" t="s">
        <v>88</v>
      </c>
      <c r="AJ1021" t="s">
        <v>88</v>
      </c>
      <c r="AK1021" t="s">
        <v>88</v>
      </c>
      <c r="AL1021" t="s">
        <v>88</v>
      </c>
      <c r="AM1021" t="s">
        <v>88</v>
      </c>
      <c r="AN1021" t="s">
        <v>88</v>
      </c>
      <c r="AO1021" t="s">
        <v>88</v>
      </c>
      <c r="AP1021" t="s">
        <v>88</v>
      </c>
      <c r="AQ1021" t="s">
        <v>88</v>
      </c>
      <c r="AR1021" t="s">
        <v>88</v>
      </c>
      <c r="AS1021" t="s">
        <v>88</v>
      </c>
      <c r="AT1021" t="s">
        <v>88</v>
      </c>
      <c r="AU1021" t="s">
        <v>88</v>
      </c>
      <c r="AV1021" t="s">
        <v>88</v>
      </c>
      <c r="AW1021" t="s">
        <v>88</v>
      </c>
      <c r="AX1021" t="s">
        <v>88</v>
      </c>
      <c r="AY1021" t="s">
        <v>88</v>
      </c>
      <c r="AZ1021" t="s">
        <v>88</v>
      </c>
      <c r="BA1021" t="s">
        <v>88</v>
      </c>
      <c r="BB1021" t="s">
        <v>88</v>
      </c>
      <c r="BC1021" t="s">
        <v>88</v>
      </c>
      <c r="BD1021" t="s">
        <v>88</v>
      </c>
      <c r="BE1021" t="s">
        <v>88</v>
      </c>
    </row>
    <row r="1022" spans="1:57" x14ac:dyDescent="0.35">
      <c r="A1022" t="s">
        <v>2434</v>
      </c>
      <c r="B1022" t="s">
        <v>80</v>
      </c>
      <c r="C1022" t="s">
        <v>2208</v>
      </c>
      <c r="D1022" t="s">
        <v>82</v>
      </c>
      <c r="E1022" s="2" t="str">
        <f>HYPERLINK("capsilon://?command=openfolder&amp;siteaddress=FAM.docvelocity-na8.net&amp;folderid=FX6BE77DC3-F3EC-0943-2108-1E57B7475722","FX22037999")</f>
        <v>FX22037999</v>
      </c>
      <c r="F1022" t="s">
        <v>19</v>
      </c>
      <c r="G1022" t="s">
        <v>19</v>
      </c>
      <c r="H1022" t="s">
        <v>83</v>
      </c>
      <c r="I1022" t="s">
        <v>2435</v>
      </c>
      <c r="J1022">
        <v>0</v>
      </c>
      <c r="K1022" t="s">
        <v>85</v>
      </c>
      <c r="L1022" t="s">
        <v>86</v>
      </c>
      <c r="M1022" t="s">
        <v>87</v>
      </c>
      <c r="N1022">
        <v>1</v>
      </c>
      <c r="O1022" s="1">
        <v>44648.418807870374</v>
      </c>
      <c r="P1022" s="1">
        <v>44648.435914351852</v>
      </c>
      <c r="Q1022">
        <v>748</v>
      </c>
      <c r="R1022">
        <v>730</v>
      </c>
      <c r="S1022" t="b">
        <v>0</v>
      </c>
      <c r="T1022" t="s">
        <v>88</v>
      </c>
      <c r="U1022" t="b">
        <v>0</v>
      </c>
      <c r="V1022" t="s">
        <v>2433</v>
      </c>
      <c r="W1022" s="1">
        <v>44648.435914351852</v>
      </c>
      <c r="X1022">
        <v>730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0</v>
      </c>
      <c r="AE1022">
        <v>52</v>
      </c>
      <c r="AF1022">
        <v>0</v>
      </c>
      <c r="AG1022">
        <v>1</v>
      </c>
      <c r="AH1022" t="s">
        <v>88</v>
      </c>
      <c r="AI1022" t="s">
        <v>88</v>
      </c>
      <c r="AJ1022" t="s">
        <v>88</v>
      </c>
      <c r="AK1022" t="s">
        <v>88</v>
      </c>
      <c r="AL1022" t="s">
        <v>88</v>
      </c>
      <c r="AM1022" t="s">
        <v>88</v>
      </c>
      <c r="AN1022" t="s">
        <v>88</v>
      </c>
      <c r="AO1022" t="s">
        <v>88</v>
      </c>
      <c r="AP1022" t="s">
        <v>88</v>
      </c>
      <c r="AQ1022" t="s">
        <v>88</v>
      </c>
      <c r="AR1022" t="s">
        <v>88</v>
      </c>
      <c r="AS1022" t="s">
        <v>88</v>
      </c>
      <c r="AT1022" t="s">
        <v>88</v>
      </c>
      <c r="AU1022" t="s">
        <v>88</v>
      </c>
      <c r="AV1022" t="s">
        <v>88</v>
      </c>
      <c r="AW1022" t="s">
        <v>88</v>
      </c>
      <c r="AX1022" t="s">
        <v>88</v>
      </c>
      <c r="AY1022" t="s">
        <v>88</v>
      </c>
      <c r="AZ1022" t="s">
        <v>88</v>
      </c>
      <c r="BA1022" t="s">
        <v>88</v>
      </c>
      <c r="BB1022" t="s">
        <v>88</v>
      </c>
      <c r="BC1022" t="s">
        <v>88</v>
      </c>
      <c r="BD1022" t="s">
        <v>88</v>
      </c>
      <c r="BE1022" t="s">
        <v>88</v>
      </c>
    </row>
    <row r="1023" spans="1:57" x14ac:dyDescent="0.35">
      <c r="A1023" t="s">
        <v>2436</v>
      </c>
      <c r="B1023" t="s">
        <v>80</v>
      </c>
      <c r="C1023" t="s">
        <v>1392</v>
      </c>
      <c r="D1023" t="s">
        <v>82</v>
      </c>
      <c r="E1023" s="2" t="str">
        <f>HYPERLINK("capsilon://?command=openfolder&amp;siteaddress=FAM.docvelocity-na8.net&amp;folderid=FXA322866E-EF1C-8821-B188-86073C685604","FX2202556")</f>
        <v>FX2202556</v>
      </c>
      <c r="F1023" t="s">
        <v>19</v>
      </c>
      <c r="G1023" t="s">
        <v>19</v>
      </c>
      <c r="H1023" t="s">
        <v>83</v>
      </c>
      <c r="I1023" t="s">
        <v>2437</v>
      </c>
      <c r="J1023">
        <v>0</v>
      </c>
      <c r="K1023" t="s">
        <v>85</v>
      </c>
      <c r="L1023" t="s">
        <v>86</v>
      </c>
      <c r="M1023" t="s">
        <v>87</v>
      </c>
      <c r="N1023">
        <v>2</v>
      </c>
      <c r="O1023" s="1">
        <v>44648.421319444446</v>
      </c>
      <c r="P1023" s="1">
        <v>44648.447835648149</v>
      </c>
      <c r="Q1023">
        <v>749</v>
      </c>
      <c r="R1023">
        <v>1542</v>
      </c>
      <c r="S1023" t="b">
        <v>0</v>
      </c>
      <c r="T1023" t="s">
        <v>88</v>
      </c>
      <c r="U1023" t="b">
        <v>0</v>
      </c>
      <c r="V1023" t="s">
        <v>2429</v>
      </c>
      <c r="W1023" s="1">
        <v>44648.43954861111</v>
      </c>
      <c r="X1023">
        <v>1037</v>
      </c>
      <c r="Y1023">
        <v>52</v>
      </c>
      <c r="Z1023">
        <v>0</v>
      </c>
      <c r="AA1023">
        <v>52</v>
      </c>
      <c r="AB1023">
        <v>0</v>
      </c>
      <c r="AC1023">
        <v>44</v>
      </c>
      <c r="AD1023">
        <v>-52</v>
      </c>
      <c r="AE1023">
        <v>0</v>
      </c>
      <c r="AF1023">
        <v>0</v>
      </c>
      <c r="AG1023">
        <v>0</v>
      </c>
      <c r="AH1023" t="s">
        <v>130</v>
      </c>
      <c r="AI1023" s="1">
        <v>44648.447835648149</v>
      </c>
      <c r="AJ1023">
        <v>7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-52</v>
      </c>
      <c r="AQ1023">
        <v>0</v>
      </c>
      <c r="AR1023">
        <v>0</v>
      </c>
      <c r="AS1023">
        <v>0</v>
      </c>
      <c r="AT1023" t="s">
        <v>88</v>
      </c>
      <c r="AU1023" t="s">
        <v>88</v>
      </c>
      <c r="AV1023" t="s">
        <v>88</v>
      </c>
      <c r="AW1023" t="s">
        <v>88</v>
      </c>
      <c r="AX1023" t="s">
        <v>88</v>
      </c>
      <c r="AY1023" t="s">
        <v>88</v>
      </c>
      <c r="AZ1023" t="s">
        <v>88</v>
      </c>
      <c r="BA1023" t="s">
        <v>88</v>
      </c>
      <c r="BB1023" t="s">
        <v>88</v>
      </c>
      <c r="BC1023" t="s">
        <v>88</v>
      </c>
      <c r="BD1023" t="s">
        <v>88</v>
      </c>
      <c r="BE1023" t="s">
        <v>88</v>
      </c>
    </row>
    <row r="1024" spans="1:57" x14ac:dyDescent="0.35">
      <c r="A1024" t="s">
        <v>2438</v>
      </c>
      <c r="B1024" t="s">
        <v>80</v>
      </c>
      <c r="C1024" t="s">
        <v>2431</v>
      </c>
      <c r="D1024" t="s">
        <v>82</v>
      </c>
      <c r="E1024" s="2" t="str">
        <f>HYPERLINK("capsilon://?command=openfolder&amp;siteaddress=FAM.docvelocity-na8.net&amp;folderid=FX417AB949-E6B0-3B4A-FA23-A753861DD28F","FX22035353")</f>
        <v>FX22035353</v>
      </c>
      <c r="F1024" t="s">
        <v>19</v>
      </c>
      <c r="G1024" t="s">
        <v>19</v>
      </c>
      <c r="H1024" t="s">
        <v>83</v>
      </c>
      <c r="I1024" t="s">
        <v>2432</v>
      </c>
      <c r="J1024">
        <v>227</v>
      </c>
      <c r="K1024" t="s">
        <v>85</v>
      </c>
      <c r="L1024" t="s">
        <v>86</v>
      </c>
      <c r="M1024" t="s">
        <v>87</v>
      </c>
      <c r="N1024">
        <v>2</v>
      </c>
      <c r="O1024" s="1">
        <v>44648.428206018521</v>
      </c>
      <c r="P1024" s="1">
        <v>44648.473900462966</v>
      </c>
      <c r="Q1024">
        <v>960</v>
      </c>
      <c r="R1024">
        <v>2988</v>
      </c>
      <c r="S1024" t="b">
        <v>0</v>
      </c>
      <c r="T1024" t="s">
        <v>88</v>
      </c>
      <c r="U1024" t="b">
        <v>1</v>
      </c>
      <c r="V1024" t="s">
        <v>1318</v>
      </c>
      <c r="W1024" s="1">
        <v>44648.45894675926</v>
      </c>
      <c r="X1024">
        <v>2045</v>
      </c>
      <c r="Y1024">
        <v>207</v>
      </c>
      <c r="Z1024">
        <v>0</v>
      </c>
      <c r="AA1024">
        <v>207</v>
      </c>
      <c r="AB1024">
        <v>0</v>
      </c>
      <c r="AC1024">
        <v>147</v>
      </c>
      <c r="AD1024">
        <v>20</v>
      </c>
      <c r="AE1024">
        <v>0</v>
      </c>
      <c r="AF1024">
        <v>0</v>
      </c>
      <c r="AG1024">
        <v>0</v>
      </c>
      <c r="AH1024" t="s">
        <v>130</v>
      </c>
      <c r="AI1024" s="1">
        <v>44648.473900462966</v>
      </c>
      <c r="AJ1024">
        <v>139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20</v>
      </c>
      <c r="AQ1024">
        <v>0</v>
      </c>
      <c r="AR1024">
        <v>0</v>
      </c>
      <c r="AS1024">
        <v>0</v>
      </c>
      <c r="AT1024" t="s">
        <v>88</v>
      </c>
      <c r="AU1024" t="s">
        <v>88</v>
      </c>
      <c r="AV1024" t="s">
        <v>88</v>
      </c>
      <c r="AW1024" t="s">
        <v>88</v>
      </c>
      <c r="AX1024" t="s">
        <v>88</v>
      </c>
      <c r="AY1024" t="s">
        <v>88</v>
      </c>
      <c r="AZ1024" t="s">
        <v>88</v>
      </c>
      <c r="BA1024" t="s">
        <v>88</v>
      </c>
      <c r="BB1024" t="s">
        <v>88</v>
      </c>
      <c r="BC1024" t="s">
        <v>88</v>
      </c>
      <c r="BD1024" t="s">
        <v>88</v>
      </c>
      <c r="BE1024" t="s">
        <v>88</v>
      </c>
    </row>
    <row r="1025" spans="1:57" x14ac:dyDescent="0.35">
      <c r="A1025" t="s">
        <v>2439</v>
      </c>
      <c r="B1025" t="s">
        <v>80</v>
      </c>
      <c r="C1025" t="s">
        <v>2208</v>
      </c>
      <c r="D1025" t="s">
        <v>82</v>
      </c>
      <c r="E1025" s="2" t="str">
        <f>HYPERLINK("capsilon://?command=openfolder&amp;siteaddress=FAM.docvelocity-na8.net&amp;folderid=FX6BE77DC3-F3EC-0943-2108-1E57B7475722","FX22037999")</f>
        <v>FX22037999</v>
      </c>
      <c r="F1025" t="s">
        <v>19</v>
      </c>
      <c r="G1025" t="s">
        <v>19</v>
      </c>
      <c r="H1025" t="s">
        <v>83</v>
      </c>
      <c r="I1025" t="s">
        <v>2435</v>
      </c>
      <c r="J1025">
        <v>0</v>
      </c>
      <c r="K1025" t="s">
        <v>85</v>
      </c>
      <c r="L1025" t="s">
        <v>86</v>
      </c>
      <c r="M1025" t="s">
        <v>87</v>
      </c>
      <c r="N1025">
        <v>2</v>
      </c>
      <c r="O1025" s="1">
        <v>44648.436342592591</v>
      </c>
      <c r="P1025" s="1">
        <v>44648.456875000003</v>
      </c>
      <c r="Q1025">
        <v>302</v>
      </c>
      <c r="R1025">
        <v>1472</v>
      </c>
      <c r="S1025" t="b">
        <v>0</v>
      </c>
      <c r="T1025" t="s">
        <v>88</v>
      </c>
      <c r="U1025" t="b">
        <v>1</v>
      </c>
      <c r="V1025" t="s">
        <v>2429</v>
      </c>
      <c r="W1025" s="1">
        <v>44648.448854166665</v>
      </c>
      <c r="X1025">
        <v>803</v>
      </c>
      <c r="Y1025">
        <v>37</v>
      </c>
      <c r="Z1025">
        <v>0</v>
      </c>
      <c r="AA1025">
        <v>37</v>
      </c>
      <c r="AB1025">
        <v>0</v>
      </c>
      <c r="AC1025">
        <v>11</v>
      </c>
      <c r="AD1025">
        <v>-37</v>
      </c>
      <c r="AE1025">
        <v>0</v>
      </c>
      <c r="AF1025">
        <v>0</v>
      </c>
      <c r="AG1025">
        <v>0</v>
      </c>
      <c r="AH1025" t="s">
        <v>130</v>
      </c>
      <c r="AI1025" s="1">
        <v>44648.456875000003</v>
      </c>
      <c r="AJ1025">
        <v>12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-37</v>
      </c>
      <c r="AQ1025">
        <v>0</v>
      </c>
      <c r="AR1025">
        <v>0</v>
      </c>
      <c r="AS1025">
        <v>0</v>
      </c>
      <c r="AT1025" t="s">
        <v>88</v>
      </c>
      <c r="AU1025" t="s">
        <v>88</v>
      </c>
      <c r="AV1025" t="s">
        <v>88</v>
      </c>
      <c r="AW1025" t="s">
        <v>88</v>
      </c>
      <c r="AX1025" t="s">
        <v>88</v>
      </c>
      <c r="AY1025" t="s">
        <v>88</v>
      </c>
      <c r="AZ1025" t="s">
        <v>88</v>
      </c>
      <c r="BA1025" t="s">
        <v>88</v>
      </c>
      <c r="BB1025" t="s">
        <v>88</v>
      </c>
      <c r="BC1025" t="s">
        <v>88</v>
      </c>
      <c r="BD1025" t="s">
        <v>88</v>
      </c>
      <c r="BE1025" t="s">
        <v>88</v>
      </c>
    </row>
    <row r="1026" spans="1:57" x14ac:dyDescent="0.35">
      <c r="A1026" t="s">
        <v>2440</v>
      </c>
      <c r="B1026" t="s">
        <v>80</v>
      </c>
      <c r="C1026" t="s">
        <v>1690</v>
      </c>
      <c r="D1026" t="s">
        <v>82</v>
      </c>
      <c r="E1026" s="2" t="str">
        <f>HYPERLINK("capsilon://?command=openfolder&amp;siteaddress=FAM.docvelocity-na8.net&amp;folderid=FX53DB2887-59AE-82E9-3A9C-E3B376EA5528","FX22036442")</f>
        <v>FX22036442</v>
      </c>
      <c r="F1026" t="s">
        <v>19</v>
      </c>
      <c r="G1026" t="s">
        <v>19</v>
      </c>
      <c r="H1026" t="s">
        <v>83</v>
      </c>
      <c r="I1026" t="s">
        <v>2441</v>
      </c>
      <c r="J1026">
        <v>0</v>
      </c>
      <c r="K1026" t="s">
        <v>85</v>
      </c>
      <c r="L1026" t="s">
        <v>86</v>
      </c>
      <c r="M1026" t="s">
        <v>87</v>
      </c>
      <c r="N1026">
        <v>2</v>
      </c>
      <c r="O1026" s="1">
        <v>44648.475717592592</v>
      </c>
      <c r="P1026" s="1">
        <v>44648.497986111113</v>
      </c>
      <c r="Q1026">
        <v>1463</v>
      </c>
      <c r="R1026">
        <v>461</v>
      </c>
      <c r="S1026" t="b">
        <v>0</v>
      </c>
      <c r="T1026" t="s">
        <v>88</v>
      </c>
      <c r="U1026" t="b">
        <v>0</v>
      </c>
      <c r="V1026" t="s">
        <v>1361</v>
      </c>
      <c r="W1026" s="1">
        <v>44648.480567129627</v>
      </c>
      <c r="X1026">
        <v>98</v>
      </c>
      <c r="Y1026">
        <v>9</v>
      </c>
      <c r="Z1026">
        <v>0</v>
      </c>
      <c r="AA1026">
        <v>9</v>
      </c>
      <c r="AB1026">
        <v>0</v>
      </c>
      <c r="AC1026">
        <v>3</v>
      </c>
      <c r="AD1026">
        <v>-9</v>
      </c>
      <c r="AE1026">
        <v>0</v>
      </c>
      <c r="AF1026">
        <v>0</v>
      </c>
      <c r="AG1026">
        <v>0</v>
      </c>
      <c r="AH1026" t="s">
        <v>102</v>
      </c>
      <c r="AI1026" s="1">
        <v>44648.497986111113</v>
      </c>
      <c r="AJ1026">
        <v>165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-9</v>
      </c>
      <c r="AQ1026">
        <v>0</v>
      </c>
      <c r="AR1026">
        <v>0</v>
      </c>
      <c r="AS1026">
        <v>0</v>
      </c>
      <c r="AT1026" t="s">
        <v>88</v>
      </c>
      <c r="AU1026" t="s">
        <v>88</v>
      </c>
      <c r="AV1026" t="s">
        <v>88</v>
      </c>
      <c r="AW1026" t="s">
        <v>88</v>
      </c>
      <c r="AX1026" t="s">
        <v>88</v>
      </c>
      <c r="AY1026" t="s">
        <v>88</v>
      </c>
      <c r="AZ1026" t="s">
        <v>88</v>
      </c>
      <c r="BA1026" t="s">
        <v>88</v>
      </c>
      <c r="BB1026" t="s">
        <v>88</v>
      </c>
      <c r="BC1026" t="s">
        <v>88</v>
      </c>
      <c r="BD1026" t="s">
        <v>88</v>
      </c>
      <c r="BE1026" t="s">
        <v>88</v>
      </c>
    </row>
    <row r="1027" spans="1:57" x14ac:dyDescent="0.35">
      <c r="A1027" t="s">
        <v>2442</v>
      </c>
      <c r="B1027" t="s">
        <v>80</v>
      </c>
      <c r="C1027" t="s">
        <v>1926</v>
      </c>
      <c r="D1027" t="s">
        <v>82</v>
      </c>
      <c r="E1027" s="2" t="str">
        <f>HYPERLINK("capsilon://?command=openfolder&amp;siteaddress=FAM.docvelocity-na8.net&amp;folderid=FXB90EF600-8A6E-42FA-11B8-984782D51AAB","FX22035073")</f>
        <v>FX22035073</v>
      </c>
      <c r="F1027" t="s">
        <v>19</v>
      </c>
      <c r="G1027" t="s">
        <v>19</v>
      </c>
      <c r="H1027" t="s">
        <v>83</v>
      </c>
      <c r="I1027" t="s">
        <v>2443</v>
      </c>
      <c r="J1027">
        <v>0</v>
      </c>
      <c r="K1027" t="s">
        <v>85</v>
      </c>
      <c r="L1027" t="s">
        <v>86</v>
      </c>
      <c r="M1027" t="s">
        <v>87</v>
      </c>
      <c r="N1027">
        <v>2</v>
      </c>
      <c r="O1027" s="1">
        <v>44648.477268518516</v>
      </c>
      <c r="P1027" s="1">
        <v>44648.504687499997</v>
      </c>
      <c r="Q1027">
        <v>1502</v>
      </c>
      <c r="R1027">
        <v>867</v>
      </c>
      <c r="S1027" t="b">
        <v>0</v>
      </c>
      <c r="T1027" t="s">
        <v>88</v>
      </c>
      <c r="U1027" t="b">
        <v>0</v>
      </c>
      <c r="V1027" t="s">
        <v>1235</v>
      </c>
      <c r="W1027" s="1">
        <v>44648.483206018522</v>
      </c>
      <c r="X1027">
        <v>289</v>
      </c>
      <c r="Y1027">
        <v>52</v>
      </c>
      <c r="Z1027">
        <v>0</v>
      </c>
      <c r="AA1027">
        <v>52</v>
      </c>
      <c r="AB1027">
        <v>0</v>
      </c>
      <c r="AC1027">
        <v>32</v>
      </c>
      <c r="AD1027">
        <v>-52</v>
      </c>
      <c r="AE1027">
        <v>0</v>
      </c>
      <c r="AF1027">
        <v>0</v>
      </c>
      <c r="AG1027">
        <v>0</v>
      </c>
      <c r="AH1027" t="s">
        <v>102</v>
      </c>
      <c r="AI1027" s="1">
        <v>44648.504687499997</v>
      </c>
      <c r="AJ1027">
        <v>578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-52</v>
      </c>
      <c r="AQ1027">
        <v>0</v>
      </c>
      <c r="AR1027">
        <v>0</v>
      </c>
      <c r="AS1027">
        <v>0</v>
      </c>
      <c r="AT1027" t="s">
        <v>88</v>
      </c>
      <c r="AU1027" t="s">
        <v>88</v>
      </c>
      <c r="AV1027" t="s">
        <v>88</v>
      </c>
      <c r="AW1027" t="s">
        <v>88</v>
      </c>
      <c r="AX1027" t="s">
        <v>88</v>
      </c>
      <c r="AY1027" t="s">
        <v>88</v>
      </c>
      <c r="AZ1027" t="s">
        <v>88</v>
      </c>
      <c r="BA1027" t="s">
        <v>88</v>
      </c>
      <c r="BB1027" t="s">
        <v>88</v>
      </c>
      <c r="BC1027" t="s">
        <v>88</v>
      </c>
      <c r="BD1027" t="s">
        <v>88</v>
      </c>
      <c r="BE1027" t="s">
        <v>88</v>
      </c>
    </row>
    <row r="1028" spans="1:57" x14ac:dyDescent="0.35">
      <c r="A1028" t="s">
        <v>2444</v>
      </c>
      <c r="B1028" t="s">
        <v>80</v>
      </c>
      <c r="C1028" t="s">
        <v>2445</v>
      </c>
      <c r="D1028" t="s">
        <v>82</v>
      </c>
      <c r="E1028" s="2" t="str">
        <f>HYPERLINK("capsilon://?command=openfolder&amp;siteaddress=FAM.docvelocity-na8.net&amp;folderid=FX1107BEA6-30FC-C89C-842A-A06553C75D5F","FX22034289")</f>
        <v>FX22034289</v>
      </c>
      <c r="F1028" t="s">
        <v>19</v>
      </c>
      <c r="G1028" t="s">
        <v>19</v>
      </c>
      <c r="H1028" t="s">
        <v>83</v>
      </c>
      <c r="I1028" t="s">
        <v>2446</v>
      </c>
      <c r="J1028">
        <v>0</v>
      </c>
      <c r="K1028" t="s">
        <v>85</v>
      </c>
      <c r="L1028" t="s">
        <v>86</v>
      </c>
      <c r="M1028" t="s">
        <v>87</v>
      </c>
      <c r="N1028">
        <v>2</v>
      </c>
      <c r="O1028" s="1">
        <v>44648.481365740743</v>
      </c>
      <c r="P1028" s="1">
        <v>44648.502187500002</v>
      </c>
      <c r="Q1028">
        <v>1164</v>
      </c>
      <c r="R1028">
        <v>635</v>
      </c>
      <c r="S1028" t="b">
        <v>0</v>
      </c>
      <c r="T1028" t="s">
        <v>88</v>
      </c>
      <c r="U1028" t="b">
        <v>0</v>
      </c>
      <c r="V1028" t="s">
        <v>1361</v>
      </c>
      <c r="W1028" s="1">
        <v>44648.484664351854</v>
      </c>
      <c r="X1028">
        <v>278</v>
      </c>
      <c r="Y1028">
        <v>37</v>
      </c>
      <c r="Z1028">
        <v>0</v>
      </c>
      <c r="AA1028">
        <v>37</v>
      </c>
      <c r="AB1028">
        <v>0</v>
      </c>
      <c r="AC1028">
        <v>12</v>
      </c>
      <c r="AD1028">
        <v>-37</v>
      </c>
      <c r="AE1028">
        <v>0</v>
      </c>
      <c r="AF1028">
        <v>0</v>
      </c>
      <c r="AG1028">
        <v>0</v>
      </c>
      <c r="AH1028" t="s">
        <v>98</v>
      </c>
      <c r="AI1028" s="1">
        <v>44648.502187500002</v>
      </c>
      <c r="AJ1028">
        <v>357</v>
      </c>
      <c r="AK1028">
        <v>1</v>
      </c>
      <c r="AL1028">
        <v>0</v>
      </c>
      <c r="AM1028">
        <v>1</v>
      </c>
      <c r="AN1028">
        <v>0</v>
      </c>
      <c r="AO1028">
        <v>1</v>
      </c>
      <c r="AP1028">
        <v>-38</v>
      </c>
      <c r="AQ1028">
        <v>0</v>
      </c>
      <c r="AR1028">
        <v>0</v>
      </c>
      <c r="AS1028">
        <v>0</v>
      </c>
      <c r="AT1028" t="s">
        <v>88</v>
      </c>
      <c r="AU1028" t="s">
        <v>88</v>
      </c>
      <c r="AV1028" t="s">
        <v>88</v>
      </c>
      <c r="AW1028" t="s">
        <v>88</v>
      </c>
      <c r="AX1028" t="s">
        <v>88</v>
      </c>
      <c r="AY1028" t="s">
        <v>88</v>
      </c>
      <c r="AZ1028" t="s">
        <v>88</v>
      </c>
      <c r="BA1028" t="s">
        <v>88</v>
      </c>
      <c r="BB1028" t="s">
        <v>88</v>
      </c>
      <c r="BC1028" t="s">
        <v>88</v>
      </c>
      <c r="BD1028" t="s">
        <v>88</v>
      </c>
      <c r="BE1028" t="s">
        <v>88</v>
      </c>
    </row>
    <row r="1029" spans="1:57" x14ac:dyDescent="0.35">
      <c r="A1029" t="s">
        <v>2447</v>
      </c>
      <c r="B1029" t="s">
        <v>80</v>
      </c>
      <c r="C1029" t="s">
        <v>2448</v>
      </c>
      <c r="D1029" t="s">
        <v>82</v>
      </c>
      <c r="E1029" s="2" t="str">
        <f>HYPERLINK("capsilon://?command=openfolder&amp;siteaddress=FAM.docvelocity-na8.net&amp;folderid=FXAE2F0060-3EC7-13A2-9C48-6BDB649757E6","FX22017619")</f>
        <v>FX22017619</v>
      </c>
      <c r="F1029" t="s">
        <v>19</v>
      </c>
      <c r="G1029" t="s">
        <v>19</v>
      </c>
      <c r="H1029" t="s">
        <v>83</v>
      </c>
      <c r="I1029" t="s">
        <v>2449</v>
      </c>
      <c r="J1029">
        <v>40</v>
      </c>
      <c r="K1029" t="s">
        <v>85</v>
      </c>
      <c r="L1029" t="s">
        <v>86</v>
      </c>
      <c r="M1029" t="s">
        <v>87</v>
      </c>
      <c r="N1029">
        <v>2</v>
      </c>
      <c r="O1029" s="1">
        <v>44648.548750000002</v>
      </c>
      <c r="P1029" s="1">
        <v>44648.574745370373</v>
      </c>
      <c r="Q1029">
        <v>1126</v>
      </c>
      <c r="R1029">
        <v>1120</v>
      </c>
      <c r="S1029" t="b">
        <v>0</v>
      </c>
      <c r="T1029" t="s">
        <v>88</v>
      </c>
      <c r="U1029" t="b">
        <v>0</v>
      </c>
      <c r="V1029" t="s">
        <v>1645</v>
      </c>
      <c r="W1029" s="1">
        <v>44648.557384259257</v>
      </c>
      <c r="X1029">
        <v>738</v>
      </c>
      <c r="Y1029">
        <v>35</v>
      </c>
      <c r="Z1029">
        <v>0</v>
      </c>
      <c r="AA1029">
        <v>35</v>
      </c>
      <c r="AB1029">
        <v>0</v>
      </c>
      <c r="AC1029">
        <v>1</v>
      </c>
      <c r="AD1029">
        <v>5</v>
      </c>
      <c r="AE1029">
        <v>0</v>
      </c>
      <c r="AF1029">
        <v>0</v>
      </c>
      <c r="AG1029">
        <v>0</v>
      </c>
      <c r="AH1029" t="s">
        <v>278</v>
      </c>
      <c r="AI1029" s="1">
        <v>44648.574745370373</v>
      </c>
      <c r="AJ1029">
        <v>357</v>
      </c>
      <c r="AK1029">
        <v>3</v>
      </c>
      <c r="AL1029">
        <v>0</v>
      </c>
      <c r="AM1029">
        <v>3</v>
      </c>
      <c r="AN1029">
        <v>0</v>
      </c>
      <c r="AO1029">
        <v>3</v>
      </c>
      <c r="AP1029">
        <v>2</v>
      </c>
      <c r="AQ1029">
        <v>0</v>
      </c>
      <c r="AR1029">
        <v>0</v>
      </c>
      <c r="AS1029">
        <v>0</v>
      </c>
      <c r="AT1029" t="s">
        <v>88</v>
      </c>
      <c r="AU1029" t="s">
        <v>88</v>
      </c>
      <c r="AV1029" t="s">
        <v>88</v>
      </c>
      <c r="AW1029" t="s">
        <v>88</v>
      </c>
      <c r="AX1029" t="s">
        <v>88</v>
      </c>
      <c r="AY1029" t="s">
        <v>88</v>
      </c>
      <c r="AZ1029" t="s">
        <v>88</v>
      </c>
      <c r="BA1029" t="s">
        <v>88</v>
      </c>
      <c r="BB1029" t="s">
        <v>88</v>
      </c>
      <c r="BC1029" t="s">
        <v>88</v>
      </c>
      <c r="BD1029" t="s">
        <v>88</v>
      </c>
      <c r="BE1029" t="s">
        <v>88</v>
      </c>
    </row>
    <row r="1030" spans="1:57" x14ac:dyDescent="0.35">
      <c r="A1030" t="s">
        <v>2450</v>
      </c>
      <c r="B1030" t="s">
        <v>80</v>
      </c>
      <c r="C1030" t="s">
        <v>2448</v>
      </c>
      <c r="D1030" t="s">
        <v>82</v>
      </c>
      <c r="E1030" s="2" t="str">
        <f>HYPERLINK("capsilon://?command=openfolder&amp;siteaddress=FAM.docvelocity-na8.net&amp;folderid=FXAE2F0060-3EC7-13A2-9C48-6BDB649757E6","FX22017619")</f>
        <v>FX22017619</v>
      </c>
      <c r="F1030" t="s">
        <v>19</v>
      </c>
      <c r="G1030" t="s">
        <v>19</v>
      </c>
      <c r="H1030" t="s">
        <v>83</v>
      </c>
      <c r="I1030" t="s">
        <v>2451</v>
      </c>
      <c r="J1030">
        <v>40</v>
      </c>
      <c r="K1030" t="s">
        <v>85</v>
      </c>
      <c r="L1030" t="s">
        <v>86</v>
      </c>
      <c r="M1030" t="s">
        <v>87</v>
      </c>
      <c r="N1030">
        <v>2</v>
      </c>
      <c r="O1030" s="1">
        <v>44648.563252314816</v>
      </c>
      <c r="P1030" s="1">
        <v>44648.57613425926</v>
      </c>
      <c r="Q1030">
        <v>306</v>
      </c>
      <c r="R1030">
        <v>807</v>
      </c>
      <c r="S1030" t="b">
        <v>0</v>
      </c>
      <c r="T1030" t="s">
        <v>88</v>
      </c>
      <c r="U1030" t="b">
        <v>0</v>
      </c>
      <c r="V1030" t="s">
        <v>1715</v>
      </c>
      <c r="W1030" s="1">
        <v>44648.571238425924</v>
      </c>
      <c r="X1030">
        <v>680</v>
      </c>
      <c r="Y1030">
        <v>38</v>
      </c>
      <c r="Z1030">
        <v>0</v>
      </c>
      <c r="AA1030">
        <v>38</v>
      </c>
      <c r="AB1030">
        <v>0</v>
      </c>
      <c r="AC1030">
        <v>6</v>
      </c>
      <c r="AD1030">
        <v>2</v>
      </c>
      <c r="AE1030">
        <v>0</v>
      </c>
      <c r="AF1030">
        <v>0</v>
      </c>
      <c r="AG1030">
        <v>0</v>
      </c>
      <c r="AH1030" t="s">
        <v>278</v>
      </c>
      <c r="AI1030" s="1">
        <v>44648.57613425926</v>
      </c>
      <c r="AJ1030">
        <v>119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2</v>
      </c>
      <c r="AQ1030">
        <v>0</v>
      </c>
      <c r="AR1030">
        <v>0</v>
      </c>
      <c r="AS1030">
        <v>0</v>
      </c>
      <c r="AT1030" t="s">
        <v>88</v>
      </c>
      <c r="AU1030" t="s">
        <v>88</v>
      </c>
      <c r="AV1030" t="s">
        <v>88</v>
      </c>
      <c r="AW1030" t="s">
        <v>88</v>
      </c>
      <c r="AX1030" t="s">
        <v>88</v>
      </c>
      <c r="AY1030" t="s">
        <v>88</v>
      </c>
      <c r="AZ1030" t="s">
        <v>88</v>
      </c>
      <c r="BA1030" t="s">
        <v>88</v>
      </c>
      <c r="BB1030" t="s">
        <v>88</v>
      </c>
      <c r="BC1030" t="s">
        <v>88</v>
      </c>
      <c r="BD1030" t="s">
        <v>88</v>
      </c>
      <c r="BE1030" t="s">
        <v>88</v>
      </c>
    </row>
    <row r="1031" spans="1:57" x14ac:dyDescent="0.35">
      <c r="A1031" t="s">
        <v>2452</v>
      </c>
      <c r="B1031" t="s">
        <v>80</v>
      </c>
      <c r="C1031" t="s">
        <v>1039</v>
      </c>
      <c r="D1031" t="s">
        <v>82</v>
      </c>
      <c r="E1031" s="2" t="str">
        <f>HYPERLINK("capsilon://?command=openfolder&amp;siteaddress=FAM.docvelocity-na8.net&amp;folderid=FX4482D5F6-D34C-145A-106C-7757614799FE","FX22023060")</f>
        <v>FX22023060</v>
      </c>
      <c r="F1031" t="s">
        <v>19</v>
      </c>
      <c r="G1031" t="s">
        <v>19</v>
      </c>
      <c r="H1031" t="s">
        <v>83</v>
      </c>
      <c r="I1031" t="s">
        <v>2453</v>
      </c>
      <c r="J1031">
        <v>0</v>
      </c>
      <c r="K1031" t="s">
        <v>85</v>
      </c>
      <c r="L1031" t="s">
        <v>86</v>
      </c>
      <c r="M1031" t="s">
        <v>87</v>
      </c>
      <c r="N1031">
        <v>2</v>
      </c>
      <c r="O1031" s="1">
        <v>44648.585590277777</v>
      </c>
      <c r="P1031" s="1">
        <v>44648.613738425927</v>
      </c>
      <c r="Q1031">
        <v>1175</v>
      </c>
      <c r="R1031">
        <v>1257</v>
      </c>
      <c r="S1031" t="b">
        <v>0</v>
      </c>
      <c r="T1031" t="s">
        <v>88</v>
      </c>
      <c r="U1031" t="b">
        <v>0</v>
      </c>
      <c r="V1031" t="s">
        <v>1361</v>
      </c>
      <c r="W1031" s="1">
        <v>44648.609722222223</v>
      </c>
      <c r="X1031">
        <v>900</v>
      </c>
      <c r="Y1031">
        <v>52</v>
      </c>
      <c r="Z1031">
        <v>0</v>
      </c>
      <c r="AA1031">
        <v>52</v>
      </c>
      <c r="AB1031">
        <v>0</v>
      </c>
      <c r="AC1031">
        <v>23</v>
      </c>
      <c r="AD1031">
        <v>-52</v>
      </c>
      <c r="AE1031">
        <v>0</v>
      </c>
      <c r="AF1031">
        <v>0</v>
      </c>
      <c r="AG1031">
        <v>0</v>
      </c>
      <c r="AH1031" t="s">
        <v>98</v>
      </c>
      <c r="AI1031" s="1">
        <v>44648.613738425927</v>
      </c>
      <c r="AJ1031">
        <v>270</v>
      </c>
      <c r="AK1031">
        <v>1</v>
      </c>
      <c r="AL1031">
        <v>0</v>
      </c>
      <c r="AM1031">
        <v>1</v>
      </c>
      <c r="AN1031">
        <v>0</v>
      </c>
      <c r="AO1031">
        <v>1</v>
      </c>
      <c r="AP1031">
        <v>-53</v>
      </c>
      <c r="AQ1031">
        <v>0</v>
      </c>
      <c r="AR1031">
        <v>0</v>
      </c>
      <c r="AS1031">
        <v>0</v>
      </c>
      <c r="AT1031" t="s">
        <v>88</v>
      </c>
      <c r="AU1031" t="s">
        <v>88</v>
      </c>
      <c r="AV1031" t="s">
        <v>88</v>
      </c>
      <c r="AW1031" t="s">
        <v>88</v>
      </c>
      <c r="AX1031" t="s">
        <v>88</v>
      </c>
      <c r="AY1031" t="s">
        <v>88</v>
      </c>
      <c r="AZ1031" t="s">
        <v>88</v>
      </c>
      <c r="BA1031" t="s">
        <v>88</v>
      </c>
      <c r="BB1031" t="s">
        <v>88</v>
      </c>
      <c r="BC1031" t="s">
        <v>88</v>
      </c>
      <c r="BD1031" t="s">
        <v>88</v>
      </c>
      <c r="BE1031" t="s">
        <v>88</v>
      </c>
    </row>
    <row r="1032" spans="1:57" x14ac:dyDescent="0.35">
      <c r="A1032" t="s">
        <v>2454</v>
      </c>
      <c r="B1032" t="s">
        <v>80</v>
      </c>
      <c r="C1032" t="s">
        <v>2455</v>
      </c>
      <c r="D1032" t="s">
        <v>82</v>
      </c>
      <c r="E1032" s="2" t="str">
        <f>HYPERLINK("capsilon://?command=openfolder&amp;siteaddress=FAM.docvelocity-na8.net&amp;folderid=FX45707FE3-A666-50D8-273D-BE9ADC336CE3","FX22029615")</f>
        <v>FX22029615</v>
      </c>
      <c r="F1032" t="s">
        <v>19</v>
      </c>
      <c r="G1032" t="s">
        <v>19</v>
      </c>
      <c r="H1032" t="s">
        <v>83</v>
      </c>
      <c r="I1032" t="s">
        <v>2456</v>
      </c>
      <c r="J1032">
        <v>0</v>
      </c>
      <c r="K1032" t="s">
        <v>85</v>
      </c>
      <c r="L1032" t="s">
        <v>86</v>
      </c>
      <c r="M1032" t="s">
        <v>87</v>
      </c>
      <c r="N1032">
        <v>2</v>
      </c>
      <c r="O1032" s="1">
        <v>44621.437199074076</v>
      </c>
      <c r="P1032" s="1">
        <v>44621.540300925924</v>
      </c>
      <c r="Q1032">
        <v>8651</v>
      </c>
      <c r="R1032">
        <v>257</v>
      </c>
      <c r="S1032" t="b">
        <v>0</v>
      </c>
      <c r="T1032" t="s">
        <v>88</v>
      </c>
      <c r="U1032" t="b">
        <v>0</v>
      </c>
      <c r="V1032" t="s">
        <v>102</v>
      </c>
      <c r="W1032" s="1">
        <v>44621.489166666666</v>
      </c>
      <c r="X1032">
        <v>151</v>
      </c>
      <c r="Y1032">
        <v>39</v>
      </c>
      <c r="Z1032">
        <v>0</v>
      </c>
      <c r="AA1032">
        <v>39</v>
      </c>
      <c r="AB1032">
        <v>0</v>
      </c>
      <c r="AC1032">
        <v>1</v>
      </c>
      <c r="AD1032">
        <v>-39</v>
      </c>
      <c r="AE1032">
        <v>0</v>
      </c>
      <c r="AF1032">
        <v>0</v>
      </c>
      <c r="AG1032">
        <v>0</v>
      </c>
      <c r="AH1032" t="s">
        <v>103</v>
      </c>
      <c r="AI1032" s="1">
        <v>44621.540300925924</v>
      </c>
      <c r="AJ1032">
        <v>106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-39</v>
      </c>
      <c r="AQ1032">
        <v>0</v>
      </c>
      <c r="AR1032">
        <v>0</v>
      </c>
      <c r="AS1032">
        <v>0</v>
      </c>
      <c r="AT1032" t="s">
        <v>88</v>
      </c>
      <c r="AU1032" t="s">
        <v>88</v>
      </c>
      <c r="AV1032" t="s">
        <v>88</v>
      </c>
      <c r="AW1032" t="s">
        <v>88</v>
      </c>
      <c r="AX1032" t="s">
        <v>88</v>
      </c>
      <c r="AY1032" t="s">
        <v>88</v>
      </c>
      <c r="AZ1032" t="s">
        <v>88</v>
      </c>
      <c r="BA1032" t="s">
        <v>88</v>
      </c>
      <c r="BB1032" t="s">
        <v>88</v>
      </c>
      <c r="BC1032" t="s">
        <v>88</v>
      </c>
      <c r="BD1032" t="s">
        <v>88</v>
      </c>
      <c r="BE1032" t="s">
        <v>88</v>
      </c>
    </row>
    <row r="1033" spans="1:57" x14ac:dyDescent="0.35">
      <c r="A1033" t="s">
        <v>2457</v>
      </c>
      <c r="B1033" t="s">
        <v>80</v>
      </c>
      <c r="C1033" t="s">
        <v>1308</v>
      </c>
      <c r="D1033" t="s">
        <v>82</v>
      </c>
      <c r="E1033" s="2" t="str">
        <f t="shared" ref="E1033:E1038" si="11">HYPERLINK("capsilon://?command=openfolder&amp;siteaddress=FAM.docvelocity-na8.net&amp;folderid=FX2A87A791-62F9-AD17-6423-4737191E9B85","FX22033663")</f>
        <v>FX22033663</v>
      </c>
      <c r="F1033" t="s">
        <v>19</v>
      </c>
      <c r="G1033" t="s">
        <v>19</v>
      </c>
      <c r="H1033" t="s">
        <v>83</v>
      </c>
      <c r="I1033" t="s">
        <v>2458</v>
      </c>
      <c r="J1033">
        <v>28</v>
      </c>
      <c r="K1033" t="s">
        <v>85</v>
      </c>
      <c r="L1033" t="s">
        <v>86</v>
      </c>
      <c r="M1033" t="s">
        <v>87</v>
      </c>
      <c r="N1033">
        <v>2</v>
      </c>
      <c r="O1033" s="1">
        <v>44648.611493055556</v>
      </c>
      <c r="P1033" s="1">
        <v>44648.620069444441</v>
      </c>
      <c r="Q1033">
        <v>132</v>
      </c>
      <c r="R1033">
        <v>609</v>
      </c>
      <c r="S1033" t="b">
        <v>0</v>
      </c>
      <c r="T1033" t="s">
        <v>88</v>
      </c>
      <c r="U1033" t="b">
        <v>0</v>
      </c>
      <c r="V1033" t="s">
        <v>1408</v>
      </c>
      <c r="W1033" s="1">
        <v>44648.615671296298</v>
      </c>
      <c r="X1033">
        <v>342</v>
      </c>
      <c r="Y1033">
        <v>21</v>
      </c>
      <c r="Z1033">
        <v>0</v>
      </c>
      <c r="AA1033">
        <v>21</v>
      </c>
      <c r="AB1033">
        <v>0</v>
      </c>
      <c r="AC1033">
        <v>0</v>
      </c>
      <c r="AD1033">
        <v>7</v>
      </c>
      <c r="AE1033">
        <v>0</v>
      </c>
      <c r="AF1033">
        <v>0</v>
      </c>
      <c r="AG1033">
        <v>0</v>
      </c>
      <c r="AH1033" t="s">
        <v>98</v>
      </c>
      <c r="AI1033" s="1">
        <v>44648.620069444441</v>
      </c>
      <c r="AJ1033">
        <v>262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</v>
      </c>
      <c r="AQ1033">
        <v>0</v>
      </c>
      <c r="AR1033">
        <v>0</v>
      </c>
      <c r="AS1033">
        <v>0</v>
      </c>
      <c r="AT1033" t="s">
        <v>88</v>
      </c>
      <c r="AU1033" t="s">
        <v>88</v>
      </c>
      <c r="AV1033" t="s">
        <v>88</v>
      </c>
      <c r="AW1033" t="s">
        <v>88</v>
      </c>
      <c r="AX1033" t="s">
        <v>88</v>
      </c>
      <c r="AY1033" t="s">
        <v>88</v>
      </c>
      <c r="AZ1033" t="s">
        <v>88</v>
      </c>
      <c r="BA1033" t="s">
        <v>88</v>
      </c>
      <c r="BB1033" t="s">
        <v>88</v>
      </c>
      <c r="BC1033" t="s">
        <v>88</v>
      </c>
      <c r="BD1033" t="s">
        <v>88</v>
      </c>
      <c r="BE1033" t="s">
        <v>88</v>
      </c>
    </row>
    <row r="1034" spans="1:57" x14ac:dyDescent="0.35">
      <c r="A1034" t="s">
        <v>2459</v>
      </c>
      <c r="B1034" t="s">
        <v>80</v>
      </c>
      <c r="C1034" t="s">
        <v>1308</v>
      </c>
      <c r="D1034" t="s">
        <v>82</v>
      </c>
      <c r="E1034" s="2" t="str">
        <f t="shared" si="11"/>
        <v>FX22033663</v>
      </c>
      <c r="F1034" t="s">
        <v>19</v>
      </c>
      <c r="G1034" t="s">
        <v>19</v>
      </c>
      <c r="H1034" t="s">
        <v>83</v>
      </c>
      <c r="I1034" t="s">
        <v>2460</v>
      </c>
      <c r="J1034">
        <v>32</v>
      </c>
      <c r="K1034" t="s">
        <v>85</v>
      </c>
      <c r="L1034" t="s">
        <v>86</v>
      </c>
      <c r="M1034" t="s">
        <v>87</v>
      </c>
      <c r="N1034">
        <v>2</v>
      </c>
      <c r="O1034" s="1">
        <v>44648.611655092594</v>
      </c>
      <c r="P1034" s="1">
        <v>44648.614004629628</v>
      </c>
      <c r="Q1034">
        <v>12</v>
      </c>
      <c r="R1034">
        <v>191</v>
      </c>
      <c r="S1034" t="b">
        <v>0</v>
      </c>
      <c r="T1034" t="s">
        <v>88</v>
      </c>
      <c r="U1034" t="b">
        <v>0</v>
      </c>
      <c r="V1034" t="s">
        <v>1898</v>
      </c>
      <c r="W1034" s="1">
        <v>44648.613703703704</v>
      </c>
      <c r="X1034">
        <v>169</v>
      </c>
      <c r="Y1034">
        <v>0</v>
      </c>
      <c r="Z1034">
        <v>0</v>
      </c>
      <c r="AA1034">
        <v>0</v>
      </c>
      <c r="AB1034">
        <v>27</v>
      </c>
      <c r="AC1034">
        <v>0</v>
      </c>
      <c r="AD1034">
        <v>32</v>
      </c>
      <c r="AE1034">
        <v>0</v>
      </c>
      <c r="AF1034">
        <v>0</v>
      </c>
      <c r="AG1034">
        <v>0</v>
      </c>
      <c r="AH1034" t="s">
        <v>98</v>
      </c>
      <c r="AI1034" s="1">
        <v>44648.614004629628</v>
      </c>
      <c r="AJ1034">
        <v>22</v>
      </c>
      <c r="AK1034">
        <v>0</v>
      </c>
      <c r="AL1034">
        <v>0</v>
      </c>
      <c r="AM1034">
        <v>0</v>
      </c>
      <c r="AN1034">
        <v>27</v>
      </c>
      <c r="AO1034">
        <v>0</v>
      </c>
      <c r="AP1034">
        <v>32</v>
      </c>
      <c r="AQ1034">
        <v>0</v>
      </c>
      <c r="AR1034">
        <v>0</v>
      </c>
      <c r="AS1034">
        <v>0</v>
      </c>
      <c r="AT1034" t="s">
        <v>88</v>
      </c>
      <c r="AU1034" t="s">
        <v>88</v>
      </c>
      <c r="AV1034" t="s">
        <v>88</v>
      </c>
      <c r="AW1034" t="s">
        <v>88</v>
      </c>
      <c r="AX1034" t="s">
        <v>88</v>
      </c>
      <c r="AY1034" t="s">
        <v>88</v>
      </c>
      <c r="AZ1034" t="s">
        <v>88</v>
      </c>
      <c r="BA1034" t="s">
        <v>88</v>
      </c>
      <c r="BB1034" t="s">
        <v>88</v>
      </c>
      <c r="BC1034" t="s">
        <v>88</v>
      </c>
      <c r="BD1034" t="s">
        <v>88</v>
      </c>
      <c r="BE1034" t="s">
        <v>88</v>
      </c>
    </row>
    <row r="1035" spans="1:57" x14ac:dyDescent="0.35">
      <c r="A1035" t="s">
        <v>2461</v>
      </c>
      <c r="B1035" t="s">
        <v>80</v>
      </c>
      <c r="C1035" t="s">
        <v>1308</v>
      </c>
      <c r="D1035" t="s">
        <v>82</v>
      </c>
      <c r="E1035" s="2" t="str">
        <f t="shared" si="11"/>
        <v>FX22033663</v>
      </c>
      <c r="F1035" t="s">
        <v>19</v>
      </c>
      <c r="G1035" t="s">
        <v>19</v>
      </c>
      <c r="H1035" t="s">
        <v>83</v>
      </c>
      <c r="I1035" t="s">
        <v>2462</v>
      </c>
      <c r="J1035">
        <v>51</v>
      </c>
      <c r="K1035" t="s">
        <v>85</v>
      </c>
      <c r="L1035" t="s">
        <v>86</v>
      </c>
      <c r="M1035" t="s">
        <v>87</v>
      </c>
      <c r="N1035">
        <v>2</v>
      </c>
      <c r="O1035" s="1">
        <v>44648.612164351849</v>
      </c>
      <c r="P1035" s="1">
        <v>44648.704988425925</v>
      </c>
      <c r="Q1035">
        <v>4800</v>
      </c>
      <c r="R1035">
        <v>3220</v>
      </c>
      <c r="S1035" t="b">
        <v>0</v>
      </c>
      <c r="T1035" t="s">
        <v>88</v>
      </c>
      <c r="U1035" t="b">
        <v>0</v>
      </c>
      <c r="V1035" t="s">
        <v>1226</v>
      </c>
      <c r="W1035" s="1">
        <v>44648.644930555558</v>
      </c>
      <c r="X1035">
        <v>2821</v>
      </c>
      <c r="Y1035">
        <v>49</v>
      </c>
      <c r="Z1035">
        <v>0</v>
      </c>
      <c r="AA1035">
        <v>49</v>
      </c>
      <c r="AB1035">
        <v>0</v>
      </c>
      <c r="AC1035">
        <v>27</v>
      </c>
      <c r="AD1035">
        <v>2</v>
      </c>
      <c r="AE1035">
        <v>0</v>
      </c>
      <c r="AF1035">
        <v>0</v>
      </c>
      <c r="AG1035">
        <v>0</v>
      </c>
      <c r="AH1035" t="s">
        <v>103</v>
      </c>
      <c r="AI1035" s="1">
        <v>44648.704988425925</v>
      </c>
      <c r="AJ1035">
        <v>316</v>
      </c>
      <c r="AK1035">
        <v>3</v>
      </c>
      <c r="AL1035">
        <v>0</v>
      </c>
      <c r="AM1035">
        <v>3</v>
      </c>
      <c r="AN1035">
        <v>0</v>
      </c>
      <c r="AO1035">
        <v>2</v>
      </c>
      <c r="AP1035">
        <v>-1</v>
      </c>
      <c r="AQ1035">
        <v>0</v>
      </c>
      <c r="AR1035">
        <v>0</v>
      </c>
      <c r="AS1035">
        <v>0</v>
      </c>
      <c r="AT1035" t="s">
        <v>88</v>
      </c>
      <c r="AU1035" t="s">
        <v>88</v>
      </c>
      <c r="AV1035" t="s">
        <v>88</v>
      </c>
      <c r="AW1035" t="s">
        <v>88</v>
      </c>
      <c r="AX1035" t="s">
        <v>88</v>
      </c>
      <c r="AY1035" t="s">
        <v>88</v>
      </c>
      <c r="AZ1035" t="s">
        <v>88</v>
      </c>
      <c r="BA1035" t="s">
        <v>88</v>
      </c>
      <c r="BB1035" t="s">
        <v>88</v>
      </c>
      <c r="BC1035" t="s">
        <v>88</v>
      </c>
      <c r="BD1035" t="s">
        <v>88</v>
      </c>
      <c r="BE1035" t="s">
        <v>88</v>
      </c>
    </row>
    <row r="1036" spans="1:57" x14ac:dyDescent="0.35">
      <c r="A1036" t="s">
        <v>2463</v>
      </c>
      <c r="B1036" t="s">
        <v>80</v>
      </c>
      <c r="C1036" t="s">
        <v>1308</v>
      </c>
      <c r="D1036" t="s">
        <v>82</v>
      </c>
      <c r="E1036" s="2" t="str">
        <f t="shared" si="11"/>
        <v>FX22033663</v>
      </c>
      <c r="F1036" t="s">
        <v>19</v>
      </c>
      <c r="G1036" t="s">
        <v>19</v>
      </c>
      <c r="H1036" t="s">
        <v>83</v>
      </c>
      <c r="I1036" t="s">
        <v>2464</v>
      </c>
      <c r="J1036">
        <v>28</v>
      </c>
      <c r="K1036" t="s">
        <v>85</v>
      </c>
      <c r="L1036" t="s">
        <v>86</v>
      </c>
      <c r="M1036" t="s">
        <v>87</v>
      </c>
      <c r="N1036">
        <v>2</v>
      </c>
      <c r="O1036" s="1">
        <v>44648.612199074072</v>
      </c>
      <c r="P1036" s="1">
        <v>44648.617025462961</v>
      </c>
      <c r="Q1036">
        <v>15</v>
      </c>
      <c r="R1036">
        <v>402</v>
      </c>
      <c r="S1036" t="b">
        <v>0</v>
      </c>
      <c r="T1036" t="s">
        <v>88</v>
      </c>
      <c r="U1036" t="b">
        <v>0</v>
      </c>
      <c r="V1036" t="s">
        <v>1645</v>
      </c>
      <c r="W1036" s="1">
        <v>44648.615555555552</v>
      </c>
      <c r="X1036">
        <v>282</v>
      </c>
      <c r="Y1036">
        <v>21</v>
      </c>
      <c r="Z1036">
        <v>0</v>
      </c>
      <c r="AA1036">
        <v>21</v>
      </c>
      <c r="AB1036">
        <v>0</v>
      </c>
      <c r="AC1036">
        <v>0</v>
      </c>
      <c r="AD1036">
        <v>7</v>
      </c>
      <c r="AE1036">
        <v>0</v>
      </c>
      <c r="AF1036">
        <v>0</v>
      </c>
      <c r="AG1036">
        <v>0</v>
      </c>
      <c r="AH1036" t="s">
        <v>98</v>
      </c>
      <c r="AI1036" s="1">
        <v>44648.617025462961</v>
      </c>
      <c r="AJ1036">
        <v>120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7</v>
      </c>
      <c r="AQ1036">
        <v>0</v>
      </c>
      <c r="AR1036">
        <v>0</v>
      </c>
      <c r="AS1036">
        <v>0</v>
      </c>
      <c r="AT1036" t="s">
        <v>88</v>
      </c>
      <c r="AU1036" t="s">
        <v>88</v>
      </c>
      <c r="AV1036" t="s">
        <v>88</v>
      </c>
      <c r="AW1036" t="s">
        <v>88</v>
      </c>
      <c r="AX1036" t="s">
        <v>88</v>
      </c>
      <c r="AY1036" t="s">
        <v>88</v>
      </c>
      <c r="AZ1036" t="s">
        <v>88</v>
      </c>
      <c r="BA1036" t="s">
        <v>88</v>
      </c>
      <c r="BB1036" t="s">
        <v>88</v>
      </c>
      <c r="BC1036" t="s">
        <v>88</v>
      </c>
      <c r="BD1036" t="s">
        <v>88</v>
      </c>
      <c r="BE1036" t="s">
        <v>88</v>
      </c>
    </row>
    <row r="1037" spans="1:57" x14ac:dyDescent="0.35">
      <c r="A1037" t="s">
        <v>2465</v>
      </c>
      <c r="B1037" t="s">
        <v>80</v>
      </c>
      <c r="C1037" t="s">
        <v>1308</v>
      </c>
      <c r="D1037" t="s">
        <v>82</v>
      </c>
      <c r="E1037" s="2" t="str">
        <f t="shared" si="11"/>
        <v>FX22033663</v>
      </c>
      <c r="F1037" t="s">
        <v>19</v>
      </c>
      <c r="G1037" t="s">
        <v>19</v>
      </c>
      <c r="H1037" t="s">
        <v>83</v>
      </c>
      <c r="I1037" t="s">
        <v>2466</v>
      </c>
      <c r="J1037">
        <v>28</v>
      </c>
      <c r="K1037" t="s">
        <v>85</v>
      </c>
      <c r="L1037" t="s">
        <v>86</v>
      </c>
      <c r="M1037" t="s">
        <v>87</v>
      </c>
      <c r="N1037">
        <v>2</v>
      </c>
      <c r="O1037" s="1">
        <v>44648.612442129626</v>
      </c>
      <c r="P1037" s="1">
        <v>44648.615624999999</v>
      </c>
      <c r="Q1037">
        <v>9</v>
      </c>
      <c r="R1037">
        <v>266</v>
      </c>
      <c r="S1037" t="b">
        <v>0</v>
      </c>
      <c r="T1037" t="s">
        <v>88</v>
      </c>
      <c r="U1037" t="b">
        <v>0</v>
      </c>
      <c r="V1037" t="s">
        <v>1361</v>
      </c>
      <c r="W1037" s="1">
        <v>44648.61414351852</v>
      </c>
      <c r="X1037">
        <v>143</v>
      </c>
      <c r="Y1037">
        <v>21</v>
      </c>
      <c r="Z1037">
        <v>0</v>
      </c>
      <c r="AA1037">
        <v>21</v>
      </c>
      <c r="AB1037">
        <v>0</v>
      </c>
      <c r="AC1037">
        <v>0</v>
      </c>
      <c r="AD1037">
        <v>7</v>
      </c>
      <c r="AE1037">
        <v>0</v>
      </c>
      <c r="AF1037">
        <v>0</v>
      </c>
      <c r="AG1037">
        <v>0</v>
      </c>
      <c r="AH1037" t="s">
        <v>98</v>
      </c>
      <c r="AI1037" s="1">
        <v>44648.615624999999</v>
      </c>
      <c r="AJ1037">
        <v>123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7</v>
      </c>
      <c r="AQ1037">
        <v>0</v>
      </c>
      <c r="AR1037">
        <v>0</v>
      </c>
      <c r="AS1037">
        <v>0</v>
      </c>
      <c r="AT1037" t="s">
        <v>88</v>
      </c>
      <c r="AU1037" t="s">
        <v>88</v>
      </c>
      <c r="AV1037" t="s">
        <v>88</v>
      </c>
      <c r="AW1037" t="s">
        <v>88</v>
      </c>
      <c r="AX1037" t="s">
        <v>88</v>
      </c>
      <c r="AY1037" t="s">
        <v>88</v>
      </c>
      <c r="AZ1037" t="s">
        <v>88</v>
      </c>
      <c r="BA1037" t="s">
        <v>88</v>
      </c>
      <c r="BB1037" t="s">
        <v>88</v>
      </c>
      <c r="BC1037" t="s">
        <v>88</v>
      </c>
      <c r="BD1037" t="s">
        <v>88</v>
      </c>
      <c r="BE1037" t="s">
        <v>88</v>
      </c>
    </row>
    <row r="1038" spans="1:57" x14ac:dyDescent="0.35">
      <c r="A1038" t="s">
        <v>2467</v>
      </c>
      <c r="B1038" t="s">
        <v>80</v>
      </c>
      <c r="C1038" t="s">
        <v>1308</v>
      </c>
      <c r="D1038" t="s">
        <v>82</v>
      </c>
      <c r="E1038" s="2" t="str">
        <f t="shared" si="11"/>
        <v>FX22033663</v>
      </c>
      <c r="F1038" t="s">
        <v>19</v>
      </c>
      <c r="G1038" t="s">
        <v>19</v>
      </c>
      <c r="H1038" t="s">
        <v>83</v>
      </c>
      <c r="I1038" t="s">
        <v>2468</v>
      </c>
      <c r="J1038">
        <v>0</v>
      </c>
      <c r="K1038" t="s">
        <v>85</v>
      </c>
      <c r="L1038" t="s">
        <v>86</v>
      </c>
      <c r="M1038" t="s">
        <v>87</v>
      </c>
      <c r="N1038">
        <v>2</v>
      </c>
      <c r="O1038" s="1">
        <v>44648.612557870372</v>
      </c>
      <c r="P1038" s="1">
        <v>44648.639641203707</v>
      </c>
      <c r="Q1038">
        <v>994</v>
      </c>
      <c r="R1038">
        <v>1346</v>
      </c>
      <c r="S1038" t="b">
        <v>0</v>
      </c>
      <c r="T1038" t="s">
        <v>88</v>
      </c>
      <c r="U1038" t="b">
        <v>0</v>
      </c>
      <c r="V1038" t="s">
        <v>1898</v>
      </c>
      <c r="W1038" s="1">
        <v>44648.625185185185</v>
      </c>
      <c r="X1038">
        <v>991</v>
      </c>
      <c r="Y1038">
        <v>37</v>
      </c>
      <c r="Z1038">
        <v>0</v>
      </c>
      <c r="AA1038">
        <v>37</v>
      </c>
      <c r="AB1038">
        <v>0</v>
      </c>
      <c r="AC1038">
        <v>27</v>
      </c>
      <c r="AD1038">
        <v>-37</v>
      </c>
      <c r="AE1038">
        <v>0</v>
      </c>
      <c r="AF1038">
        <v>0</v>
      </c>
      <c r="AG1038">
        <v>0</v>
      </c>
      <c r="AH1038" t="s">
        <v>98</v>
      </c>
      <c r="AI1038" s="1">
        <v>44648.639641203707</v>
      </c>
      <c r="AJ1038">
        <v>295</v>
      </c>
      <c r="AK1038">
        <v>1</v>
      </c>
      <c r="AL1038">
        <v>0</v>
      </c>
      <c r="AM1038">
        <v>1</v>
      </c>
      <c r="AN1038">
        <v>0</v>
      </c>
      <c r="AO1038">
        <v>1</v>
      </c>
      <c r="AP1038">
        <v>-38</v>
      </c>
      <c r="AQ1038">
        <v>0</v>
      </c>
      <c r="AR1038">
        <v>0</v>
      </c>
      <c r="AS1038">
        <v>0</v>
      </c>
      <c r="AT1038" t="s">
        <v>88</v>
      </c>
      <c r="AU1038" t="s">
        <v>88</v>
      </c>
      <c r="AV1038" t="s">
        <v>88</v>
      </c>
      <c r="AW1038" t="s">
        <v>88</v>
      </c>
      <c r="AX1038" t="s">
        <v>88</v>
      </c>
      <c r="AY1038" t="s">
        <v>88</v>
      </c>
      <c r="AZ1038" t="s">
        <v>88</v>
      </c>
      <c r="BA1038" t="s">
        <v>88</v>
      </c>
      <c r="BB1038" t="s">
        <v>88</v>
      </c>
      <c r="BC1038" t="s">
        <v>88</v>
      </c>
      <c r="BD1038" t="s">
        <v>88</v>
      </c>
      <c r="BE1038" t="s">
        <v>88</v>
      </c>
    </row>
    <row r="1039" spans="1:57" x14ac:dyDescent="0.35">
      <c r="A1039" t="s">
        <v>2469</v>
      </c>
      <c r="B1039" t="s">
        <v>80</v>
      </c>
      <c r="C1039" t="s">
        <v>2329</v>
      </c>
      <c r="D1039" t="s">
        <v>82</v>
      </c>
      <c r="E1039" s="2" t="str">
        <f>HYPERLINK("capsilon://?command=openfolder&amp;siteaddress=FAM.docvelocity-na8.net&amp;folderid=FX6BFEDA5C-1237-FA12-7172-0F3BFD1DBA0A","FX2203461")</f>
        <v>FX2203461</v>
      </c>
      <c r="F1039" t="s">
        <v>19</v>
      </c>
      <c r="G1039" t="s">
        <v>19</v>
      </c>
      <c r="H1039" t="s">
        <v>83</v>
      </c>
      <c r="I1039" t="s">
        <v>2470</v>
      </c>
      <c r="J1039">
        <v>383</v>
      </c>
      <c r="K1039" t="s">
        <v>85</v>
      </c>
      <c r="L1039" t="s">
        <v>86</v>
      </c>
      <c r="M1039" t="s">
        <v>87</v>
      </c>
      <c r="N1039">
        <v>2</v>
      </c>
      <c r="O1039" s="1">
        <v>44648.642627314817</v>
      </c>
      <c r="P1039" s="1">
        <v>44648.791076388887</v>
      </c>
      <c r="Q1039">
        <v>10229</v>
      </c>
      <c r="R1039">
        <v>2597</v>
      </c>
      <c r="S1039" t="b">
        <v>0</v>
      </c>
      <c r="T1039" t="s">
        <v>88</v>
      </c>
      <c r="U1039" t="b">
        <v>0</v>
      </c>
      <c r="V1039" t="s">
        <v>1254</v>
      </c>
      <c r="W1039" s="1">
        <v>44648.666064814817</v>
      </c>
      <c r="X1039">
        <v>1220</v>
      </c>
      <c r="Y1039">
        <v>368</v>
      </c>
      <c r="Z1039">
        <v>0</v>
      </c>
      <c r="AA1039">
        <v>368</v>
      </c>
      <c r="AB1039">
        <v>0</v>
      </c>
      <c r="AC1039">
        <v>39</v>
      </c>
      <c r="AD1039">
        <v>15</v>
      </c>
      <c r="AE1039">
        <v>0</v>
      </c>
      <c r="AF1039">
        <v>0</v>
      </c>
      <c r="AG1039">
        <v>0</v>
      </c>
      <c r="AH1039" t="s">
        <v>98</v>
      </c>
      <c r="AI1039" s="1">
        <v>44648.791076388887</v>
      </c>
      <c r="AJ1039">
        <v>991</v>
      </c>
      <c r="AK1039">
        <v>6</v>
      </c>
      <c r="AL1039">
        <v>0</v>
      </c>
      <c r="AM1039">
        <v>6</v>
      </c>
      <c r="AN1039">
        <v>0</v>
      </c>
      <c r="AO1039">
        <v>6</v>
      </c>
      <c r="AP1039">
        <v>9</v>
      </c>
      <c r="AQ1039">
        <v>0</v>
      </c>
      <c r="AR1039">
        <v>0</v>
      </c>
      <c r="AS1039">
        <v>0</v>
      </c>
      <c r="AT1039" t="s">
        <v>88</v>
      </c>
      <c r="AU1039" t="s">
        <v>88</v>
      </c>
      <c r="AV1039" t="s">
        <v>88</v>
      </c>
      <c r="AW1039" t="s">
        <v>88</v>
      </c>
      <c r="AX1039" t="s">
        <v>88</v>
      </c>
      <c r="AY1039" t="s">
        <v>88</v>
      </c>
      <c r="AZ1039" t="s">
        <v>88</v>
      </c>
      <c r="BA1039" t="s">
        <v>88</v>
      </c>
      <c r="BB1039" t="s">
        <v>88</v>
      </c>
      <c r="BC1039" t="s">
        <v>88</v>
      </c>
      <c r="BD1039" t="s">
        <v>88</v>
      </c>
      <c r="BE1039" t="s">
        <v>88</v>
      </c>
    </row>
    <row r="1040" spans="1:57" x14ac:dyDescent="0.35">
      <c r="A1040" t="s">
        <v>2471</v>
      </c>
      <c r="B1040" t="s">
        <v>80</v>
      </c>
      <c r="C1040" t="s">
        <v>2472</v>
      </c>
      <c r="D1040" t="s">
        <v>82</v>
      </c>
      <c r="E1040" s="2" t="str">
        <f>HYPERLINK("capsilon://?command=openfolder&amp;siteaddress=FAM.docvelocity-na8.net&amp;folderid=FX2D7E03EB-4B0E-849F-6CDB-40854D15BF07","FX22027107")</f>
        <v>FX22027107</v>
      </c>
      <c r="F1040" t="s">
        <v>19</v>
      </c>
      <c r="G1040" t="s">
        <v>19</v>
      </c>
      <c r="H1040" t="s">
        <v>83</v>
      </c>
      <c r="I1040" t="s">
        <v>2473</v>
      </c>
      <c r="J1040">
        <v>0</v>
      </c>
      <c r="K1040" t="s">
        <v>85</v>
      </c>
      <c r="L1040" t="s">
        <v>86</v>
      </c>
      <c r="M1040" t="s">
        <v>87</v>
      </c>
      <c r="N1040">
        <v>2</v>
      </c>
      <c r="O1040" s="1">
        <v>44622.735937500001</v>
      </c>
      <c r="P1040" s="1">
        <v>44622.776828703703</v>
      </c>
      <c r="Q1040">
        <v>2162</v>
      </c>
      <c r="R1040">
        <v>1371</v>
      </c>
      <c r="S1040" t="b">
        <v>0</v>
      </c>
      <c r="T1040" t="s">
        <v>88</v>
      </c>
      <c r="U1040" t="b">
        <v>0</v>
      </c>
      <c r="V1040" t="s">
        <v>111</v>
      </c>
      <c r="W1040" s="1">
        <v>44622.750694444447</v>
      </c>
      <c r="X1040">
        <v>1231</v>
      </c>
      <c r="Y1040">
        <v>48</v>
      </c>
      <c r="Z1040">
        <v>0</v>
      </c>
      <c r="AA1040">
        <v>48</v>
      </c>
      <c r="AB1040">
        <v>0</v>
      </c>
      <c r="AC1040">
        <v>36</v>
      </c>
      <c r="AD1040">
        <v>-48</v>
      </c>
      <c r="AE1040">
        <v>0</v>
      </c>
      <c r="AF1040">
        <v>0</v>
      </c>
      <c r="AG1040">
        <v>0</v>
      </c>
      <c r="AH1040" t="s">
        <v>103</v>
      </c>
      <c r="AI1040" s="1">
        <v>44622.776828703703</v>
      </c>
      <c r="AJ1040">
        <v>140</v>
      </c>
      <c r="AK1040">
        <v>2</v>
      </c>
      <c r="AL1040">
        <v>0</v>
      </c>
      <c r="AM1040">
        <v>2</v>
      </c>
      <c r="AN1040">
        <v>0</v>
      </c>
      <c r="AO1040">
        <v>1</v>
      </c>
      <c r="AP1040">
        <v>-50</v>
      </c>
      <c r="AQ1040">
        <v>0</v>
      </c>
      <c r="AR1040">
        <v>0</v>
      </c>
      <c r="AS1040">
        <v>0</v>
      </c>
      <c r="AT1040" t="s">
        <v>88</v>
      </c>
      <c r="AU1040" t="s">
        <v>88</v>
      </c>
      <c r="AV1040" t="s">
        <v>88</v>
      </c>
      <c r="AW1040" t="s">
        <v>88</v>
      </c>
      <c r="AX1040" t="s">
        <v>88</v>
      </c>
      <c r="AY1040" t="s">
        <v>88</v>
      </c>
      <c r="AZ1040" t="s">
        <v>88</v>
      </c>
      <c r="BA1040" t="s">
        <v>88</v>
      </c>
      <c r="BB1040" t="s">
        <v>88</v>
      </c>
      <c r="BC1040" t="s">
        <v>88</v>
      </c>
      <c r="BD1040" t="s">
        <v>88</v>
      </c>
      <c r="BE1040" t="s">
        <v>88</v>
      </c>
    </row>
    <row r="1041" spans="1:57" x14ac:dyDescent="0.35">
      <c r="A1041" t="s">
        <v>2474</v>
      </c>
      <c r="B1041" t="s">
        <v>80</v>
      </c>
      <c r="C1041" t="s">
        <v>2213</v>
      </c>
      <c r="D1041" t="s">
        <v>82</v>
      </c>
      <c r="E1041" s="2" t="str">
        <f>HYPERLINK("capsilon://?command=openfolder&amp;siteaddress=FAM.docvelocity-na8.net&amp;folderid=FXE96DA503-F50C-6BBF-C582-92D652201B82","FX2203755")</f>
        <v>FX2203755</v>
      </c>
      <c r="F1041" t="s">
        <v>19</v>
      </c>
      <c r="G1041" t="s">
        <v>19</v>
      </c>
      <c r="H1041" t="s">
        <v>83</v>
      </c>
      <c r="I1041" t="s">
        <v>2475</v>
      </c>
      <c r="J1041">
        <v>0</v>
      </c>
      <c r="K1041" t="s">
        <v>85</v>
      </c>
      <c r="L1041" t="s">
        <v>86</v>
      </c>
      <c r="M1041" t="s">
        <v>87</v>
      </c>
      <c r="N1041">
        <v>2</v>
      </c>
      <c r="O1041" s="1">
        <v>44648.683182870373</v>
      </c>
      <c r="P1041" s="1">
        <v>44648.791307870371</v>
      </c>
      <c r="Q1041">
        <v>9122</v>
      </c>
      <c r="R1041">
        <v>220</v>
      </c>
      <c r="S1041" t="b">
        <v>0</v>
      </c>
      <c r="T1041" t="s">
        <v>88</v>
      </c>
      <c r="U1041" t="b">
        <v>0</v>
      </c>
      <c r="V1041" t="s">
        <v>1898</v>
      </c>
      <c r="W1041" s="1">
        <v>44648.686249999999</v>
      </c>
      <c r="X1041">
        <v>142</v>
      </c>
      <c r="Y1041">
        <v>0</v>
      </c>
      <c r="Z1041">
        <v>0</v>
      </c>
      <c r="AA1041">
        <v>0</v>
      </c>
      <c r="AB1041">
        <v>37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">
        <v>98</v>
      </c>
      <c r="AI1041" s="1">
        <v>44648.791307870371</v>
      </c>
      <c r="AJ1041">
        <v>19</v>
      </c>
      <c r="AK1041">
        <v>0</v>
      </c>
      <c r="AL1041">
        <v>0</v>
      </c>
      <c r="AM1041">
        <v>0</v>
      </c>
      <c r="AN1041">
        <v>37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 t="s">
        <v>88</v>
      </c>
      <c r="AU1041" t="s">
        <v>88</v>
      </c>
      <c r="AV1041" t="s">
        <v>88</v>
      </c>
      <c r="AW1041" t="s">
        <v>88</v>
      </c>
      <c r="AX1041" t="s">
        <v>88</v>
      </c>
      <c r="AY1041" t="s">
        <v>88</v>
      </c>
      <c r="AZ1041" t="s">
        <v>88</v>
      </c>
      <c r="BA1041" t="s">
        <v>88</v>
      </c>
      <c r="BB1041" t="s">
        <v>88</v>
      </c>
      <c r="BC1041" t="s">
        <v>88</v>
      </c>
      <c r="BD1041" t="s">
        <v>88</v>
      </c>
      <c r="BE1041" t="s">
        <v>88</v>
      </c>
    </row>
    <row r="1042" spans="1:57" x14ac:dyDescent="0.35">
      <c r="A1042" t="s">
        <v>2476</v>
      </c>
      <c r="B1042" t="s">
        <v>80</v>
      </c>
      <c r="C1042" t="s">
        <v>2088</v>
      </c>
      <c r="D1042" t="s">
        <v>82</v>
      </c>
      <c r="E1042" s="2" t="str">
        <f>HYPERLINK("capsilon://?command=openfolder&amp;siteaddress=FAM.docvelocity-na8.net&amp;folderid=FXDDB4FBBD-A8BB-B4A9-7BCE-1D5A60640BD5","FX22037849")</f>
        <v>FX22037849</v>
      </c>
      <c r="F1042" t="s">
        <v>19</v>
      </c>
      <c r="G1042" t="s">
        <v>19</v>
      </c>
      <c r="H1042" t="s">
        <v>83</v>
      </c>
      <c r="I1042" t="s">
        <v>2477</v>
      </c>
      <c r="J1042">
        <v>0</v>
      </c>
      <c r="K1042" t="s">
        <v>85</v>
      </c>
      <c r="L1042" t="s">
        <v>86</v>
      </c>
      <c r="M1042" t="s">
        <v>87</v>
      </c>
      <c r="N1042">
        <v>2</v>
      </c>
      <c r="O1042" s="1">
        <v>44648.687777777777</v>
      </c>
      <c r="P1042" s="1">
        <v>44648.869201388887</v>
      </c>
      <c r="Q1042">
        <v>14656</v>
      </c>
      <c r="R1042">
        <v>1019</v>
      </c>
      <c r="S1042" t="b">
        <v>0</v>
      </c>
      <c r="T1042" t="s">
        <v>88</v>
      </c>
      <c r="U1042" t="b">
        <v>0</v>
      </c>
      <c r="V1042" t="s">
        <v>1229</v>
      </c>
      <c r="W1042" s="1">
        <v>44648.694490740738</v>
      </c>
      <c r="X1042">
        <v>552</v>
      </c>
      <c r="Y1042">
        <v>52</v>
      </c>
      <c r="Z1042">
        <v>0</v>
      </c>
      <c r="AA1042">
        <v>52</v>
      </c>
      <c r="AB1042">
        <v>0</v>
      </c>
      <c r="AC1042">
        <v>41</v>
      </c>
      <c r="AD1042">
        <v>-52</v>
      </c>
      <c r="AE1042">
        <v>0</v>
      </c>
      <c r="AF1042">
        <v>0</v>
      </c>
      <c r="AG1042">
        <v>0</v>
      </c>
      <c r="AH1042" t="s">
        <v>252</v>
      </c>
      <c r="AI1042" s="1">
        <v>44648.869201388887</v>
      </c>
      <c r="AJ1042">
        <v>440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-52</v>
      </c>
      <c r="AQ1042">
        <v>0</v>
      </c>
      <c r="AR1042">
        <v>0</v>
      </c>
      <c r="AS1042">
        <v>0</v>
      </c>
      <c r="AT1042" t="s">
        <v>88</v>
      </c>
      <c r="AU1042" t="s">
        <v>88</v>
      </c>
      <c r="AV1042" t="s">
        <v>88</v>
      </c>
      <c r="AW1042" t="s">
        <v>88</v>
      </c>
      <c r="AX1042" t="s">
        <v>88</v>
      </c>
      <c r="AY1042" t="s">
        <v>88</v>
      </c>
      <c r="AZ1042" t="s">
        <v>88</v>
      </c>
      <c r="BA1042" t="s">
        <v>88</v>
      </c>
      <c r="BB1042" t="s">
        <v>88</v>
      </c>
      <c r="BC1042" t="s">
        <v>88</v>
      </c>
      <c r="BD1042" t="s">
        <v>88</v>
      </c>
      <c r="BE1042" t="s">
        <v>88</v>
      </c>
    </row>
    <row r="1043" spans="1:57" x14ac:dyDescent="0.35">
      <c r="A1043" t="s">
        <v>2478</v>
      </c>
      <c r="B1043" t="s">
        <v>80</v>
      </c>
      <c r="C1043" t="s">
        <v>1276</v>
      </c>
      <c r="D1043" t="s">
        <v>82</v>
      </c>
      <c r="E1043" s="2" t="str">
        <f t="shared" ref="E1043:E1050" si="12">HYPERLINK("capsilon://?command=openfolder&amp;siteaddress=FAM.docvelocity-na8.net&amp;folderid=FXFBA9B77C-87CC-5EA8-742B-82AFF8ABCBD4","FX22027926")</f>
        <v>FX22027926</v>
      </c>
      <c r="F1043" t="s">
        <v>19</v>
      </c>
      <c r="G1043" t="s">
        <v>19</v>
      </c>
      <c r="H1043" t="s">
        <v>83</v>
      </c>
      <c r="I1043" t="s">
        <v>2479</v>
      </c>
      <c r="J1043">
        <v>56</v>
      </c>
      <c r="K1043" t="s">
        <v>85</v>
      </c>
      <c r="L1043" t="s">
        <v>86</v>
      </c>
      <c r="M1043" t="s">
        <v>87</v>
      </c>
      <c r="N1043">
        <v>1</v>
      </c>
      <c r="O1043" s="1">
        <v>44649.350289351853</v>
      </c>
      <c r="P1043" s="1">
        <v>44649.355740740742</v>
      </c>
      <c r="Q1043">
        <v>264</v>
      </c>
      <c r="R1043">
        <v>207</v>
      </c>
      <c r="S1043" t="b">
        <v>0</v>
      </c>
      <c r="T1043" t="s">
        <v>88</v>
      </c>
      <c r="U1043" t="b">
        <v>0</v>
      </c>
      <c r="V1043" t="s">
        <v>1350</v>
      </c>
      <c r="W1043" s="1">
        <v>44649.355740740742</v>
      </c>
      <c r="X1043">
        <v>207</v>
      </c>
      <c r="Y1043">
        <v>21</v>
      </c>
      <c r="Z1043">
        <v>0</v>
      </c>
      <c r="AA1043">
        <v>21</v>
      </c>
      <c r="AB1043">
        <v>0</v>
      </c>
      <c r="AC1043">
        <v>0</v>
      </c>
      <c r="AD1043">
        <v>35</v>
      </c>
      <c r="AE1043">
        <v>21</v>
      </c>
      <c r="AF1043">
        <v>0</v>
      </c>
      <c r="AG1043">
        <v>2</v>
      </c>
      <c r="AH1043" t="s">
        <v>88</v>
      </c>
      <c r="AI1043" t="s">
        <v>88</v>
      </c>
      <c r="AJ1043" t="s">
        <v>88</v>
      </c>
      <c r="AK1043" t="s">
        <v>88</v>
      </c>
      <c r="AL1043" t="s">
        <v>88</v>
      </c>
      <c r="AM1043" t="s">
        <v>88</v>
      </c>
      <c r="AN1043" t="s">
        <v>88</v>
      </c>
      <c r="AO1043" t="s">
        <v>88</v>
      </c>
      <c r="AP1043" t="s">
        <v>88</v>
      </c>
      <c r="AQ1043" t="s">
        <v>88</v>
      </c>
      <c r="AR1043" t="s">
        <v>88</v>
      </c>
      <c r="AS1043" t="s">
        <v>88</v>
      </c>
      <c r="AT1043" t="s">
        <v>88</v>
      </c>
      <c r="AU1043" t="s">
        <v>88</v>
      </c>
      <c r="AV1043" t="s">
        <v>88</v>
      </c>
      <c r="AW1043" t="s">
        <v>88</v>
      </c>
      <c r="AX1043" t="s">
        <v>88</v>
      </c>
      <c r="AY1043" t="s">
        <v>88</v>
      </c>
      <c r="AZ1043" t="s">
        <v>88</v>
      </c>
      <c r="BA1043" t="s">
        <v>88</v>
      </c>
      <c r="BB1043" t="s">
        <v>88</v>
      </c>
      <c r="BC1043" t="s">
        <v>88</v>
      </c>
      <c r="BD1043" t="s">
        <v>88</v>
      </c>
      <c r="BE1043" t="s">
        <v>88</v>
      </c>
    </row>
    <row r="1044" spans="1:57" x14ac:dyDescent="0.35">
      <c r="A1044" t="s">
        <v>2480</v>
      </c>
      <c r="B1044" t="s">
        <v>80</v>
      </c>
      <c r="C1044" t="s">
        <v>1276</v>
      </c>
      <c r="D1044" t="s">
        <v>82</v>
      </c>
      <c r="E1044" s="2" t="str">
        <f t="shared" si="12"/>
        <v>FX22027926</v>
      </c>
      <c r="F1044" t="s">
        <v>19</v>
      </c>
      <c r="G1044" t="s">
        <v>19</v>
      </c>
      <c r="H1044" t="s">
        <v>83</v>
      </c>
      <c r="I1044" t="s">
        <v>2481</v>
      </c>
      <c r="J1044">
        <v>56</v>
      </c>
      <c r="K1044" t="s">
        <v>85</v>
      </c>
      <c r="L1044" t="s">
        <v>86</v>
      </c>
      <c r="M1044" t="s">
        <v>87</v>
      </c>
      <c r="N1044">
        <v>1</v>
      </c>
      <c r="O1044" s="1">
        <v>44649.350775462961</v>
      </c>
      <c r="P1044" s="1">
        <v>44649.36146990741</v>
      </c>
      <c r="Q1044">
        <v>388</v>
      </c>
      <c r="R1044">
        <v>536</v>
      </c>
      <c r="S1044" t="b">
        <v>0</v>
      </c>
      <c r="T1044" t="s">
        <v>88</v>
      </c>
      <c r="U1044" t="b">
        <v>0</v>
      </c>
      <c r="V1044" t="s">
        <v>1584</v>
      </c>
      <c r="W1044" s="1">
        <v>44649.36146990741</v>
      </c>
      <c r="X1044">
        <v>503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56</v>
      </c>
      <c r="AE1044">
        <v>42</v>
      </c>
      <c r="AF1044">
        <v>0</v>
      </c>
      <c r="AG1044">
        <v>3</v>
      </c>
      <c r="AH1044" t="s">
        <v>88</v>
      </c>
      <c r="AI1044" t="s">
        <v>88</v>
      </c>
      <c r="AJ1044" t="s">
        <v>88</v>
      </c>
      <c r="AK1044" t="s">
        <v>88</v>
      </c>
      <c r="AL1044" t="s">
        <v>88</v>
      </c>
      <c r="AM1044" t="s">
        <v>88</v>
      </c>
      <c r="AN1044" t="s">
        <v>88</v>
      </c>
      <c r="AO1044" t="s">
        <v>88</v>
      </c>
      <c r="AP1044" t="s">
        <v>88</v>
      </c>
      <c r="AQ1044" t="s">
        <v>88</v>
      </c>
      <c r="AR1044" t="s">
        <v>88</v>
      </c>
      <c r="AS1044" t="s">
        <v>88</v>
      </c>
      <c r="AT1044" t="s">
        <v>88</v>
      </c>
      <c r="AU1044" t="s">
        <v>88</v>
      </c>
      <c r="AV1044" t="s">
        <v>88</v>
      </c>
      <c r="AW1044" t="s">
        <v>88</v>
      </c>
      <c r="AX1044" t="s">
        <v>88</v>
      </c>
      <c r="AY1044" t="s">
        <v>88</v>
      </c>
      <c r="AZ1044" t="s">
        <v>88</v>
      </c>
      <c r="BA1044" t="s">
        <v>88</v>
      </c>
      <c r="BB1044" t="s">
        <v>88</v>
      </c>
      <c r="BC1044" t="s">
        <v>88</v>
      </c>
      <c r="BD1044" t="s">
        <v>88</v>
      </c>
      <c r="BE1044" t="s">
        <v>88</v>
      </c>
    </row>
    <row r="1045" spans="1:57" x14ac:dyDescent="0.35">
      <c r="A1045" t="s">
        <v>2482</v>
      </c>
      <c r="B1045" t="s">
        <v>80</v>
      </c>
      <c r="C1045" t="s">
        <v>1276</v>
      </c>
      <c r="D1045" t="s">
        <v>82</v>
      </c>
      <c r="E1045" s="2" t="str">
        <f t="shared" si="12"/>
        <v>FX22027926</v>
      </c>
      <c r="F1045" t="s">
        <v>19</v>
      </c>
      <c r="G1045" t="s">
        <v>19</v>
      </c>
      <c r="H1045" t="s">
        <v>83</v>
      </c>
      <c r="I1045" t="s">
        <v>2483</v>
      </c>
      <c r="J1045">
        <v>56</v>
      </c>
      <c r="K1045" t="s">
        <v>85</v>
      </c>
      <c r="L1045" t="s">
        <v>86</v>
      </c>
      <c r="M1045" t="s">
        <v>87</v>
      </c>
      <c r="N1045">
        <v>1</v>
      </c>
      <c r="O1045" s="1">
        <v>44649.351307870369</v>
      </c>
      <c r="P1045" s="1">
        <v>44649.358356481483</v>
      </c>
      <c r="Q1045">
        <v>5</v>
      </c>
      <c r="R1045">
        <v>604</v>
      </c>
      <c r="S1045" t="b">
        <v>0</v>
      </c>
      <c r="T1045" t="s">
        <v>88</v>
      </c>
      <c r="U1045" t="b">
        <v>0</v>
      </c>
      <c r="V1045" t="s">
        <v>2429</v>
      </c>
      <c r="W1045" s="1">
        <v>44649.358356481483</v>
      </c>
      <c r="X1045">
        <v>604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56</v>
      </c>
      <c r="AE1045">
        <v>42</v>
      </c>
      <c r="AF1045">
        <v>0</v>
      </c>
      <c r="AG1045">
        <v>3</v>
      </c>
      <c r="AH1045" t="s">
        <v>88</v>
      </c>
      <c r="AI1045" t="s">
        <v>88</v>
      </c>
      <c r="AJ1045" t="s">
        <v>88</v>
      </c>
      <c r="AK1045" t="s">
        <v>88</v>
      </c>
      <c r="AL1045" t="s">
        <v>88</v>
      </c>
      <c r="AM1045" t="s">
        <v>88</v>
      </c>
      <c r="AN1045" t="s">
        <v>88</v>
      </c>
      <c r="AO1045" t="s">
        <v>88</v>
      </c>
      <c r="AP1045" t="s">
        <v>88</v>
      </c>
      <c r="AQ1045" t="s">
        <v>88</v>
      </c>
      <c r="AR1045" t="s">
        <v>88</v>
      </c>
      <c r="AS1045" t="s">
        <v>88</v>
      </c>
      <c r="AT1045" t="s">
        <v>88</v>
      </c>
      <c r="AU1045" t="s">
        <v>88</v>
      </c>
      <c r="AV1045" t="s">
        <v>88</v>
      </c>
      <c r="AW1045" t="s">
        <v>88</v>
      </c>
      <c r="AX1045" t="s">
        <v>88</v>
      </c>
      <c r="AY1045" t="s">
        <v>88</v>
      </c>
      <c r="AZ1045" t="s">
        <v>88</v>
      </c>
      <c r="BA1045" t="s">
        <v>88</v>
      </c>
      <c r="BB1045" t="s">
        <v>88</v>
      </c>
      <c r="BC1045" t="s">
        <v>88</v>
      </c>
      <c r="BD1045" t="s">
        <v>88</v>
      </c>
      <c r="BE1045" t="s">
        <v>88</v>
      </c>
    </row>
    <row r="1046" spans="1:57" x14ac:dyDescent="0.35">
      <c r="A1046" t="s">
        <v>2484</v>
      </c>
      <c r="B1046" t="s">
        <v>80</v>
      </c>
      <c r="C1046" t="s">
        <v>1276</v>
      </c>
      <c r="D1046" t="s">
        <v>82</v>
      </c>
      <c r="E1046" s="2" t="str">
        <f t="shared" si="12"/>
        <v>FX22027926</v>
      </c>
      <c r="F1046" t="s">
        <v>19</v>
      </c>
      <c r="G1046" t="s">
        <v>19</v>
      </c>
      <c r="H1046" t="s">
        <v>83</v>
      </c>
      <c r="I1046" t="s">
        <v>2485</v>
      </c>
      <c r="J1046">
        <v>56</v>
      </c>
      <c r="K1046" t="s">
        <v>85</v>
      </c>
      <c r="L1046" t="s">
        <v>86</v>
      </c>
      <c r="M1046" t="s">
        <v>87</v>
      </c>
      <c r="N1046">
        <v>1</v>
      </c>
      <c r="O1046" s="1">
        <v>44649.351747685185</v>
      </c>
      <c r="P1046" s="1">
        <v>44649.359097222223</v>
      </c>
      <c r="Q1046">
        <v>352</v>
      </c>
      <c r="R1046">
        <v>283</v>
      </c>
      <c r="S1046" t="b">
        <v>0</v>
      </c>
      <c r="T1046" t="s">
        <v>88</v>
      </c>
      <c r="U1046" t="b">
        <v>0</v>
      </c>
      <c r="V1046" t="s">
        <v>1350</v>
      </c>
      <c r="W1046" s="1">
        <v>44649.359097222223</v>
      </c>
      <c r="X1046">
        <v>258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56</v>
      </c>
      <c r="AE1046">
        <v>42</v>
      </c>
      <c r="AF1046">
        <v>0</v>
      </c>
      <c r="AG1046">
        <v>3</v>
      </c>
      <c r="AH1046" t="s">
        <v>88</v>
      </c>
      <c r="AI1046" t="s">
        <v>88</v>
      </c>
      <c r="AJ1046" t="s">
        <v>88</v>
      </c>
      <c r="AK1046" t="s">
        <v>88</v>
      </c>
      <c r="AL1046" t="s">
        <v>88</v>
      </c>
      <c r="AM1046" t="s">
        <v>88</v>
      </c>
      <c r="AN1046" t="s">
        <v>88</v>
      </c>
      <c r="AO1046" t="s">
        <v>88</v>
      </c>
      <c r="AP1046" t="s">
        <v>88</v>
      </c>
      <c r="AQ1046" t="s">
        <v>88</v>
      </c>
      <c r="AR1046" t="s">
        <v>88</v>
      </c>
      <c r="AS1046" t="s">
        <v>88</v>
      </c>
      <c r="AT1046" t="s">
        <v>88</v>
      </c>
      <c r="AU1046" t="s">
        <v>88</v>
      </c>
      <c r="AV1046" t="s">
        <v>88</v>
      </c>
      <c r="AW1046" t="s">
        <v>88</v>
      </c>
      <c r="AX1046" t="s">
        <v>88</v>
      </c>
      <c r="AY1046" t="s">
        <v>88</v>
      </c>
      <c r="AZ1046" t="s">
        <v>88</v>
      </c>
      <c r="BA1046" t="s">
        <v>88</v>
      </c>
      <c r="BB1046" t="s">
        <v>88</v>
      </c>
      <c r="BC1046" t="s">
        <v>88</v>
      </c>
      <c r="BD1046" t="s">
        <v>88</v>
      </c>
      <c r="BE1046" t="s">
        <v>88</v>
      </c>
    </row>
    <row r="1047" spans="1:57" x14ac:dyDescent="0.35">
      <c r="A1047" t="s">
        <v>2486</v>
      </c>
      <c r="B1047" t="s">
        <v>80</v>
      </c>
      <c r="C1047" t="s">
        <v>1276</v>
      </c>
      <c r="D1047" t="s">
        <v>82</v>
      </c>
      <c r="E1047" s="2" t="str">
        <f t="shared" si="12"/>
        <v>FX22027926</v>
      </c>
      <c r="F1047" t="s">
        <v>19</v>
      </c>
      <c r="G1047" t="s">
        <v>19</v>
      </c>
      <c r="H1047" t="s">
        <v>83</v>
      </c>
      <c r="I1047" t="s">
        <v>2479</v>
      </c>
      <c r="J1047">
        <v>56</v>
      </c>
      <c r="K1047" t="s">
        <v>85</v>
      </c>
      <c r="L1047" t="s">
        <v>86</v>
      </c>
      <c r="M1047" t="s">
        <v>87</v>
      </c>
      <c r="N1047">
        <v>2</v>
      </c>
      <c r="O1047" s="1">
        <v>44649.356388888889</v>
      </c>
      <c r="P1047" s="1">
        <v>44649.377314814818</v>
      </c>
      <c r="Q1047">
        <v>197</v>
      </c>
      <c r="R1047">
        <v>1611</v>
      </c>
      <c r="S1047" t="b">
        <v>0</v>
      </c>
      <c r="T1047" t="s">
        <v>88</v>
      </c>
      <c r="U1047" t="b">
        <v>1</v>
      </c>
      <c r="V1047" t="s">
        <v>2429</v>
      </c>
      <c r="W1047" s="1">
        <v>44649.37164351852</v>
      </c>
      <c r="X1047">
        <v>1147</v>
      </c>
      <c r="Y1047">
        <v>42</v>
      </c>
      <c r="Z1047">
        <v>0</v>
      </c>
      <c r="AA1047">
        <v>42</v>
      </c>
      <c r="AB1047">
        <v>0</v>
      </c>
      <c r="AC1047">
        <v>20</v>
      </c>
      <c r="AD1047">
        <v>14</v>
      </c>
      <c r="AE1047">
        <v>0</v>
      </c>
      <c r="AF1047">
        <v>0</v>
      </c>
      <c r="AG1047">
        <v>0</v>
      </c>
      <c r="AH1047" t="s">
        <v>114</v>
      </c>
      <c r="AI1047" s="1">
        <v>44649.377314814818</v>
      </c>
      <c r="AJ1047">
        <v>464</v>
      </c>
      <c r="AK1047">
        <v>5</v>
      </c>
      <c r="AL1047">
        <v>0</v>
      </c>
      <c r="AM1047">
        <v>5</v>
      </c>
      <c r="AN1047">
        <v>0</v>
      </c>
      <c r="AO1047">
        <v>5</v>
      </c>
      <c r="AP1047">
        <v>9</v>
      </c>
      <c r="AQ1047">
        <v>0</v>
      </c>
      <c r="AR1047">
        <v>0</v>
      </c>
      <c r="AS1047">
        <v>0</v>
      </c>
      <c r="AT1047" t="s">
        <v>88</v>
      </c>
      <c r="AU1047" t="s">
        <v>88</v>
      </c>
      <c r="AV1047" t="s">
        <v>88</v>
      </c>
      <c r="AW1047" t="s">
        <v>88</v>
      </c>
      <c r="AX1047" t="s">
        <v>88</v>
      </c>
      <c r="AY1047" t="s">
        <v>88</v>
      </c>
      <c r="AZ1047" t="s">
        <v>88</v>
      </c>
      <c r="BA1047" t="s">
        <v>88</v>
      </c>
      <c r="BB1047" t="s">
        <v>88</v>
      </c>
      <c r="BC1047" t="s">
        <v>88</v>
      </c>
      <c r="BD1047" t="s">
        <v>88</v>
      </c>
      <c r="BE1047" t="s">
        <v>88</v>
      </c>
    </row>
    <row r="1048" spans="1:57" x14ac:dyDescent="0.35">
      <c r="A1048" t="s">
        <v>2487</v>
      </c>
      <c r="B1048" t="s">
        <v>80</v>
      </c>
      <c r="C1048" t="s">
        <v>1276</v>
      </c>
      <c r="D1048" t="s">
        <v>82</v>
      </c>
      <c r="E1048" s="2" t="str">
        <f t="shared" si="12"/>
        <v>FX22027926</v>
      </c>
      <c r="F1048" t="s">
        <v>19</v>
      </c>
      <c r="G1048" t="s">
        <v>19</v>
      </c>
      <c r="H1048" t="s">
        <v>83</v>
      </c>
      <c r="I1048" t="s">
        <v>2483</v>
      </c>
      <c r="J1048">
        <v>84</v>
      </c>
      <c r="K1048" t="s">
        <v>85</v>
      </c>
      <c r="L1048" t="s">
        <v>86</v>
      </c>
      <c r="M1048" t="s">
        <v>87</v>
      </c>
      <c r="N1048">
        <v>2</v>
      </c>
      <c r="O1048" s="1">
        <v>44649.359074074076</v>
      </c>
      <c r="P1048" s="1">
        <v>44649.379548611112</v>
      </c>
      <c r="Q1048">
        <v>79</v>
      </c>
      <c r="R1048">
        <v>1690</v>
      </c>
      <c r="S1048" t="b">
        <v>0</v>
      </c>
      <c r="T1048" t="s">
        <v>88</v>
      </c>
      <c r="U1048" t="b">
        <v>1</v>
      </c>
      <c r="V1048" t="s">
        <v>1350</v>
      </c>
      <c r="W1048" s="1">
        <v>44649.373483796298</v>
      </c>
      <c r="X1048">
        <v>1242</v>
      </c>
      <c r="Y1048">
        <v>63</v>
      </c>
      <c r="Z1048">
        <v>0</v>
      </c>
      <c r="AA1048">
        <v>63</v>
      </c>
      <c r="AB1048">
        <v>0</v>
      </c>
      <c r="AC1048">
        <v>22</v>
      </c>
      <c r="AD1048">
        <v>21</v>
      </c>
      <c r="AE1048">
        <v>0</v>
      </c>
      <c r="AF1048">
        <v>0</v>
      </c>
      <c r="AG1048">
        <v>0</v>
      </c>
      <c r="AH1048" t="s">
        <v>94</v>
      </c>
      <c r="AI1048" s="1">
        <v>44649.379548611112</v>
      </c>
      <c r="AJ1048">
        <v>448</v>
      </c>
      <c r="AK1048">
        <v>1</v>
      </c>
      <c r="AL1048">
        <v>0</v>
      </c>
      <c r="AM1048">
        <v>1</v>
      </c>
      <c r="AN1048">
        <v>0</v>
      </c>
      <c r="AO1048">
        <v>1</v>
      </c>
      <c r="AP1048">
        <v>20</v>
      </c>
      <c r="AQ1048">
        <v>0</v>
      </c>
      <c r="AR1048">
        <v>0</v>
      </c>
      <c r="AS1048">
        <v>0</v>
      </c>
      <c r="AT1048" t="s">
        <v>88</v>
      </c>
      <c r="AU1048" t="s">
        <v>88</v>
      </c>
      <c r="AV1048" t="s">
        <v>88</v>
      </c>
      <c r="AW1048" t="s">
        <v>88</v>
      </c>
      <c r="AX1048" t="s">
        <v>88</v>
      </c>
      <c r="AY1048" t="s">
        <v>88</v>
      </c>
      <c r="AZ1048" t="s">
        <v>88</v>
      </c>
      <c r="BA1048" t="s">
        <v>88</v>
      </c>
      <c r="BB1048" t="s">
        <v>88</v>
      </c>
      <c r="BC1048" t="s">
        <v>88</v>
      </c>
      <c r="BD1048" t="s">
        <v>88</v>
      </c>
      <c r="BE1048" t="s">
        <v>88</v>
      </c>
    </row>
    <row r="1049" spans="1:57" x14ac:dyDescent="0.35">
      <c r="A1049" t="s">
        <v>2488</v>
      </c>
      <c r="B1049" t="s">
        <v>80</v>
      </c>
      <c r="C1049" t="s">
        <v>1276</v>
      </c>
      <c r="D1049" t="s">
        <v>82</v>
      </c>
      <c r="E1049" s="2" t="str">
        <f t="shared" si="12"/>
        <v>FX22027926</v>
      </c>
      <c r="F1049" t="s">
        <v>19</v>
      </c>
      <c r="G1049" t="s">
        <v>19</v>
      </c>
      <c r="H1049" t="s">
        <v>83</v>
      </c>
      <c r="I1049" t="s">
        <v>2485</v>
      </c>
      <c r="J1049">
        <v>84</v>
      </c>
      <c r="K1049" t="s">
        <v>85</v>
      </c>
      <c r="L1049" t="s">
        <v>86</v>
      </c>
      <c r="M1049" t="s">
        <v>87</v>
      </c>
      <c r="N1049">
        <v>2</v>
      </c>
      <c r="O1049" s="1">
        <v>44649.359791666669</v>
      </c>
      <c r="P1049" s="1">
        <v>44649.374351851853</v>
      </c>
      <c r="Q1049">
        <v>19</v>
      </c>
      <c r="R1049">
        <v>1239</v>
      </c>
      <c r="S1049" t="b">
        <v>0</v>
      </c>
      <c r="T1049" t="s">
        <v>88</v>
      </c>
      <c r="U1049" t="b">
        <v>1</v>
      </c>
      <c r="V1049" t="s">
        <v>1335</v>
      </c>
      <c r="W1049" s="1">
        <v>44649.368993055556</v>
      </c>
      <c r="X1049">
        <v>786</v>
      </c>
      <c r="Y1049">
        <v>63</v>
      </c>
      <c r="Z1049">
        <v>0</v>
      </c>
      <c r="AA1049">
        <v>63</v>
      </c>
      <c r="AB1049">
        <v>0</v>
      </c>
      <c r="AC1049">
        <v>38</v>
      </c>
      <c r="AD1049">
        <v>21</v>
      </c>
      <c r="AE1049">
        <v>0</v>
      </c>
      <c r="AF1049">
        <v>0</v>
      </c>
      <c r="AG1049">
        <v>0</v>
      </c>
      <c r="AH1049" t="s">
        <v>94</v>
      </c>
      <c r="AI1049" s="1">
        <v>44649.374351851853</v>
      </c>
      <c r="AJ1049">
        <v>453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21</v>
      </c>
      <c r="AQ1049">
        <v>0</v>
      </c>
      <c r="AR1049">
        <v>0</v>
      </c>
      <c r="AS1049">
        <v>0</v>
      </c>
      <c r="AT1049" t="s">
        <v>88</v>
      </c>
      <c r="AU1049" t="s">
        <v>88</v>
      </c>
      <c r="AV1049" t="s">
        <v>88</v>
      </c>
      <c r="AW1049" t="s">
        <v>88</v>
      </c>
      <c r="AX1049" t="s">
        <v>88</v>
      </c>
      <c r="AY1049" t="s">
        <v>88</v>
      </c>
      <c r="AZ1049" t="s">
        <v>88</v>
      </c>
      <c r="BA1049" t="s">
        <v>88</v>
      </c>
      <c r="BB1049" t="s">
        <v>88</v>
      </c>
      <c r="BC1049" t="s">
        <v>88</v>
      </c>
      <c r="BD1049" t="s">
        <v>88</v>
      </c>
      <c r="BE1049" t="s">
        <v>88</v>
      </c>
    </row>
    <row r="1050" spans="1:57" x14ac:dyDescent="0.35">
      <c r="A1050" t="s">
        <v>2489</v>
      </c>
      <c r="B1050" t="s">
        <v>80</v>
      </c>
      <c r="C1050" t="s">
        <v>1276</v>
      </c>
      <c r="D1050" t="s">
        <v>82</v>
      </c>
      <c r="E1050" s="2" t="str">
        <f t="shared" si="12"/>
        <v>FX22027926</v>
      </c>
      <c r="F1050" t="s">
        <v>19</v>
      </c>
      <c r="G1050" t="s">
        <v>19</v>
      </c>
      <c r="H1050" t="s">
        <v>83</v>
      </c>
      <c r="I1050" t="s">
        <v>2481</v>
      </c>
      <c r="J1050">
        <v>84</v>
      </c>
      <c r="K1050" t="s">
        <v>85</v>
      </c>
      <c r="L1050" t="s">
        <v>86</v>
      </c>
      <c r="M1050" t="s">
        <v>87</v>
      </c>
      <c r="N1050">
        <v>2</v>
      </c>
      <c r="O1050" s="1">
        <v>44649.36209490741</v>
      </c>
      <c r="P1050" s="1">
        <v>44649.379583333335</v>
      </c>
      <c r="Q1050">
        <v>481</v>
      </c>
      <c r="R1050">
        <v>1030</v>
      </c>
      <c r="S1050" t="b">
        <v>0</v>
      </c>
      <c r="T1050" t="s">
        <v>88</v>
      </c>
      <c r="U1050" t="b">
        <v>1</v>
      </c>
      <c r="V1050" t="s">
        <v>1584</v>
      </c>
      <c r="W1050" s="1">
        <v>44649.371874999997</v>
      </c>
      <c r="X1050">
        <v>835</v>
      </c>
      <c r="Y1050">
        <v>63</v>
      </c>
      <c r="Z1050">
        <v>0</v>
      </c>
      <c r="AA1050">
        <v>63</v>
      </c>
      <c r="AB1050">
        <v>0</v>
      </c>
      <c r="AC1050">
        <v>24</v>
      </c>
      <c r="AD1050">
        <v>21</v>
      </c>
      <c r="AE1050">
        <v>0</v>
      </c>
      <c r="AF1050">
        <v>0</v>
      </c>
      <c r="AG1050">
        <v>0</v>
      </c>
      <c r="AH1050" t="s">
        <v>114</v>
      </c>
      <c r="AI1050" s="1">
        <v>44649.379583333335</v>
      </c>
      <c r="AJ1050">
        <v>195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21</v>
      </c>
      <c r="AQ1050">
        <v>0</v>
      </c>
      <c r="AR1050">
        <v>0</v>
      </c>
      <c r="AS1050">
        <v>0</v>
      </c>
      <c r="AT1050" t="s">
        <v>88</v>
      </c>
      <c r="AU1050" t="s">
        <v>88</v>
      </c>
      <c r="AV1050" t="s">
        <v>88</v>
      </c>
      <c r="AW1050" t="s">
        <v>88</v>
      </c>
      <c r="AX1050" t="s">
        <v>88</v>
      </c>
      <c r="AY1050" t="s">
        <v>88</v>
      </c>
      <c r="AZ1050" t="s">
        <v>88</v>
      </c>
      <c r="BA1050" t="s">
        <v>88</v>
      </c>
      <c r="BB1050" t="s">
        <v>88</v>
      </c>
      <c r="BC1050" t="s">
        <v>88</v>
      </c>
      <c r="BD1050" t="s">
        <v>88</v>
      </c>
      <c r="BE1050" t="s">
        <v>88</v>
      </c>
    </row>
    <row r="1051" spans="1:57" x14ac:dyDescent="0.35">
      <c r="A1051" t="s">
        <v>2490</v>
      </c>
      <c r="B1051" t="s">
        <v>80</v>
      </c>
      <c r="C1051" t="s">
        <v>2491</v>
      </c>
      <c r="D1051" t="s">
        <v>82</v>
      </c>
      <c r="E1051" s="2" t="str">
        <f>HYPERLINK("capsilon://?command=openfolder&amp;siteaddress=FAM.docvelocity-na8.net&amp;folderid=FX5AEAB288-C26F-39A9-2F6B-6978FC1BA2A1","FX2203884")</f>
        <v>FX2203884</v>
      </c>
      <c r="F1051" t="s">
        <v>19</v>
      </c>
      <c r="G1051" t="s">
        <v>19</v>
      </c>
      <c r="H1051" t="s">
        <v>83</v>
      </c>
      <c r="I1051" t="s">
        <v>2492</v>
      </c>
      <c r="J1051">
        <v>0</v>
      </c>
      <c r="K1051" t="s">
        <v>85</v>
      </c>
      <c r="L1051" t="s">
        <v>86</v>
      </c>
      <c r="M1051" t="s">
        <v>87</v>
      </c>
      <c r="N1051">
        <v>2</v>
      </c>
      <c r="O1051" s="1">
        <v>44649.38422453704</v>
      </c>
      <c r="P1051" s="1">
        <v>44649.398576388892</v>
      </c>
      <c r="Q1051">
        <v>61</v>
      </c>
      <c r="R1051">
        <v>1179</v>
      </c>
      <c r="S1051" t="b">
        <v>0</v>
      </c>
      <c r="T1051" t="s">
        <v>88</v>
      </c>
      <c r="U1051" t="b">
        <v>0</v>
      </c>
      <c r="V1051" t="s">
        <v>1350</v>
      </c>
      <c r="W1051" s="1">
        <v>44649.393391203703</v>
      </c>
      <c r="X1051">
        <v>784</v>
      </c>
      <c r="Y1051">
        <v>52</v>
      </c>
      <c r="Z1051">
        <v>0</v>
      </c>
      <c r="AA1051">
        <v>52</v>
      </c>
      <c r="AB1051">
        <v>0</v>
      </c>
      <c r="AC1051">
        <v>30</v>
      </c>
      <c r="AD1051">
        <v>-52</v>
      </c>
      <c r="AE1051">
        <v>0</v>
      </c>
      <c r="AF1051">
        <v>0</v>
      </c>
      <c r="AG1051">
        <v>0</v>
      </c>
      <c r="AH1051" t="s">
        <v>130</v>
      </c>
      <c r="AI1051" s="1">
        <v>44649.398576388892</v>
      </c>
      <c r="AJ1051">
        <v>395</v>
      </c>
      <c r="AK1051">
        <v>1</v>
      </c>
      <c r="AL1051">
        <v>0</v>
      </c>
      <c r="AM1051">
        <v>1</v>
      </c>
      <c r="AN1051">
        <v>0</v>
      </c>
      <c r="AO1051">
        <v>5</v>
      </c>
      <c r="AP1051">
        <v>-53</v>
      </c>
      <c r="AQ1051">
        <v>0</v>
      </c>
      <c r="AR1051">
        <v>0</v>
      </c>
      <c r="AS1051">
        <v>0</v>
      </c>
      <c r="AT1051" t="s">
        <v>88</v>
      </c>
      <c r="AU1051" t="s">
        <v>88</v>
      </c>
      <c r="AV1051" t="s">
        <v>88</v>
      </c>
      <c r="AW1051" t="s">
        <v>88</v>
      </c>
      <c r="AX1051" t="s">
        <v>88</v>
      </c>
      <c r="AY1051" t="s">
        <v>88</v>
      </c>
      <c r="AZ1051" t="s">
        <v>88</v>
      </c>
      <c r="BA1051" t="s">
        <v>88</v>
      </c>
      <c r="BB1051" t="s">
        <v>88</v>
      </c>
      <c r="BC1051" t="s">
        <v>88</v>
      </c>
      <c r="BD1051" t="s">
        <v>88</v>
      </c>
      <c r="BE1051" t="s">
        <v>88</v>
      </c>
    </row>
    <row r="1052" spans="1:57" x14ac:dyDescent="0.35">
      <c r="A1052" t="s">
        <v>2493</v>
      </c>
      <c r="B1052" t="s">
        <v>80</v>
      </c>
      <c r="C1052" t="s">
        <v>2491</v>
      </c>
      <c r="D1052" t="s">
        <v>82</v>
      </c>
      <c r="E1052" s="2" t="str">
        <f>HYPERLINK("capsilon://?command=openfolder&amp;siteaddress=FAM.docvelocity-na8.net&amp;folderid=FX5AEAB288-C26F-39A9-2F6B-6978FC1BA2A1","FX2203884")</f>
        <v>FX2203884</v>
      </c>
      <c r="F1052" t="s">
        <v>19</v>
      </c>
      <c r="G1052" t="s">
        <v>19</v>
      </c>
      <c r="H1052" t="s">
        <v>83</v>
      </c>
      <c r="I1052" t="s">
        <v>2494</v>
      </c>
      <c r="J1052">
        <v>50</v>
      </c>
      <c r="K1052" t="s">
        <v>85</v>
      </c>
      <c r="L1052" t="s">
        <v>86</v>
      </c>
      <c r="M1052" t="s">
        <v>87</v>
      </c>
      <c r="N1052">
        <v>2</v>
      </c>
      <c r="O1052" s="1">
        <v>44649.384942129633</v>
      </c>
      <c r="P1052" s="1">
        <v>44649.394548611112</v>
      </c>
      <c r="Q1052">
        <v>187</v>
      </c>
      <c r="R1052">
        <v>643</v>
      </c>
      <c r="S1052" t="b">
        <v>0</v>
      </c>
      <c r="T1052" t="s">
        <v>88</v>
      </c>
      <c r="U1052" t="b">
        <v>0</v>
      </c>
      <c r="V1052" t="s">
        <v>2429</v>
      </c>
      <c r="W1052" s="1">
        <v>44649.391192129631</v>
      </c>
      <c r="X1052">
        <v>491</v>
      </c>
      <c r="Y1052">
        <v>45</v>
      </c>
      <c r="Z1052">
        <v>0</v>
      </c>
      <c r="AA1052">
        <v>45</v>
      </c>
      <c r="AB1052">
        <v>0</v>
      </c>
      <c r="AC1052">
        <v>5</v>
      </c>
      <c r="AD1052">
        <v>5</v>
      </c>
      <c r="AE1052">
        <v>0</v>
      </c>
      <c r="AF1052">
        <v>0</v>
      </c>
      <c r="AG1052">
        <v>0</v>
      </c>
      <c r="AH1052" t="s">
        <v>114</v>
      </c>
      <c r="AI1052" s="1">
        <v>44649.394548611112</v>
      </c>
      <c r="AJ1052">
        <v>152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5</v>
      </c>
      <c r="AQ1052">
        <v>0</v>
      </c>
      <c r="AR1052">
        <v>0</v>
      </c>
      <c r="AS1052">
        <v>0</v>
      </c>
      <c r="AT1052" t="s">
        <v>88</v>
      </c>
      <c r="AU1052" t="s">
        <v>88</v>
      </c>
      <c r="AV1052" t="s">
        <v>88</v>
      </c>
      <c r="AW1052" t="s">
        <v>88</v>
      </c>
      <c r="AX1052" t="s">
        <v>88</v>
      </c>
      <c r="AY1052" t="s">
        <v>88</v>
      </c>
      <c r="AZ1052" t="s">
        <v>88</v>
      </c>
      <c r="BA1052" t="s">
        <v>88</v>
      </c>
      <c r="BB1052" t="s">
        <v>88</v>
      </c>
      <c r="BC1052" t="s">
        <v>88</v>
      </c>
      <c r="BD1052" t="s">
        <v>88</v>
      </c>
      <c r="BE1052" t="s">
        <v>88</v>
      </c>
    </row>
    <row r="1053" spans="1:57" x14ac:dyDescent="0.35">
      <c r="A1053" t="s">
        <v>2495</v>
      </c>
      <c r="B1053" t="s">
        <v>80</v>
      </c>
      <c r="C1053" t="s">
        <v>2491</v>
      </c>
      <c r="D1053" t="s">
        <v>82</v>
      </c>
      <c r="E1053" s="2" t="str">
        <f>HYPERLINK("capsilon://?command=openfolder&amp;siteaddress=FAM.docvelocity-na8.net&amp;folderid=FX5AEAB288-C26F-39A9-2F6B-6978FC1BA2A1","FX2203884")</f>
        <v>FX2203884</v>
      </c>
      <c r="F1053" t="s">
        <v>19</v>
      </c>
      <c r="G1053" t="s">
        <v>19</v>
      </c>
      <c r="H1053" t="s">
        <v>83</v>
      </c>
      <c r="I1053" t="s">
        <v>2496</v>
      </c>
      <c r="J1053">
        <v>28</v>
      </c>
      <c r="K1053" t="s">
        <v>85</v>
      </c>
      <c r="L1053" t="s">
        <v>86</v>
      </c>
      <c r="M1053" t="s">
        <v>87</v>
      </c>
      <c r="N1053">
        <v>2</v>
      </c>
      <c r="O1053" s="1">
        <v>44649.385104166664</v>
      </c>
      <c r="P1053" s="1">
        <v>44649.392777777779</v>
      </c>
      <c r="Q1053">
        <v>236</v>
      </c>
      <c r="R1053">
        <v>427</v>
      </c>
      <c r="S1053" t="b">
        <v>0</v>
      </c>
      <c r="T1053" t="s">
        <v>88</v>
      </c>
      <c r="U1053" t="b">
        <v>0</v>
      </c>
      <c r="V1053" t="s">
        <v>1318</v>
      </c>
      <c r="W1053" s="1">
        <v>44649.38857638889</v>
      </c>
      <c r="X1053">
        <v>257</v>
      </c>
      <c r="Y1053">
        <v>21</v>
      </c>
      <c r="Z1053">
        <v>0</v>
      </c>
      <c r="AA1053">
        <v>21</v>
      </c>
      <c r="AB1053">
        <v>0</v>
      </c>
      <c r="AC1053">
        <v>1</v>
      </c>
      <c r="AD1053">
        <v>7</v>
      </c>
      <c r="AE1053">
        <v>0</v>
      </c>
      <c r="AF1053">
        <v>0</v>
      </c>
      <c r="AG1053">
        <v>0</v>
      </c>
      <c r="AH1053" t="s">
        <v>114</v>
      </c>
      <c r="AI1053" s="1">
        <v>44649.392777777779</v>
      </c>
      <c r="AJ1053">
        <v>170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7</v>
      </c>
      <c r="AQ1053">
        <v>0</v>
      </c>
      <c r="AR1053">
        <v>0</v>
      </c>
      <c r="AS1053">
        <v>0</v>
      </c>
      <c r="AT1053" t="s">
        <v>88</v>
      </c>
      <c r="AU1053" t="s">
        <v>88</v>
      </c>
      <c r="AV1053" t="s">
        <v>88</v>
      </c>
      <c r="AW1053" t="s">
        <v>88</v>
      </c>
      <c r="AX1053" t="s">
        <v>88</v>
      </c>
      <c r="AY1053" t="s">
        <v>88</v>
      </c>
      <c r="AZ1053" t="s">
        <v>88</v>
      </c>
      <c r="BA1053" t="s">
        <v>88</v>
      </c>
      <c r="BB1053" t="s">
        <v>88</v>
      </c>
      <c r="BC1053" t="s">
        <v>88</v>
      </c>
      <c r="BD1053" t="s">
        <v>88</v>
      </c>
      <c r="BE1053" t="s">
        <v>88</v>
      </c>
    </row>
    <row r="1054" spans="1:57" x14ac:dyDescent="0.35">
      <c r="A1054" t="s">
        <v>2497</v>
      </c>
      <c r="B1054" t="s">
        <v>80</v>
      </c>
      <c r="C1054" t="s">
        <v>869</v>
      </c>
      <c r="D1054" t="s">
        <v>82</v>
      </c>
      <c r="E1054" s="2" t="str">
        <f>HYPERLINK("capsilon://?command=openfolder&amp;siteaddress=FAM.docvelocity-na8.net&amp;folderid=FXE93A86F1-8357-E3B1-3AFE-1B312ACB210D","FX22021103")</f>
        <v>FX22021103</v>
      </c>
      <c r="F1054" t="s">
        <v>19</v>
      </c>
      <c r="G1054" t="s">
        <v>19</v>
      </c>
      <c r="H1054" t="s">
        <v>83</v>
      </c>
      <c r="I1054" t="s">
        <v>2498</v>
      </c>
      <c r="J1054">
        <v>0</v>
      </c>
      <c r="K1054" t="s">
        <v>85</v>
      </c>
      <c r="L1054" t="s">
        <v>86</v>
      </c>
      <c r="M1054" t="s">
        <v>87</v>
      </c>
      <c r="N1054">
        <v>2</v>
      </c>
      <c r="O1054" s="1">
        <v>44649.385405092595</v>
      </c>
      <c r="P1054" s="1">
        <v>44649.403437499997</v>
      </c>
      <c r="Q1054">
        <v>336</v>
      </c>
      <c r="R1054">
        <v>1222</v>
      </c>
      <c r="S1054" t="b">
        <v>0</v>
      </c>
      <c r="T1054" t="s">
        <v>88</v>
      </c>
      <c r="U1054" t="b">
        <v>0</v>
      </c>
      <c r="V1054" t="s">
        <v>1318</v>
      </c>
      <c r="W1054" s="1">
        <v>44649.397881944446</v>
      </c>
      <c r="X1054">
        <v>803</v>
      </c>
      <c r="Y1054">
        <v>52</v>
      </c>
      <c r="Z1054">
        <v>0</v>
      </c>
      <c r="AA1054">
        <v>52</v>
      </c>
      <c r="AB1054">
        <v>0</v>
      </c>
      <c r="AC1054">
        <v>42</v>
      </c>
      <c r="AD1054">
        <v>-52</v>
      </c>
      <c r="AE1054">
        <v>0</v>
      </c>
      <c r="AF1054">
        <v>0</v>
      </c>
      <c r="AG1054">
        <v>0</v>
      </c>
      <c r="AH1054" t="s">
        <v>130</v>
      </c>
      <c r="AI1054" s="1">
        <v>44649.403437499997</v>
      </c>
      <c r="AJ1054">
        <v>419</v>
      </c>
      <c r="AK1054">
        <v>0</v>
      </c>
      <c r="AL1054">
        <v>0</v>
      </c>
      <c r="AM1054">
        <v>0</v>
      </c>
      <c r="AN1054">
        <v>0</v>
      </c>
      <c r="AO1054">
        <v>1</v>
      </c>
      <c r="AP1054">
        <v>-52</v>
      </c>
      <c r="AQ1054">
        <v>0</v>
      </c>
      <c r="AR1054">
        <v>0</v>
      </c>
      <c r="AS1054">
        <v>0</v>
      </c>
      <c r="AT1054" t="s">
        <v>88</v>
      </c>
      <c r="AU1054" t="s">
        <v>88</v>
      </c>
      <c r="AV1054" t="s">
        <v>88</v>
      </c>
      <c r="AW1054" t="s">
        <v>88</v>
      </c>
      <c r="AX1054" t="s">
        <v>88</v>
      </c>
      <c r="AY1054" t="s">
        <v>88</v>
      </c>
      <c r="AZ1054" t="s">
        <v>88</v>
      </c>
      <c r="BA1054" t="s">
        <v>88</v>
      </c>
      <c r="BB1054" t="s">
        <v>88</v>
      </c>
      <c r="BC1054" t="s">
        <v>88</v>
      </c>
      <c r="BD1054" t="s">
        <v>88</v>
      </c>
      <c r="BE1054" t="s">
        <v>88</v>
      </c>
    </row>
    <row r="1055" spans="1:57" x14ac:dyDescent="0.35">
      <c r="A1055" t="s">
        <v>2499</v>
      </c>
      <c r="B1055" t="s">
        <v>80</v>
      </c>
      <c r="C1055" t="s">
        <v>869</v>
      </c>
      <c r="D1055" t="s">
        <v>82</v>
      </c>
      <c r="E1055" s="2" t="str">
        <f>HYPERLINK("capsilon://?command=openfolder&amp;siteaddress=FAM.docvelocity-na8.net&amp;folderid=FXE93A86F1-8357-E3B1-3AFE-1B312ACB210D","FX22021103")</f>
        <v>FX22021103</v>
      </c>
      <c r="F1055" t="s">
        <v>19</v>
      </c>
      <c r="G1055" t="s">
        <v>19</v>
      </c>
      <c r="H1055" t="s">
        <v>83</v>
      </c>
      <c r="I1055" t="s">
        <v>2500</v>
      </c>
      <c r="J1055">
        <v>0</v>
      </c>
      <c r="K1055" t="s">
        <v>85</v>
      </c>
      <c r="L1055" t="s">
        <v>86</v>
      </c>
      <c r="M1055" t="s">
        <v>87</v>
      </c>
      <c r="N1055">
        <v>2</v>
      </c>
      <c r="O1055" s="1">
        <v>44649.403749999998</v>
      </c>
      <c r="P1055" s="1">
        <v>44649.415358796294</v>
      </c>
      <c r="Q1055">
        <v>47</v>
      </c>
      <c r="R1055">
        <v>956</v>
      </c>
      <c r="S1055" t="b">
        <v>0</v>
      </c>
      <c r="T1055" t="s">
        <v>88</v>
      </c>
      <c r="U1055" t="b">
        <v>0</v>
      </c>
      <c r="V1055" t="s">
        <v>1350</v>
      </c>
      <c r="W1055" s="1">
        <v>44649.412430555552</v>
      </c>
      <c r="X1055">
        <v>730</v>
      </c>
      <c r="Y1055">
        <v>52</v>
      </c>
      <c r="Z1055">
        <v>0</v>
      </c>
      <c r="AA1055">
        <v>52</v>
      </c>
      <c r="AB1055">
        <v>0</v>
      </c>
      <c r="AC1055">
        <v>35</v>
      </c>
      <c r="AD1055">
        <v>-52</v>
      </c>
      <c r="AE1055">
        <v>0</v>
      </c>
      <c r="AF1055">
        <v>0</v>
      </c>
      <c r="AG1055">
        <v>0</v>
      </c>
      <c r="AH1055" t="s">
        <v>130</v>
      </c>
      <c r="AI1055" s="1">
        <v>44649.415358796294</v>
      </c>
      <c r="AJ1055">
        <v>221</v>
      </c>
      <c r="AK1055">
        <v>2</v>
      </c>
      <c r="AL1055">
        <v>0</v>
      </c>
      <c r="AM1055">
        <v>2</v>
      </c>
      <c r="AN1055">
        <v>0</v>
      </c>
      <c r="AO1055">
        <v>9</v>
      </c>
      <c r="AP1055">
        <v>-54</v>
      </c>
      <c r="AQ1055">
        <v>0</v>
      </c>
      <c r="AR1055">
        <v>0</v>
      </c>
      <c r="AS1055">
        <v>0</v>
      </c>
      <c r="AT1055" t="s">
        <v>88</v>
      </c>
      <c r="AU1055" t="s">
        <v>88</v>
      </c>
      <c r="AV1055" t="s">
        <v>88</v>
      </c>
      <c r="AW1055" t="s">
        <v>88</v>
      </c>
      <c r="AX1055" t="s">
        <v>88</v>
      </c>
      <c r="AY1055" t="s">
        <v>88</v>
      </c>
      <c r="AZ1055" t="s">
        <v>88</v>
      </c>
      <c r="BA1055" t="s">
        <v>88</v>
      </c>
      <c r="BB1055" t="s">
        <v>88</v>
      </c>
      <c r="BC1055" t="s">
        <v>88</v>
      </c>
      <c r="BD1055" t="s">
        <v>88</v>
      </c>
      <c r="BE1055" t="s">
        <v>88</v>
      </c>
    </row>
    <row r="1056" spans="1:57" x14ac:dyDescent="0.35">
      <c r="A1056" t="s">
        <v>2501</v>
      </c>
      <c r="B1056" t="s">
        <v>80</v>
      </c>
      <c r="C1056" t="s">
        <v>2502</v>
      </c>
      <c r="D1056" t="s">
        <v>82</v>
      </c>
      <c r="E1056" s="2" t="str">
        <f>HYPERLINK("capsilon://?command=openfolder&amp;siteaddress=FAM.docvelocity-na8.net&amp;folderid=FXFDD1744E-7C78-03DB-194D-C9E65A993FDE","FX220110481")</f>
        <v>FX220110481</v>
      </c>
      <c r="F1056" t="s">
        <v>19</v>
      </c>
      <c r="G1056" t="s">
        <v>19</v>
      </c>
      <c r="H1056" t="s">
        <v>83</v>
      </c>
      <c r="I1056" t="s">
        <v>2503</v>
      </c>
      <c r="J1056">
        <v>0</v>
      </c>
      <c r="K1056" t="s">
        <v>85</v>
      </c>
      <c r="L1056" t="s">
        <v>86</v>
      </c>
      <c r="M1056" t="s">
        <v>87</v>
      </c>
      <c r="N1056">
        <v>2</v>
      </c>
      <c r="O1056" s="1">
        <v>44622.76353009259</v>
      </c>
      <c r="P1056" s="1">
        <v>44622.777418981481</v>
      </c>
      <c r="Q1056">
        <v>898</v>
      </c>
      <c r="R1056">
        <v>302</v>
      </c>
      <c r="S1056" t="b">
        <v>0</v>
      </c>
      <c r="T1056" t="s">
        <v>88</v>
      </c>
      <c r="U1056" t="b">
        <v>0</v>
      </c>
      <c r="V1056" t="s">
        <v>111</v>
      </c>
      <c r="W1056" s="1">
        <v>44622.767453703702</v>
      </c>
      <c r="X1056">
        <v>244</v>
      </c>
      <c r="Y1056">
        <v>21</v>
      </c>
      <c r="Z1056">
        <v>0</v>
      </c>
      <c r="AA1056">
        <v>21</v>
      </c>
      <c r="AB1056">
        <v>0</v>
      </c>
      <c r="AC1056">
        <v>7</v>
      </c>
      <c r="AD1056">
        <v>-21</v>
      </c>
      <c r="AE1056">
        <v>0</v>
      </c>
      <c r="AF1056">
        <v>0</v>
      </c>
      <c r="AG1056">
        <v>0</v>
      </c>
      <c r="AH1056" t="s">
        <v>103</v>
      </c>
      <c r="AI1056" s="1">
        <v>44622.777418981481</v>
      </c>
      <c r="AJ1056">
        <v>50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-21</v>
      </c>
      <c r="AQ1056">
        <v>0</v>
      </c>
      <c r="AR1056">
        <v>0</v>
      </c>
      <c r="AS1056">
        <v>0</v>
      </c>
      <c r="AT1056" t="s">
        <v>88</v>
      </c>
      <c r="AU1056" t="s">
        <v>88</v>
      </c>
      <c r="AV1056" t="s">
        <v>88</v>
      </c>
      <c r="AW1056" t="s">
        <v>88</v>
      </c>
      <c r="AX1056" t="s">
        <v>88</v>
      </c>
      <c r="AY1056" t="s">
        <v>88</v>
      </c>
      <c r="AZ1056" t="s">
        <v>88</v>
      </c>
      <c r="BA1056" t="s">
        <v>88</v>
      </c>
      <c r="BB1056" t="s">
        <v>88</v>
      </c>
      <c r="BC1056" t="s">
        <v>88</v>
      </c>
      <c r="BD1056" t="s">
        <v>88</v>
      </c>
      <c r="BE1056" t="s">
        <v>88</v>
      </c>
    </row>
    <row r="1057" spans="1:57" x14ac:dyDescent="0.35">
      <c r="A1057" t="s">
        <v>2504</v>
      </c>
      <c r="B1057" t="s">
        <v>80</v>
      </c>
      <c r="C1057" t="s">
        <v>296</v>
      </c>
      <c r="D1057" t="s">
        <v>82</v>
      </c>
      <c r="E1057" s="2" t="str">
        <f>HYPERLINK("capsilon://?command=openfolder&amp;siteaddress=FAM.docvelocity-na8.net&amp;folderid=FXBA18067B-ED52-6D87-0E3C-6F20AFFF0756","FX22024160")</f>
        <v>FX22024160</v>
      </c>
      <c r="F1057" t="s">
        <v>19</v>
      </c>
      <c r="G1057" t="s">
        <v>19</v>
      </c>
      <c r="H1057" t="s">
        <v>83</v>
      </c>
      <c r="I1057" t="s">
        <v>2505</v>
      </c>
      <c r="J1057">
        <v>0</v>
      </c>
      <c r="K1057" t="s">
        <v>85</v>
      </c>
      <c r="L1057" t="s">
        <v>86</v>
      </c>
      <c r="M1057" t="s">
        <v>87</v>
      </c>
      <c r="N1057">
        <v>2</v>
      </c>
      <c r="O1057" s="1">
        <v>44622.800810185188</v>
      </c>
      <c r="P1057" s="1">
        <v>44622.816250000003</v>
      </c>
      <c r="Q1057">
        <v>631</v>
      </c>
      <c r="R1057">
        <v>703</v>
      </c>
      <c r="S1057" t="b">
        <v>0</v>
      </c>
      <c r="T1057" t="s">
        <v>88</v>
      </c>
      <c r="U1057" t="b">
        <v>0</v>
      </c>
      <c r="V1057" t="s">
        <v>149</v>
      </c>
      <c r="W1057" s="1">
        <v>44622.807939814818</v>
      </c>
      <c r="X1057">
        <v>562</v>
      </c>
      <c r="Y1057">
        <v>42</v>
      </c>
      <c r="Z1057">
        <v>0</v>
      </c>
      <c r="AA1057">
        <v>42</v>
      </c>
      <c r="AB1057">
        <v>0</v>
      </c>
      <c r="AC1057">
        <v>9</v>
      </c>
      <c r="AD1057">
        <v>-42</v>
      </c>
      <c r="AE1057">
        <v>0</v>
      </c>
      <c r="AF1057">
        <v>0</v>
      </c>
      <c r="AG1057">
        <v>0</v>
      </c>
      <c r="AH1057" t="s">
        <v>103</v>
      </c>
      <c r="AI1057" s="1">
        <v>44622.816250000003</v>
      </c>
      <c r="AJ1057">
        <v>141</v>
      </c>
      <c r="AK1057">
        <v>2</v>
      </c>
      <c r="AL1057">
        <v>0</v>
      </c>
      <c r="AM1057">
        <v>2</v>
      </c>
      <c r="AN1057">
        <v>0</v>
      </c>
      <c r="AO1057">
        <v>1</v>
      </c>
      <c r="AP1057">
        <v>-44</v>
      </c>
      <c r="AQ1057">
        <v>0</v>
      </c>
      <c r="AR1057">
        <v>0</v>
      </c>
      <c r="AS1057">
        <v>0</v>
      </c>
      <c r="AT1057" t="s">
        <v>88</v>
      </c>
      <c r="AU1057" t="s">
        <v>88</v>
      </c>
      <c r="AV1057" t="s">
        <v>88</v>
      </c>
      <c r="AW1057" t="s">
        <v>88</v>
      </c>
      <c r="AX1057" t="s">
        <v>88</v>
      </c>
      <c r="AY1057" t="s">
        <v>88</v>
      </c>
      <c r="AZ1057" t="s">
        <v>88</v>
      </c>
      <c r="BA1057" t="s">
        <v>88</v>
      </c>
      <c r="BB1057" t="s">
        <v>88</v>
      </c>
      <c r="BC1057" t="s">
        <v>88</v>
      </c>
      <c r="BD1057" t="s">
        <v>88</v>
      </c>
      <c r="BE1057" t="s">
        <v>88</v>
      </c>
    </row>
    <row r="1058" spans="1:57" x14ac:dyDescent="0.35">
      <c r="A1058" t="s">
        <v>2506</v>
      </c>
      <c r="B1058" t="s">
        <v>80</v>
      </c>
      <c r="C1058" t="s">
        <v>318</v>
      </c>
      <c r="D1058" t="s">
        <v>82</v>
      </c>
      <c r="E1058" s="2" t="str">
        <f>HYPERLINK("capsilon://?command=openfolder&amp;siteaddress=FAM.docvelocity-na8.net&amp;folderid=FXFDCF04BF-27EF-8127-715C-9F0C389D12D5","FX22025224")</f>
        <v>FX22025224</v>
      </c>
      <c r="F1058" t="s">
        <v>19</v>
      </c>
      <c r="G1058" t="s">
        <v>19</v>
      </c>
      <c r="H1058" t="s">
        <v>83</v>
      </c>
      <c r="I1058" t="s">
        <v>2507</v>
      </c>
      <c r="J1058">
        <v>0</v>
      </c>
      <c r="K1058" t="s">
        <v>85</v>
      </c>
      <c r="L1058" t="s">
        <v>86</v>
      </c>
      <c r="M1058" t="s">
        <v>87</v>
      </c>
      <c r="N1058">
        <v>2</v>
      </c>
      <c r="O1058" s="1">
        <v>44622.803078703706</v>
      </c>
      <c r="P1058" s="1">
        <v>44622.816701388889</v>
      </c>
      <c r="Q1058">
        <v>753</v>
      </c>
      <c r="R1058">
        <v>424</v>
      </c>
      <c r="S1058" t="b">
        <v>0</v>
      </c>
      <c r="T1058" t="s">
        <v>88</v>
      </c>
      <c r="U1058" t="b">
        <v>0</v>
      </c>
      <c r="V1058" t="s">
        <v>149</v>
      </c>
      <c r="W1058" s="1">
        <v>44622.812418981484</v>
      </c>
      <c r="X1058">
        <v>386</v>
      </c>
      <c r="Y1058">
        <v>9</v>
      </c>
      <c r="Z1058">
        <v>0</v>
      </c>
      <c r="AA1058">
        <v>9</v>
      </c>
      <c r="AB1058">
        <v>0</v>
      </c>
      <c r="AC1058">
        <v>3</v>
      </c>
      <c r="AD1058">
        <v>-9</v>
      </c>
      <c r="AE1058">
        <v>0</v>
      </c>
      <c r="AF1058">
        <v>0</v>
      </c>
      <c r="AG1058">
        <v>0</v>
      </c>
      <c r="AH1058" t="s">
        <v>103</v>
      </c>
      <c r="AI1058" s="1">
        <v>44622.816701388889</v>
      </c>
      <c r="AJ1058">
        <v>38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-9</v>
      </c>
      <c r="AQ1058">
        <v>0</v>
      </c>
      <c r="AR1058">
        <v>0</v>
      </c>
      <c r="AS1058">
        <v>0</v>
      </c>
      <c r="AT1058" t="s">
        <v>88</v>
      </c>
      <c r="AU1058" t="s">
        <v>88</v>
      </c>
      <c r="AV1058" t="s">
        <v>88</v>
      </c>
      <c r="AW1058" t="s">
        <v>88</v>
      </c>
      <c r="AX1058" t="s">
        <v>88</v>
      </c>
      <c r="AY1058" t="s">
        <v>88</v>
      </c>
      <c r="AZ1058" t="s">
        <v>88</v>
      </c>
      <c r="BA1058" t="s">
        <v>88</v>
      </c>
      <c r="BB1058" t="s">
        <v>88</v>
      </c>
      <c r="BC1058" t="s">
        <v>88</v>
      </c>
      <c r="BD1058" t="s">
        <v>88</v>
      </c>
      <c r="BE1058" t="s">
        <v>88</v>
      </c>
    </row>
    <row r="1059" spans="1:57" x14ac:dyDescent="0.35">
      <c r="A1059" t="s">
        <v>2508</v>
      </c>
      <c r="B1059" t="s">
        <v>80</v>
      </c>
      <c r="C1059" t="s">
        <v>564</v>
      </c>
      <c r="D1059" t="s">
        <v>82</v>
      </c>
      <c r="E1059" s="2" t="str">
        <f>HYPERLINK("capsilon://?command=openfolder&amp;siteaddress=FAM.docvelocity-na8.net&amp;folderid=FX1423EFD4-058C-B20C-28E4-58DAFC087465","FX22028981")</f>
        <v>FX22028981</v>
      </c>
      <c r="F1059" t="s">
        <v>19</v>
      </c>
      <c r="G1059" t="s">
        <v>19</v>
      </c>
      <c r="H1059" t="s">
        <v>83</v>
      </c>
      <c r="I1059" t="s">
        <v>2509</v>
      </c>
      <c r="J1059">
        <v>0</v>
      </c>
      <c r="K1059" t="s">
        <v>85</v>
      </c>
      <c r="L1059" t="s">
        <v>86</v>
      </c>
      <c r="M1059" t="s">
        <v>87</v>
      </c>
      <c r="N1059">
        <v>2</v>
      </c>
      <c r="O1059" s="1">
        <v>44622.86619212963</v>
      </c>
      <c r="P1059" s="1">
        <v>44623.212314814817</v>
      </c>
      <c r="Q1059">
        <v>27613</v>
      </c>
      <c r="R1059">
        <v>2292</v>
      </c>
      <c r="S1059" t="b">
        <v>0</v>
      </c>
      <c r="T1059" t="s">
        <v>88</v>
      </c>
      <c r="U1059" t="b">
        <v>0</v>
      </c>
      <c r="V1059" t="s">
        <v>276</v>
      </c>
      <c r="W1059" s="1">
        <v>44623.17690972222</v>
      </c>
      <c r="X1059">
        <v>1519</v>
      </c>
      <c r="Y1059">
        <v>52</v>
      </c>
      <c r="Z1059">
        <v>0</v>
      </c>
      <c r="AA1059">
        <v>52</v>
      </c>
      <c r="AB1059">
        <v>27</v>
      </c>
      <c r="AC1059">
        <v>30</v>
      </c>
      <c r="AD1059">
        <v>-52</v>
      </c>
      <c r="AE1059">
        <v>0</v>
      </c>
      <c r="AF1059">
        <v>0</v>
      </c>
      <c r="AG1059">
        <v>0</v>
      </c>
      <c r="AH1059" t="s">
        <v>255</v>
      </c>
      <c r="AI1059" s="1">
        <v>44623.212314814817</v>
      </c>
      <c r="AJ1059">
        <v>256</v>
      </c>
      <c r="AK1059">
        <v>2</v>
      </c>
      <c r="AL1059">
        <v>0</v>
      </c>
      <c r="AM1059">
        <v>2</v>
      </c>
      <c r="AN1059">
        <v>27</v>
      </c>
      <c r="AO1059">
        <v>1</v>
      </c>
      <c r="AP1059">
        <v>-54</v>
      </c>
      <c r="AQ1059">
        <v>0</v>
      </c>
      <c r="AR1059">
        <v>0</v>
      </c>
      <c r="AS1059">
        <v>0</v>
      </c>
      <c r="AT1059" t="s">
        <v>88</v>
      </c>
      <c r="AU1059" t="s">
        <v>88</v>
      </c>
      <c r="AV1059" t="s">
        <v>88</v>
      </c>
      <c r="AW1059" t="s">
        <v>88</v>
      </c>
      <c r="AX1059" t="s">
        <v>88</v>
      </c>
      <c r="AY1059" t="s">
        <v>88</v>
      </c>
      <c r="AZ1059" t="s">
        <v>88</v>
      </c>
      <c r="BA1059" t="s">
        <v>88</v>
      </c>
      <c r="BB1059" t="s">
        <v>88</v>
      </c>
      <c r="BC1059" t="s">
        <v>88</v>
      </c>
      <c r="BD1059" t="s">
        <v>88</v>
      </c>
      <c r="BE1059" t="s">
        <v>88</v>
      </c>
    </row>
    <row r="1060" spans="1:57" x14ac:dyDescent="0.35">
      <c r="A1060" t="s">
        <v>2510</v>
      </c>
      <c r="B1060" t="s">
        <v>80</v>
      </c>
      <c r="C1060" t="s">
        <v>2511</v>
      </c>
      <c r="D1060" t="s">
        <v>82</v>
      </c>
      <c r="E1060" s="2" t="str">
        <f>HYPERLINK("capsilon://?command=openfolder&amp;siteaddress=FAM.docvelocity-na8.net&amp;folderid=FX98E92E5F-09ED-2E17-5FFA-58BB6A577740","FX220112152")</f>
        <v>FX220112152</v>
      </c>
      <c r="F1060" t="s">
        <v>19</v>
      </c>
      <c r="G1060" t="s">
        <v>19</v>
      </c>
      <c r="H1060" t="s">
        <v>83</v>
      </c>
      <c r="I1060" t="s">
        <v>2512</v>
      </c>
      <c r="J1060">
        <v>0</v>
      </c>
      <c r="K1060" t="s">
        <v>85</v>
      </c>
      <c r="L1060" t="s">
        <v>86</v>
      </c>
      <c r="M1060" t="s">
        <v>87</v>
      </c>
      <c r="N1060">
        <v>2</v>
      </c>
      <c r="O1060" s="1">
        <v>44622.911446759259</v>
      </c>
      <c r="P1060" s="1">
        <v>44623.209340277775</v>
      </c>
      <c r="Q1060">
        <v>25355</v>
      </c>
      <c r="R1060">
        <v>383</v>
      </c>
      <c r="S1060" t="b">
        <v>0</v>
      </c>
      <c r="T1060" t="s">
        <v>88</v>
      </c>
      <c r="U1060" t="b">
        <v>0</v>
      </c>
      <c r="V1060" t="s">
        <v>94</v>
      </c>
      <c r="W1060" s="1">
        <v>44623.171539351853</v>
      </c>
      <c r="X1060">
        <v>232</v>
      </c>
      <c r="Y1060">
        <v>21</v>
      </c>
      <c r="Z1060">
        <v>0</v>
      </c>
      <c r="AA1060">
        <v>21</v>
      </c>
      <c r="AB1060">
        <v>0</v>
      </c>
      <c r="AC1060">
        <v>2</v>
      </c>
      <c r="AD1060">
        <v>-21</v>
      </c>
      <c r="AE1060">
        <v>0</v>
      </c>
      <c r="AF1060">
        <v>0</v>
      </c>
      <c r="AG1060">
        <v>0</v>
      </c>
      <c r="AH1060" t="s">
        <v>255</v>
      </c>
      <c r="AI1060" s="1">
        <v>44623.209340277775</v>
      </c>
      <c r="AJ1060">
        <v>147</v>
      </c>
      <c r="AK1060">
        <v>1</v>
      </c>
      <c r="AL1060">
        <v>0</v>
      </c>
      <c r="AM1060">
        <v>1</v>
      </c>
      <c r="AN1060">
        <v>0</v>
      </c>
      <c r="AO1060">
        <v>0</v>
      </c>
      <c r="AP1060">
        <v>-22</v>
      </c>
      <c r="AQ1060">
        <v>0</v>
      </c>
      <c r="AR1060">
        <v>0</v>
      </c>
      <c r="AS1060">
        <v>0</v>
      </c>
      <c r="AT1060" t="s">
        <v>88</v>
      </c>
      <c r="AU1060" t="s">
        <v>88</v>
      </c>
      <c r="AV1060" t="s">
        <v>88</v>
      </c>
      <c r="AW1060" t="s">
        <v>88</v>
      </c>
      <c r="AX1060" t="s">
        <v>88</v>
      </c>
      <c r="AY1060" t="s">
        <v>88</v>
      </c>
      <c r="AZ1060" t="s">
        <v>88</v>
      </c>
      <c r="BA1060" t="s">
        <v>88</v>
      </c>
      <c r="BB1060" t="s">
        <v>88</v>
      </c>
      <c r="BC1060" t="s">
        <v>88</v>
      </c>
      <c r="BD1060" t="s">
        <v>88</v>
      </c>
      <c r="BE1060" t="s">
        <v>88</v>
      </c>
    </row>
    <row r="1061" spans="1:57" x14ac:dyDescent="0.35">
      <c r="A1061" t="s">
        <v>2513</v>
      </c>
      <c r="B1061" t="s">
        <v>80</v>
      </c>
      <c r="C1061" t="s">
        <v>2511</v>
      </c>
      <c r="D1061" t="s">
        <v>82</v>
      </c>
      <c r="E1061" s="2" t="str">
        <f>HYPERLINK("capsilon://?command=openfolder&amp;siteaddress=FAM.docvelocity-na8.net&amp;folderid=FX98E92E5F-09ED-2E17-5FFA-58BB6A577740","FX220112152")</f>
        <v>FX220112152</v>
      </c>
      <c r="F1061" t="s">
        <v>19</v>
      </c>
      <c r="G1061" t="s">
        <v>19</v>
      </c>
      <c r="H1061" t="s">
        <v>83</v>
      </c>
      <c r="I1061" t="s">
        <v>2514</v>
      </c>
      <c r="J1061">
        <v>0</v>
      </c>
      <c r="K1061" t="s">
        <v>85</v>
      </c>
      <c r="L1061" t="s">
        <v>86</v>
      </c>
      <c r="M1061" t="s">
        <v>87</v>
      </c>
      <c r="N1061">
        <v>1</v>
      </c>
      <c r="O1061" s="1">
        <v>44622.911909722221</v>
      </c>
      <c r="P1061" s="1">
        <v>44623.298530092594</v>
      </c>
      <c r="Q1061">
        <v>33024</v>
      </c>
      <c r="R1061">
        <v>380</v>
      </c>
      <c r="S1061" t="b">
        <v>0</v>
      </c>
      <c r="T1061" t="s">
        <v>88</v>
      </c>
      <c r="U1061" t="b">
        <v>0</v>
      </c>
      <c r="V1061" t="s">
        <v>102</v>
      </c>
      <c r="W1061" s="1">
        <v>44623.298530092594</v>
      </c>
      <c r="X1061">
        <v>117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52</v>
      </c>
      <c r="AF1061">
        <v>0</v>
      </c>
      <c r="AG1061">
        <v>1</v>
      </c>
      <c r="AH1061" t="s">
        <v>88</v>
      </c>
      <c r="AI1061" t="s">
        <v>88</v>
      </c>
      <c r="AJ1061" t="s">
        <v>88</v>
      </c>
      <c r="AK1061" t="s">
        <v>88</v>
      </c>
      <c r="AL1061" t="s">
        <v>88</v>
      </c>
      <c r="AM1061" t="s">
        <v>88</v>
      </c>
      <c r="AN1061" t="s">
        <v>88</v>
      </c>
      <c r="AO1061" t="s">
        <v>88</v>
      </c>
      <c r="AP1061" t="s">
        <v>88</v>
      </c>
      <c r="AQ1061" t="s">
        <v>88</v>
      </c>
      <c r="AR1061" t="s">
        <v>88</v>
      </c>
      <c r="AS1061" t="s">
        <v>88</v>
      </c>
      <c r="AT1061" t="s">
        <v>88</v>
      </c>
      <c r="AU1061" t="s">
        <v>88</v>
      </c>
      <c r="AV1061" t="s">
        <v>88</v>
      </c>
      <c r="AW1061" t="s">
        <v>88</v>
      </c>
      <c r="AX1061" t="s">
        <v>88</v>
      </c>
      <c r="AY1061" t="s">
        <v>88</v>
      </c>
      <c r="AZ1061" t="s">
        <v>88</v>
      </c>
      <c r="BA1061" t="s">
        <v>88</v>
      </c>
      <c r="BB1061" t="s">
        <v>88</v>
      </c>
      <c r="BC1061" t="s">
        <v>88</v>
      </c>
      <c r="BD1061" t="s">
        <v>88</v>
      </c>
      <c r="BE1061" t="s">
        <v>88</v>
      </c>
    </row>
    <row r="1062" spans="1:57" x14ac:dyDescent="0.35">
      <c r="A1062" t="s">
        <v>2515</v>
      </c>
      <c r="B1062" t="s">
        <v>80</v>
      </c>
      <c r="C1062" t="s">
        <v>2516</v>
      </c>
      <c r="D1062" t="s">
        <v>82</v>
      </c>
      <c r="E1062" s="2" t="str">
        <f>HYPERLINK("capsilon://?command=openfolder&amp;siteaddress=FAM.docvelocity-na8.net&amp;folderid=FX682A6416-3F6C-3697-4399-292DEFC1B7C1","FX22028092")</f>
        <v>FX22028092</v>
      </c>
      <c r="F1062" t="s">
        <v>19</v>
      </c>
      <c r="G1062" t="s">
        <v>19</v>
      </c>
      <c r="H1062" t="s">
        <v>83</v>
      </c>
      <c r="I1062" t="s">
        <v>2517</v>
      </c>
      <c r="J1062">
        <v>0</v>
      </c>
      <c r="K1062" t="s">
        <v>85</v>
      </c>
      <c r="L1062" t="s">
        <v>86</v>
      </c>
      <c r="M1062" t="s">
        <v>87</v>
      </c>
      <c r="N1062">
        <v>2</v>
      </c>
      <c r="O1062" s="1">
        <v>44622.914965277778</v>
      </c>
      <c r="P1062" s="1">
        <v>44623.214236111111</v>
      </c>
      <c r="Q1062">
        <v>24658</v>
      </c>
      <c r="R1062">
        <v>1199</v>
      </c>
      <c r="S1062" t="b">
        <v>0</v>
      </c>
      <c r="T1062" t="s">
        <v>88</v>
      </c>
      <c r="U1062" t="b">
        <v>0</v>
      </c>
      <c r="V1062" t="s">
        <v>89</v>
      </c>
      <c r="W1062" s="1">
        <v>44623.182638888888</v>
      </c>
      <c r="X1062">
        <v>1034</v>
      </c>
      <c r="Y1062">
        <v>44</v>
      </c>
      <c r="Z1062">
        <v>0</v>
      </c>
      <c r="AA1062">
        <v>44</v>
      </c>
      <c r="AB1062">
        <v>0</v>
      </c>
      <c r="AC1062">
        <v>24</v>
      </c>
      <c r="AD1062">
        <v>-44</v>
      </c>
      <c r="AE1062">
        <v>0</v>
      </c>
      <c r="AF1062">
        <v>0</v>
      </c>
      <c r="AG1062">
        <v>0</v>
      </c>
      <c r="AH1062" t="s">
        <v>255</v>
      </c>
      <c r="AI1062" s="1">
        <v>44623.214236111111</v>
      </c>
      <c r="AJ1062">
        <v>165</v>
      </c>
      <c r="AK1062">
        <v>1</v>
      </c>
      <c r="AL1062">
        <v>0</v>
      </c>
      <c r="AM1062">
        <v>1</v>
      </c>
      <c r="AN1062">
        <v>0</v>
      </c>
      <c r="AO1062">
        <v>0</v>
      </c>
      <c r="AP1062">
        <v>-45</v>
      </c>
      <c r="AQ1062">
        <v>0</v>
      </c>
      <c r="AR1062">
        <v>0</v>
      </c>
      <c r="AS1062">
        <v>0</v>
      </c>
      <c r="AT1062" t="s">
        <v>88</v>
      </c>
      <c r="AU1062" t="s">
        <v>88</v>
      </c>
      <c r="AV1062" t="s">
        <v>88</v>
      </c>
      <c r="AW1062" t="s">
        <v>88</v>
      </c>
      <c r="AX1062" t="s">
        <v>88</v>
      </c>
      <c r="AY1062" t="s">
        <v>88</v>
      </c>
      <c r="AZ1062" t="s">
        <v>88</v>
      </c>
      <c r="BA1062" t="s">
        <v>88</v>
      </c>
      <c r="BB1062" t="s">
        <v>88</v>
      </c>
      <c r="BC1062" t="s">
        <v>88</v>
      </c>
      <c r="BD1062" t="s">
        <v>88</v>
      </c>
      <c r="BE1062" t="s">
        <v>88</v>
      </c>
    </row>
    <row r="1063" spans="1:57" x14ac:dyDescent="0.35">
      <c r="A1063" t="s">
        <v>2518</v>
      </c>
      <c r="B1063" t="s">
        <v>80</v>
      </c>
      <c r="C1063" t="s">
        <v>1454</v>
      </c>
      <c r="D1063" t="s">
        <v>82</v>
      </c>
      <c r="E1063" s="2" t="str">
        <f>HYPERLINK("capsilon://?command=openfolder&amp;siteaddress=FAM.docvelocity-na8.net&amp;folderid=FX914168FF-F14E-6999-5F48-117E22A24F47","FX22024481")</f>
        <v>FX22024481</v>
      </c>
      <c r="F1063" t="s">
        <v>19</v>
      </c>
      <c r="G1063" t="s">
        <v>19</v>
      </c>
      <c r="H1063" t="s">
        <v>83</v>
      </c>
      <c r="I1063" t="s">
        <v>2519</v>
      </c>
      <c r="J1063">
        <v>0</v>
      </c>
      <c r="K1063" t="s">
        <v>85</v>
      </c>
      <c r="L1063" t="s">
        <v>86</v>
      </c>
      <c r="M1063" t="s">
        <v>87</v>
      </c>
      <c r="N1063">
        <v>2</v>
      </c>
      <c r="O1063" s="1">
        <v>44623.122835648152</v>
      </c>
      <c r="P1063" s="1">
        <v>44623.216516203705</v>
      </c>
      <c r="Q1063">
        <v>7094</v>
      </c>
      <c r="R1063">
        <v>1000</v>
      </c>
      <c r="S1063" t="b">
        <v>0</v>
      </c>
      <c r="T1063" t="s">
        <v>88</v>
      </c>
      <c r="U1063" t="b">
        <v>0</v>
      </c>
      <c r="V1063" t="s">
        <v>94</v>
      </c>
      <c r="W1063" s="1">
        <v>44623.181238425925</v>
      </c>
      <c r="X1063">
        <v>804</v>
      </c>
      <c r="Y1063">
        <v>51</v>
      </c>
      <c r="Z1063">
        <v>0</v>
      </c>
      <c r="AA1063">
        <v>51</v>
      </c>
      <c r="AB1063">
        <v>52</v>
      </c>
      <c r="AC1063">
        <v>17</v>
      </c>
      <c r="AD1063">
        <v>-51</v>
      </c>
      <c r="AE1063">
        <v>0</v>
      </c>
      <c r="AF1063">
        <v>0</v>
      </c>
      <c r="AG1063">
        <v>0</v>
      </c>
      <c r="AH1063" t="s">
        <v>255</v>
      </c>
      <c r="AI1063" s="1">
        <v>44623.216516203705</v>
      </c>
      <c r="AJ1063">
        <v>196</v>
      </c>
      <c r="AK1063">
        <v>0</v>
      </c>
      <c r="AL1063">
        <v>0</v>
      </c>
      <c r="AM1063">
        <v>0</v>
      </c>
      <c r="AN1063">
        <v>52</v>
      </c>
      <c r="AO1063">
        <v>0</v>
      </c>
      <c r="AP1063">
        <v>-51</v>
      </c>
      <c r="AQ1063">
        <v>0</v>
      </c>
      <c r="AR1063">
        <v>0</v>
      </c>
      <c r="AS1063">
        <v>0</v>
      </c>
      <c r="AT1063" t="s">
        <v>88</v>
      </c>
      <c r="AU1063" t="s">
        <v>88</v>
      </c>
      <c r="AV1063" t="s">
        <v>88</v>
      </c>
      <c r="AW1063" t="s">
        <v>88</v>
      </c>
      <c r="AX1063" t="s">
        <v>88</v>
      </c>
      <c r="AY1063" t="s">
        <v>88</v>
      </c>
      <c r="AZ1063" t="s">
        <v>88</v>
      </c>
      <c r="BA1063" t="s">
        <v>88</v>
      </c>
      <c r="BB1063" t="s">
        <v>88</v>
      </c>
      <c r="BC1063" t="s">
        <v>88</v>
      </c>
      <c r="BD1063" t="s">
        <v>88</v>
      </c>
      <c r="BE1063" t="s">
        <v>88</v>
      </c>
    </row>
    <row r="1064" spans="1:57" x14ac:dyDescent="0.35">
      <c r="A1064" t="s">
        <v>2520</v>
      </c>
      <c r="B1064" t="s">
        <v>80</v>
      </c>
      <c r="C1064" t="s">
        <v>1454</v>
      </c>
      <c r="D1064" t="s">
        <v>82</v>
      </c>
      <c r="E1064" s="2" t="str">
        <f>HYPERLINK("capsilon://?command=openfolder&amp;siteaddress=FAM.docvelocity-na8.net&amp;folderid=FX914168FF-F14E-6999-5F48-117E22A24F47","FX22024481")</f>
        <v>FX22024481</v>
      </c>
      <c r="F1064" t="s">
        <v>19</v>
      </c>
      <c r="G1064" t="s">
        <v>19</v>
      </c>
      <c r="H1064" t="s">
        <v>83</v>
      </c>
      <c r="I1064" t="s">
        <v>2521</v>
      </c>
      <c r="J1064">
        <v>0</v>
      </c>
      <c r="K1064" t="s">
        <v>85</v>
      </c>
      <c r="L1064" t="s">
        <v>86</v>
      </c>
      <c r="M1064" t="s">
        <v>87</v>
      </c>
      <c r="N1064">
        <v>2</v>
      </c>
      <c r="O1064" s="1">
        <v>44623.123078703706</v>
      </c>
      <c r="P1064" s="1">
        <v>44623.218090277776</v>
      </c>
      <c r="Q1064">
        <v>7201</v>
      </c>
      <c r="R1064">
        <v>1008</v>
      </c>
      <c r="S1064" t="b">
        <v>0</v>
      </c>
      <c r="T1064" t="s">
        <v>88</v>
      </c>
      <c r="U1064" t="b">
        <v>0</v>
      </c>
      <c r="V1064" t="s">
        <v>276</v>
      </c>
      <c r="W1064" s="1">
        <v>44623.187569444446</v>
      </c>
      <c r="X1064">
        <v>873</v>
      </c>
      <c r="Y1064">
        <v>52</v>
      </c>
      <c r="Z1064">
        <v>0</v>
      </c>
      <c r="AA1064">
        <v>52</v>
      </c>
      <c r="AB1064">
        <v>0</v>
      </c>
      <c r="AC1064">
        <v>17</v>
      </c>
      <c r="AD1064">
        <v>-52</v>
      </c>
      <c r="AE1064">
        <v>0</v>
      </c>
      <c r="AF1064">
        <v>0</v>
      </c>
      <c r="AG1064">
        <v>0</v>
      </c>
      <c r="AH1064" t="s">
        <v>255</v>
      </c>
      <c r="AI1064" s="1">
        <v>44623.218090277776</v>
      </c>
      <c r="AJ1064">
        <v>135</v>
      </c>
      <c r="AK1064">
        <v>1</v>
      </c>
      <c r="AL1064">
        <v>0</v>
      </c>
      <c r="AM1064">
        <v>1</v>
      </c>
      <c r="AN1064">
        <v>0</v>
      </c>
      <c r="AO1064">
        <v>0</v>
      </c>
      <c r="AP1064">
        <v>-53</v>
      </c>
      <c r="AQ1064">
        <v>0</v>
      </c>
      <c r="AR1064">
        <v>0</v>
      </c>
      <c r="AS1064">
        <v>0</v>
      </c>
      <c r="AT1064" t="s">
        <v>88</v>
      </c>
      <c r="AU1064" t="s">
        <v>88</v>
      </c>
      <c r="AV1064" t="s">
        <v>88</v>
      </c>
      <c r="AW1064" t="s">
        <v>88</v>
      </c>
      <c r="AX1064" t="s">
        <v>88</v>
      </c>
      <c r="AY1064" t="s">
        <v>88</v>
      </c>
      <c r="AZ1064" t="s">
        <v>88</v>
      </c>
      <c r="BA1064" t="s">
        <v>88</v>
      </c>
      <c r="BB1064" t="s">
        <v>88</v>
      </c>
      <c r="BC1064" t="s">
        <v>88</v>
      </c>
      <c r="BD1064" t="s">
        <v>88</v>
      </c>
      <c r="BE1064" t="s">
        <v>88</v>
      </c>
    </row>
    <row r="1065" spans="1:57" x14ac:dyDescent="0.35">
      <c r="A1065" t="s">
        <v>2522</v>
      </c>
      <c r="B1065" t="s">
        <v>80</v>
      </c>
      <c r="C1065" t="s">
        <v>1454</v>
      </c>
      <c r="D1065" t="s">
        <v>82</v>
      </c>
      <c r="E1065" s="2" t="str">
        <f>HYPERLINK("capsilon://?command=openfolder&amp;siteaddress=FAM.docvelocity-na8.net&amp;folderid=FX914168FF-F14E-6999-5F48-117E22A24F47","FX22024481")</f>
        <v>FX22024481</v>
      </c>
      <c r="F1065" t="s">
        <v>19</v>
      </c>
      <c r="G1065" t="s">
        <v>19</v>
      </c>
      <c r="H1065" t="s">
        <v>83</v>
      </c>
      <c r="I1065" t="s">
        <v>2523</v>
      </c>
      <c r="J1065">
        <v>0</v>
      </c>
      <c r="K1065" t="s">
        <v>85</v>
      </c>
      <c r="L1065" t="s">
        <v>86</v>
      </c>
      <c r="M1065" t="s">
        <v>87</v>
      </c>
      <c r="N1065">
        <v>2</v>
      </c>
      <c r="O1065" s="1">
        <v>44623.123113425929</v>
      </c>
      <c r="P1065" s="1">
        <v>44623.21980324074</v>
      </c>
      <c r="Q1065">
        <v>7799</v>
      </c>
      <c r="R1065">
        <v>555</v>
      </c>
      <c r="S1065" t="b">
        <v>0</v>
      </c>
      <c r="T1065" t="s">
        <v>88</v>
      </c>
      <c r="U1065" t="b">
        <v>0</v>
      </c>
      <c r="V1065" t="s">
        <v>94</v>
      </c>
      <c r="W1065" s="1">
        <v>44623.185972222222</v>
      </c>
      <c r="X1065">
        <v>408</v>
      </c>
      <c r="Y1065">
        <v>52</v>
      </c>
      <c r="Z1065">
        <v>0</v>
      </c>
      <c r="AA1065">
        <v>52</v>
      </c>
      <c r="AB1065">
        <v>0</v>
      </c>
      <c r="AC1065">
        <v>14</v>
      </c>
      <c r="AD1065">
        <v>-52</v>
      </c>
      <c r="AE1065">
        <v>0</v>
      </c>
      <c r="AF1065">
        <v>0</v>
      </c>
      <c r="AG1065">
        <v>0</v>
      </c>
      <c r="AH1065" t="s">
        <v>255</v>
      </c>
      <c r="AI1065" s="1">
        <v>44623.21980324074</v>
      </c>
      <c r="AJ1065">
        <v>147</v>
      </c>
      <c r="AK1065">
        <v>1</v>
      </c>
      <c r="AL1065">
        <v>0</v>
      </c>
      <c r="AM1065">
        <v>1</v>
      </c>
      <c r="AN1065">
        <v>0</v>
      </c>
      <c r="AO1065">
        <v>0</v>
      </c>
      <c r="AP1065">
        <v>-53</v>
      </c>
      <c r="AQ1065">
        <v>0</v>
      </c>
      <c r="AR1065">
        <v>0</v>
      </c>
      <c r="AS1065">
        <v>0</v>
      </c>
      <c r="AT1065" t="s">
        <v>88</v>
      </c>
      <c r="AU1065" t="s">
        <v>88</v>
      </c>
      <c r="AV1065" t="s">
        <v>88</v>
      </c>
      <c r="AW1065" t="s">
        <v>88</v>
      </c>
      <c r="AX1065" t="s">
        <v>88</v>
      </c>
      <c r="AY1065" t="s">
        <v>88</v>
      </c>
      <c r="AZ1065" t="s">
        <v>88</v>
      </c>
      <c r="BA1065" t="s">
        <v>88</v>
      </c>
      <c r="BB1065" t="s">
        <v>88</v>
      </c>
      <c r="BC1065" t="s">
        <v>88</v>
      </c>
      <c r="BD1065" t="s">
        <v>88</v>
      </c>
      <c r="BE1065" t="s">
        <v>88</v>
      </c>
    </row>
    <row r="1066" spans="1:57" x14ac:dyDescent="0.35">
      <c r="A1066" t="s">
        <v>2524</v>
      </c>
      <c r="B1066" t="s">
        <v>80</v>
      </c>
      <c r="C1066" t="s">
        <v>1454</v>
      </c>
      <c r="D1066" t="s">
        <v>82</v>
      </c>
      <c r="E1066" s="2" t="str">
        <f>HYPERLINK("capsilon://?command=openfolder&amp;siteaddress=FAM.docvelocity-na8.net&amp;folderid=FX914168FF-F14E-6999-5F48-117E22A24F47","FX22024481")</f>
        <v>FX22024481</v>
      </c>
      <c r="F1066" t="s">
        <v>19</v>
      </c>
      <c r="G1066" t="s">
        <v>19</v>
      </c>
      <c r="H1066" t="s">
        <v>83</v>
      </c>
      <c r="I1066" t="s">
        <v>2525</v>
      </c>
      <c r="J1066">
        <v>0</v>
      </c>
      <c r="K1066" t="s">
        <v>85</v>
      </c>
      <c r="L1066" t="s">
        <v>86</v>
      </c>
      <c r="M1066" t="s">
        <v>87</v>
      </c>
      <c r="N1066">
        <v>2</v>
      </c>
      <c r="O1066" s="1">
        <v>44623.123576388891</v>
      </c>
      <c r="P1066" s="1">
        <v>44623.221678240741</v>
      </c>
      <c r="Q1066">
        <v>7776</v>
      </c>
      <c r="R1066">
        <v>700</v>
      </c>
      <c r="S1066" t="b">
        <v>0</v>
      </c>
      <c r="T1066" t="s">
        <v>88</v>
      </c>
      <c r="U1066" t="b">
        <v>0</v>
      </c>
      <c r="V1066" t="s">
        <v>89</v>
      </c>
      <c r="W1066" s="1">
        <v>44623.188888888886</v>
      </c>
      <c r="X1066">
        <v>539</v>
      </c>
      <c r="Y1066">
        <v>21</v>
      </c>
      <c r="Z1066">
        <v>0</v>
      </c>
      <c r="AA1066">
        <v>21</v>
      </c>
      <c r="AB1066">
        <v>0</v>
      </c>
      <c r="AC1066">
        <v>13</v>
      </c>
      <c r="AD1066">
        <v>-21</v>
      </c>
      <c r="AE1066">
        <v>0</v>
      </c>
      <c r="AF1066">
        <v>0</v>
      </c>
      <c r="AG1066">
        <v>0</v>
      </c>
      <c r="AH1066" t="s">
        <v>255</v>
      </c>
      <c r="AI1066" s="1">
        <v>44623.221678240741</v>
      </c>
      <c r="AJ1066">
        <v>161</v>
      </c>
      <c r="AK1066">
        <v>1</v>
      </c>
      <c r="AL1066">
        <v>0</v>
      </c>
      <c r="AM1066">
        <v>1</v>
      </c>
      <c r="AN1066">
        <v>0</v>
      </c>
      <c r="AO1066">
        <v>0</v>
      </c>
      <c r="AP1066">
        <v>-22</v>
      </c>
      <c r="AQ1066">
        <v>0</v>
      </c>
      <c r="AR1066">
        <v>0</v>
      </c>
      <c r="AS1066">
        <v>0</v>
      </c>
      <c r="AT1066" t="s">
        <v>88</v>
      </c>
      <c r="AU1066" t="s">
        <v>88</v>
      </c>
      <c r="AV1066" t="s">
        <v>88</v>
      </c>
      <c r="AW1066" t="s">
        <v>88</v>
      </c>
      <c r="AX1066" t="s">
        <v>88</v>
      </c>
      <c r="AY1066" t="s">
        <v>88</v>
      </c>
      <c r="AZ1066" t="s">
        <v>88</v>
      </c>
      <c r="BA1066" t="s">
        <v>88</v>
      </c>
      <c r="BB1066" t="s">
        <v>88</v>
      </c>
      <c r="BC1066" t="s">
        <v>88</v>
      </c>
      <c r="BD1066" t="s">
        <v>88</v>
      </c>
      <c r="BE1066" t="s">
        <v>88</v>
      </c>
    </row>
    <row r="1067" spans="1:57" x14ac:dyDescent="0.35">
      <c r="A1067" t="s">
        <v>2526</v>
      </c>
      <c r="B1067" t="s">
        <v>80</v>
      </c>
      <c r="C1067" t="s">
        <v>1454</v>
      </c>
      <c r="D1067" t="s">
        <v>82</v>
      </c>
      <c r="E1067" s="2" t="str">
        <f>HYPERLINK("capsilon://?command=openfolder&amp;siteaddress=FAM.docvelocity-na8.net&amp;folderid=FX914168FF-F14E-6999-5F48-117E22A24F47","FX22024481")</f>
        <v>FX22024481</v>
      </c>
      <c r="F1067" t="s">
        <v>19</v>
      </c>
      <c r="G1067" t="s">
        <v>19</v>
      </c>
      <c r="H1067" t="s">
        <v>83</v>
      </c>
      <c r="I1067" t="s">
        <v>2527</v>
      </c>
      <c r="J1067">
        <v>0</v>
      </c>
      <c r="K1067" t="s">
        <v>85</v>
      </c>
      <c r="L1067" t="s">
        <v>86</v>
      </c>
      <c r="M1067" t="s">
        <v>87</v>
      </c>
      <c r="N1067">
        <v>2</v>
      </c>
      <c r="O1067" s="1">
        <v>44623.124039351853</v>
      </c>
      <c r="P1067" s="1">
        <v>44623.222974537035</v>
      </c>
      <c r="Q1067">
        <v>8005</v>
      </c>
      <c r="R1067">
        <v>543</v>
      </c>
      <c r="S1067" t="b">
        <v>0</v>
      </c>
      <c r="T1067" t="s">
        <v>88</v>
      </c>
      <c r="U1067" t="b">
        <v>0</v>
      </c>
      <c r="V1067" t="s">
        <v>94</v>
      </c>
      <c r="W1067" s="1">
        <v>44623.190972222219</v>
      </c>
      <c r="X1067">
        <v>432</v>
      </c>
      <c r="Y1067">
        <v>21</v>
      </c>
      <c r="Z1067">
        <v>0</v>
      </c>
      <c r="AA1067">
        <v>21</v>
      </c>
      <c r="AB1067">
        <v>0</v>
      </c>
      <c r="AC1067">
        <v>13</v>
      </c>
      <c r="AD1067">
        <v>-21</v>
      </c>
      <c r="AE1067">
        <v>0</v>
      </c>
      <c r="AF1067">
        <v>0</v>
      </c>
      <c r="AG1067">
        <v>0</v>
      </c>
      <c r="AH1067" t="s">
        <v>255</v>
      </c>
      <c r="AI1067" s="1">
        <v>44623.222974537035</v>
      </c>
      <c r="AJ1067">
        <v>111</v>
      </c>
      <c r="AK1067">
        <v>1</v>
      </c>
      <c r="AL1067">
        <v>0</v>
      </c>
      <c r="AM1067">
        <v>1</v>
      </c>
      <c r="AN1067">
        <v>0</v>
      </c>
      <c r="AO1067">
        <v>0</v>
      </c>
      <c r="AP1067">
        <v>-22</v>
      </c>
      <c r="AQ1067">
        <v>0</v>
      </c>
      <c r="AR1067">
        <v>0</v>
      </c>
      <c r="AS1067">
        <v>0</v>
      </c>
      <c r="AT1067" t="s">
        <v>88</v>
      </c>
      <c r="AU1067" t="s">
        <v>88</v>
      </c>
      <c r="AV1067" t="s">
        <v>88</v>
      </c>
      <c r="AW1067" t="s">
        <v>88</v>
      </c>
      <c r="AX1067" t="s">
        <v>88</v>
      </c>
      <c r="AY1067" t="s">
        <v>88</v>
      </c>
      <c r="AZ1067" t="s">
        <v>88</v>
      </c>
      <c r="BA1067" t="s">
        <v>88</v>
      </c>
      <c r="BB1067" t="s">
        <v>88</v>
      </c>
      <c r="BC1067" t="s">
        <v>88</v>
      </c>
      <c r="BD1067" t="s">
        <v>88</v>
      </c>
      <c r="BE1067" t="s">
        <v>88</v>
      </c>
    </row>
    <row r="1068" spans="1:57" x14ac:dyDescent="0.35">
      <c r="A1068" t="s">
        <v>2528</v>
      </c>
      <c r="B1068" t="s">
        <v>80</v>
      </c>
      <c r="C1068" t="s">
        <v>2511</v>
      </c>
      <c r="D1068" t="s">
        <v>82</v>
      </c>
      <c r="E1068" s="2" t="str">
        <f>HYPERLINK("capsilon://?command=openfolder&amp;siteaddress=FAM.docvelocity-na8.net&amp;folderid=FX98E92E5F-09ED-2E17-5FFA-58BB6A577740","FX220112152")</f>
        <v>FX220112152</v>
      </c>
      <c r="F1068" t="s">
        <v>19</v>
      </c>
      <c r="G1068" t="s">
        <v>19</v>
      </c>
      <c r="H1068" t="s">
        <v>83</v>
      </c>
      <c r="I1068" t="s">
        <v>2514</v>
      </c>
      <c r="J1068">
        <v>0</v>
      </c>
      <c r="K1068" t="s">
        <v>85</v>
      </c>
      <c r="L1068" t="s">
        <v>86</v>
      </c>
      <c r="M1068" t="s">
        <v>87</v>
      </c>
      <c r="N1068">
        <v>2</v>
      </c>
      <c r="O1068" s="1">
        <v>44623.29886574074</v>
      </c>
      <c r="P1068" s="1">
        <v>44623.34778935185</v>
      </c>
      <c r="Q1068">
        <v>2999</v>
      </c>
      <c r="R1068">
        <v>1228</v>
      </c>
      <c r="S1068" t="b">
        <v>0</v>
      </c>
      <c r="T1068" t="s">
        <v>88</v>
      </c>
      <c r="U1068" t="b">
        <v>1</v>
      </c>
      <c r="V1068" t="s">
        <v>276</v>
      </c>
      <c r="W1068" s="1">
        <v>44623.311238425929</v>
      </c>
      <c r="X1068">
        <v>1048</v>
      </c>
      <c r="Y1068">
        <v>37</v>
      </c>
      <c r="Z1068">
        <v>0</v>
      </c>
      <c r="AA1068">
        <v>37</v>
      </c>
      <c r="AB1068">
        <v>0</v>
      </c>
      <c r="AC1068">
        <v>34</v>
      </c>
      <c r="AD1068">
        <v>-37</v>
      </c>
      <c r="AE1068">
        <v>0</v>
      </c>
      <c r="AF1068">
        <v>0</v>
      </c>
      <c r="AG1068">
        <v>0</v>
      </c>
      <c r="AH1068" t="s">
        <v>255</v>
      </c>
      <c r="AI1068" s="1">
        <v>44623.34778935185</v>
      </c>
      <c r="AJ1068">
        <v>174</v>
      </c>
      <c r="AK1068">
        <v>1</v>
      </c>
      <c r="AL1068">
        <v>0</v>
      </c>
      <c r="AM1068">
        <v>1</v>
      </c>
      <c r="AN1068">
        <v>0</v>
      </c>
      <c r="AO1068">
        <v>0</v>
      </c>
      <c r="AP1068">
        <v>-38</v>
      </c>
      <c r="AQ1068">
        <v>0</v>
      </c>
      <c r="AR1068">
        <v>0</v>
      </c>
      <c r="AS1068">
        <v>0</v>
      </c>
      <c r="AT1068" t="s">
        <v>88</v>
      </c>
      <c r="AU1068" t="s">
        <v>88</v>
      </c>
      <c r="AV1068" t="s">
        <v>88</v>
      </c>
      <c r="AW1068" t="s">
        <v>88</v>
      </c>
      <c r="AX1068" t="s">
        <v>88</v>
      </c>
      <c r="AY1068" t="s">
        <v>88</v>
      </c>
      <c r="AZ1068" t="s">
        <v>88</v>
      </c>
      <c r="BA1068" t="s">
        <v>88</v>
      </c>
      <c r="BB1068" t="s">
        <v>88</v>
      </c>
      <c r="BC1068" t="s">
        <v>88</v>
      </c>
      <c r="BD1068" t="s">
        <v>88</v>
      </c>
      <c r="BE1068" t="s">
        <v>88</v>
      </c>
    </row>
    <row r="1069" spans="1:57" x14ac:dyDescent="0.35">
      <c r="A1069" t="s">
        <v>2529</v>
      </c>
      <c r="B1069" t="s">
        <v>80</v>
      </c>
      <c r="C1069" t="s">
        <v>226</v>
      </c>
      <c r="D1069" t="s">
        <v>82</v>
      </c>
      <c r="E1069" s="2" t="str">
        <f>HYPERLINK("capsilon://?command=openfolder&amp;siteaddress=FAM.docvelocity-na8.net&amp;folderid=FX1B2343AA-B0A9-4AD6-539A-D2310D980F09","FX22023811")</f>
        <v>FX22023811</v>
      </c>
      <c r="F1069" t="s">
        <v>19</v>
      </c>
      <c r="G1069" t="s">
        <v>19</v>
      </c>
      <c r="H1069" t="s">
        <v>83</v>
      </c>
      <c r="I1069" t="s">
        <v>2530</v>
      </c>
      <c r="J1069">
        <v>0</v>
      </c>
      <c r="K1069" t="s">
        <v>85</v>
      </c>
      <c r="L1069" t="s">
        <v>86</v>
      </c>
      <c r="M1069" t="s">
        <v>87</v>
      </c>
      <c r="N1069">
        <v>1</v>
      </c>
      <c r="O1069" s="1">
        <v>44623.395057870373</v>
      </c>
      <c r="P1069" s="1">
        <v>44623.405219907407</v>
      </c>
      <c r="Q1069">
        <v>559</v>
      </c>
      <c r="R1069">
        <v>319</v>
      </c>
      <c r="S1069" t="b">
        <v>0</v>
      </c>
      <c r="T1069" t="s">
        <v>88</v>
      </c>
      <c r="U1069" t="b">
        <v>0</v>
      </c>
      <c r="V1069" t="s">
        <v>102</v>
      </c>
      <c r="W1069" s="1">
        <v>44623.405219907407</v>
      </c>
      <c r="X1069">
        <v>319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52</v>
      </c>
      <c r="AF1069">
        <v>0</v>
      </c>
      <c r="AG1069">
        <v>2</v>
      </c>
      <c r="AH1069" t="s">
        <v>88</v>
      </c>
      <c r="AI1069" t="s">
        <v>88</v>
      </c>
      <c r="AJ1069" t="s">
        <v>88</v>
      </c>
      <c r="AK1069" t="s">
        <v>88</v>
      </c>
      <c r="AL1069" t="s">
        <v>88</v>
      </c>
      <c r="AM1069" t="s">
        <v>88</v>
      </c>
      <c r="AN1069" t="s">
        <v>88</v>
      </c>
      <c r="AO1069" t="s">
        <v>88</v>
      </c>
      <c r="AP1069" t="s">
        <v>88</v>
      </c>
      <c r="AQ1069" t="s">
        <v>88</v>
      </c>
      <c r="AR1069" t="s">
        <v>88</v>
      </c>
      <c r="AS1069" t="s">
        <v>88</v>
      </c>
      <c r="AT1069" t="s">
        <v>88</v>
      </c>
      <c r="AU1069" t="s">
        <v>88</v>
      </c>
      <c r="AV1069" t="s">
        <v>88</v>
      </c>
      <c r="AW1069" t="s">
        <v>88</v>
      </c>
      <c r="AX1069" t="s">
        <v>88</v>
      </c>
      <c r="AY1069" t="s">
        <v>88</v>
      </c>
      <c r="AZ1069" t="s">
        <v>88</v>
      </c>
      <c r="BA1069" t="s">
        <v>88</v>
      </c>
      <c r="BB1069" t="s">
        <v>88</v>
      </c>
      <c r="BC1069" t="s">
        <v>88</v>
      </c>
      <c r="BD1069" t="s">
        <v>88</v>
      </c>
      <c r="BE1069" t="s">
        <v>88</v>
      </c>
    </row>
    <row r="1070" spans="1:57" x14ac:dyDescent="0.35">
      <c r="A1070" t="s">
        <v>2531</v>
      </c>
      <c r="B1070" t="s">
        <v>80</v>
      </c>
      <c r="C1070" t="s">
        <v>226</v>
      </c>
      <c r="D1070" t="s">
        <v>82</v>
      </c>
      <c r="E1070" s="2" t="str">
        <f>HYPERLINK("capsilon://?command=openfolder&amp;siteaddress=FAM.docvelocity-na8.net&amp;folderid=FX1B2343AA-B0A9-4AD6-539A-D2310D980F09","FX22023811")</f>
        <v>FX22023811</v>
      </c>
      <c r="F1070" t="s">
        <v>19</v>
      </c>
      <c r="G1070" t="s">
        <v>19</v>
      </c>
      <c r="H1070" t="s">
        <v>83</v>
      </c>
      <c r="I1070" t="s">
        <v>2532</v>
      </c>
      <c r="J1070">
        <v>0</v>
      </c>
      <c r="K1070" t="s">
        <v>85</v>
      </c>
      <c r="L1070" t="s">
        <v>86</v>
      </c>
      <c r="M1070" t="s">
        <v>87</v>
      </c>
      <c r="N1070">
        <v>2</v>
      </c>
      <c r="O1070" s="1">
        <v>44623.399155092593</v>
      </c>
      <c r="P1070" s="1">
        <v>44623.443773148145</v>
      </c>
      <c r="Q1070">
        <v>3074</v>
      </c>
      <c r="R1070">
        <v>781</v>
      </c>
      <c r="S1070" t="b">
        <v>0</v>
      </c>
      <c r="T1070" t="s">
        <v>88</v>
      </c>
      <c r="U1070" t="b">
        <v>0</v>
      </c>
      <c r="V1070" t="s">
        <v>102</v>
      </c>
      <c r="W1070" s="1">
        <v>44623.408495370371</v>
      </c>
      <c r="X1070">
        <v>282</v>
      </c>
      <c r="Y1070">
        <v>43</v>
      </c>
      <c r="Z1070">
        <v>0</v>
      </c>
      <c r="AA1070">
        <v>43</v>
      </c>
      <c r="AB1070">
        <v>0</v>
      </c>
      <c r="AC1070">
        <v>13</v>
      </c>
      <c r="AD1070">
        <v>-43</v>
      </c>
      <c r="AE1070">
        <v>0</v>
      </c>
      <c r="AF1070">
        <v>0</v>
      </c>
      <c r="AG1070">
        <v>0</v>
      </c>
      <c r="AH1070" t="s">
        <v>441</v>
      </c>
      <c r="AI1070" s="1">
        <v>44623.443773148145</v>
      </c>
      <c r="AJ1070">
        <v>499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-43</v>
      </c>
      <c r="AQ1070">
        <v>0</v>
      </c>
      <c r="AR1070">
        <v>0</v>
      </c>
      <c r="AS1070">
        <v>0</v>
      </c>
      <c r="AT1070" t="s">
        <v>88</v>
      </c>
      <c r="AU1070" t="s">
        <v>88</v>
      </c>
      <c r="AV1070" t="s">
        <v>88</v>
      </c>
      <c r="AW1070" t="s">
        <v>88</v>
      </c>
      <c r="AX1070" t="s">
        <v>88</v>
      </c>
      <c r="AY1070" t="s">
        <v>88</v>
      </c>
      <c r="AZ1070" t="s">
        <v>88</v>
      </c>
      <c r="BA1070" t="s">
        <v>88</v>
      </c>
      <c r="BB1070" t="s">
        <v>88</v>
      </c>
      <c r="BC1070" t="s">
        <v>88</v>
      </c>
      <c r="BD1070" t="s">
        <v>88</v>
      </c>
      <c r="BE1070" t="s">
        <v>88</v>
      </c>
    </row>
    <row r="1071" spans="1:57" x14ac:dyDescent="0.35">
      <c r="A1071" t="s">
        <v>2533</v>
      </c>
      <c r="B1071" t="s">
        <v>80</v>
      </c>
      <c r="C1071" t="s">
        <v>2534</v>
      </c>
      <c r="D1071" t="s">
        <v>82</v>
      </c>
      <c r="E1071" s="2" t="str">
        <f>HYPERLINK("capsilon://?command=openfolder&amp;siteaddress=FAM.docvelocity-na8.net&amp;folderid=FX9054EADA-BAC1-FC9A-53AD-781F5101784B","FX22022054")</f>
        <v>FX22022054</v>
      </c>
      <c r="F1071" t="s">
        <v>19</v>
      </c>
      <c r="G1071" t="s">
        <v>19</v>
      </c>
      <c r="H1071" t="s">
        <v>83</v>
      </c>
      <c r="I1071" t="s">
        <v>2535</v>
      </c>
      <c r="J1071">
        <v>0</v>
      </c>
      <c r="K1071" t="s">
        <v>85</v>
      </c>
      <c r="L1071" t="s">
        <v>86</v>
      </c>
      <c r="M1071" t="s">
        <v>87</v>
      </c>
      <c r="N1071">
        <v>2</v>
      </c>
      <c r="O1071" s="1">
        <v>44623.399224537039</v>
      </c>
      <c r="P1071" s="1">
        <v>44623.446134259262</v>
      </c>
      <c r="Q1071">
        <v>3505</v>
      </c>
      <c r="R1071">
        <v>548</v>
      </c>
      <c r="S1071" t="b">
        <v>0</v>
      </c>
      <c r="T1071" t="s">
        <v>88</v>
      </c>
      <c r="U1071" t="b">
        <v>0</v>
      </c>
      <c r="V1071" t="s">
        <v>102</v>
      </c>
      <c r="W1071" s="1">
        <v>44623.412499999999</v>
      </c>
      <c r="X1071">
        <v>345</v>
      </c>
      <c r="Y1071">
        <v>39</v>
      </c>
      <c r="Z1071">
        <v>0</v>
      </c>
      <c r="AA1071">
        <v>39</v>
      </c>
      <c r="AB1071">
        <v>0</v>
      </c>
      <c r="AC1071">
        <v>23</v>
      </c>
      <c r="AD1071">
        <v>-39</v>
      </c>
      <c r="AE1071">
        <v>0</v>
      </c>
      <c r="AF1071">
        <v>0</v>
      </c>
      <c r="AG1071">
        <v>0</v>
      </c>
      <c r="AH1071" t="s">
        <v>441</v>
      </c>
      <c r="AI1071" s="1">
        <v>44623.446134259262</v>
      </c>
      <c r="AJ1071">
        <v>203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-39</v>
      </c>
      <c r="AQ1071">
        <v>0</v>
      </c>
      <c r="AR1071">
        <v>0</v>
      </c>
      <c r="AS1071">
        <v>0</v>
      </c>
      <c r="AT1071" t="s">
        <v>88</v>
      </c>
      <c r="AU1071" t="s">
        <v>88</v>
      </c>
      <c r="AV1071" t="s">
        <v>88</v>
      </c>
      <c r="AW1071" t="s">
        <v>88</v>
      </c>
      <c r="AX1071" t="s">
        <v>88</v>
      </c>
      <c r="AY1071" t="s">
        <v>88</v>
      </c>
      <c r="AZ1071" t="s">
        <v>88</v>
      </c>
      <c r="BA1071" t="s">
        <v>88</v>
      </c>
      <c r="BB1071" t="s">
        <v>88</v>
      </c>
      <c r="BC1071" t="s">
        <v>88</v>
      </c>
      <c r="BD1071" t="s">
        <v>88</v>
      </c>
      <c r="BE1071" t="s">
        <v>88</v>
      </c>
    </row>
    <row r="1072" spans="1:57" x14ac:dyDescent="0.35">
      <c r="A1072" t="s">
        <v>2536</v>
      </c>
      <c r="B1072" t="s">
        <v>80</v>
      </c>
      <c r="C1072" t="s">
        <v>661</v>
      </c>
      <c r="D1072" t="s">
        <v>82</v>
      </c>
      <c r="E1072" s="2" t="str">
        <f>HYPERLINK("capsilon://?command=openfolder&amp;siteaddress=FAM.docvelocity-na8.net&amp;folderid=FX5A1ECD64-3AB9-C1B4-B0A8-60D8C79AF4DE","FX22026814")</f>
        <v>FX22026814</v>
      </c>
      <c r="F1072" t="s">
        <v>19</v>
      </c>
      <c r="G1072" t="s">
        <v>19</v>
      </c>
      <c r="H1072" t="s">
        <v>83</v>
      </c>
      <c r="I1072" t="s">
        <v>2537</v>
      </c>
      <c r="J1072">
        <v>0</v>
      </c>
      <c r="K1072" t="s">
        <v>85</v>
      </c>
      <c r="L1072" t="s">
        <v>86</v>
      </c>
      <c r="M1072" t="s">
        <v>87</v>
      </c>
      <c r="N1072">
        <v>2</v>
      </c>
      <c r="O1072" s="1">
        <v>44623.402777777781</v>
      </c>
      <c r="P1072" s="1">
        <v>44623.456099537034</v>
      </c>
      <c r="Q1072">
        <v>3365</v>
      </c>
      <c r="R1072">
        <v>1242</v>
      </c>
      <c r="S1072" t="b">
        <v>0</v>
      </c>
      <c r="T1072" t="s">
        <v>88</v>
      </c>
      <c r="U1072" t="b">
        <v>0</v>
      </c>
      <c r="V1072" t="s">
        <v>102</v>
      </c>
      <c r="W1072" s="1">
        <v>44623.416921296295</v>
      </c>
      <c r="X1072">
        <v>381</v>
      </c>
      <c r="Y1072">
        <v>92</v>
      </c>
      <c r="Z1072">
        <v>0</v>
      </c>
      <c r="AA1072">
        <v>92</v>
      </c>
      <c r="AB1072">
        <v>0</v>
      </c>
      <c r="AC1072">
        <v>19</v>
      </c>
      <c r="AD1072">
        <v>-92</v>
      </c>
      <c r="AE1072">
        <v>0</v>
      </c>
      <c r="AF1072">
        <v>0</v>
      </c>
      <c r="AG1072">
        <v>0</v>
      </c>
      <c r="AH1072" t="s">
        <v>441</v>
      </c>
      <c r="AI1072" s="1">
        <v>44623.456099537034</v>
      </c>
      <c r="AJ1072">
        <v>861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-92</v>
      </c>
      <c r="AQ1072">
        <v>0</v>
      </c>
      <c r="AR1072">
        <v>0</v>
      </c>
      <c r="AS1072">
        <v>0</v>
      </c>
      <c r="AT1072" t="s">
        <v>88</v>
      </c>
      <c r="AU1072" t="s">
        <v>88</v>
      </c>
      <c r="AV1072" t="s">
        <v>88</v>
      </c>
      <c r="AW1072" t="s">
        <v>88</v>
      </c>
      <c r="AX1072" t="s">
        <v>88</v>
      </c>
      <c r="AY1072" t="s">
        <v>88</v>
      </c>
      <c r="AZ1072" t="s">
        <v>88</v>
      </c>
      <c r="BA1072" t="s">
        <v>88</v>
      </c>
      <c r="BB1072" t="s">
        <v>88</v>
      </c>
      <c r="BC1072" t="s">
        <v>88</v>
      </c>
      <c r="BD1072" t="s">
        <v>88</v>
      </c>
      <c r="BE1072" t="s">
        <v>88</v>
      </c>
    </row>
    <row r="1073" spans="1:57" x14ac:dyDescent="0.35">
      <c r="A1073" t="s">
        <v>2538</v>
      </c>
      <c r="B1073" t="s">
        <v>80</v>
      </c>
      <c r="C1073" t="s">
        <v>226</v>
      </c>
      <c r="D1073" t="s">
        <v>82</v>
      </c>
      <c r="E1073" s="2" t="str">
        <f>HYPERLINK("capsilon://?command=openfolder&amp;siteaddress=FAM.docvelocity-na8.net&amp;folderid=FX1B2343AA-B0A9-4AD6-539A-D2310D980F09","FX22023811")</f>
        <v>FX22023811</v>
      </c>
      <c r="F1073" t="s">
        <v>19</v>
      </c>
      <c r="G1073" t="s">
        <v>19</v>
      </c>
      <c r="H1073" t="s">
        <v>83</v>
      </c>
      <c r="I1073" t="s">
        <v>2530</v>
      </c>
      <c r="J1073">
        <v>0</v>
      </c>
      <c r="K1073" t="s">
        <v>85</v>
      </c>
      <c r="L1073" t="s">
        <v>86</v>
      </c>
      <c r="M1073" t="s">
        <v>87</v>
      </c>
      <c r="N1073">
        <v>2</v>
      </c>
      <c r="O1073" s="1">
        <v>44623.405543981484</v>
      </c>
      <c r="P1073" s="1">
        <v>44623.437986111108</v>
      </c>
      <c r="Q1073">
        <v>1134</v>
      </c>
      <c r="R1073">
        <v>1669</v>
      </c>
      <c r="S1073" t="b">
        <v>0</v>
      </c>
      <c r="T1073" t="s">
        <v>88</v>
      </c>
      <c r="U1073" t="b">
        <v>1</v>
      </c>
      <c r="V1073" t="s">
        <v>94</v>
      </c>
      <c r="W1073" s="1">
        <v>44623.415555555555</v>
      </c>
      <c r="X1073">
        <v>661</v>
      </c>
      <c r="Y1073">
        <v>74</v>
      </c>
      <c r="Z1073">
        <v>0</v>
      </c>
      <c r="AA1073">
        <v>74</v>
      </c>
      <c r="AB1073">
        <v>0</v>
      </c>
      <c r="AC1073">
        <v>45</v>
      </c>
      <c r="AD1073">
        <v>-74</v>
      </c>
      <c r="AE1073">
        <v>0</v>
      </c>
      <c r="AF1073">
        <v>0</v>
      </c>
      <c r="AG1073">
        <v>0</v>
      </c>
      <c r="AH1073" t="s">
        <v>441</v>
      </c>
      <c r="AI1073" s="1">
        <v>44623.437986111108</v>
      </c>
      <c r="AJ1073">
        <v>1008</v>
      </c>
      <c r="AK1073">
        <v>6</v>
      </c>
      <c r="AL1073">
        <v>0</v>
      </c>
      <c r="AM1073">
        <v>6</v>
      </c>
      <c r="AN1073">
        <v>0</v>
      </c>
      <c r="AO1073">
        <v>8</v>
      </c>
      <c r="AP1073">
        <v>-80</v>
      </c>
      <c r="AQ1073">
        <v>0</v>
      </c>
      <c r="AR1073">
        <v>0</v>
      </c>
      <c r="AS1073">
        <v>0</v>
      </c>
      <c r="AT1073" t="s">
        <v>88</v>
      </c>
      <c r="AU1073" t="s">
        <v>88</v>
      </c>
      <c r="AV1073" t="s">
        <v>88</v>
      </c>
      <c r="AW1073" t="s">
        <v>88</v>
      </c>
      <c r="AX1073" t="s">
        <v>88</v>
      </c>
      <c r="AY1073" t="s">
        <v>88</v>
      </c>
      <c r="AZ1073" t="s">
        <v>88</v>
      </c>
      <c r="BA1073" t="s">
        <v>88</v>
      </c>
      <c r="BB1073" t="s">
        <v>88</v>
      </c>
      <c r="BC1073" t="s">
        <v>88</v>
      </c>
      <c r="BD1073" t="s">
        <v>88</v>
      </c>
      <c r="BE1073" t="s">
        <v>88</v>
      </c>
    </row>
    <row r="1074" spans="1:57" x14ac:dyDescent="0.35">
      <c r="A1074" t="s">
        <v>2539</v>
      </c>
      <c r="B1074" t="s">
        <v>80</v>
      </c>
      <c r="C1074" t="s">
        <v>2540</v>
      </c>
      <c r="D1074" t="s">
        <v>82</v>
      </c>
      <c r="E1074" s="2" t="str">
        <f>HYPERLINK("capsilon://?command=openfolder&amp;siteaddress=FAM.docvelocity-na8.net&amp;folderid=FX6DA6D881-4DA3-46DB-04DA-716E57449765","FX21128485")</f>
        <v>FX21128485</v>
      </c>
      <c r="F1074" t="s">
        <v>19</v>
      </c>
      <c r="G1074" t="s">
        <v>19</v>
      </c>
      <c r="H1074" t="s">
        <v>83</v>
      </c>
      <c r="I1074" t="s">
        <v>2541</v>
      </c>
      <c r="J1074">
        <v>0</v>
      </c>
      <c r="K1074" t="s">
        <v>85</v>
      </c>
      <c r="L1074" t="s">
        <v>86</v>
      </c>
      <c r="M1074" t="s">
        <v>87</v>
      </c>
      <c r="N1074">
        <v>2</v>
      </c>
      <c r="O1074" s="1">
        <v>44623.412256944444</v>
      </c>
      <c r="P1074" s="1">
        <v>44623.458680555559</v>
      </c>
      <c r="Q1074">
        <v>3619</v>
      </c>
      <c r="R1074">
        <v>392</v>
      </c>
      <c r="S1074" t="b">
        <v>0</v>
      </c>
      <c r="T1074" t="s">
        <v>88</v>
      </c>
      <c r="U1074" t="b">
        <v>0</v>
      </c>
      <c r="V1074" t="s">
        <v>94</v>
      </c>
      <c r="W1074" s="1">
        <v>44623.417534722219</v>
      </c>
      <c r="X1074">
        <v>170</v>
      </c>
      <c r="Y1074">
        <v>21</v>
      </c>
      <c r="Z1074">
        <v>0</v>
      </c>
      <c r="AA1074">
        <v>21</v>
      </c>
      <c r="AB1074">
        <v>0</v>
      </c>
      <c r="AC1074">
        <v>1</v>
      </c>
      <c r="AD1074">
        <v>-21</v>
      </c>
      <c r="AE1074">
        <v>0</v>
      </c>
      <c r="AF1074">
        <v>0</v>
      </c>
      <c r="AG1074">
        <v>0</v>
      </c>
      <c r="AH1074" t="s">
        <v>441</v>
      </c>
      <c r="AI1074" s="1">
        <v>44623.458680555559</v>
      </c>
      <c r="AJ1074">
        <v>222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-21</v>
      </c>
      <c r="AQ1074">
        <v>0</v>
      </c>
      <c r="AR1074">
        <v>0</v>
      </c>
      <c r="AS1074">
        <v>0</v>
      </c>
      <c r="AT1074" t="s">
        <v>88</v>
      </c>
      <c r="AU1074" t="s">
        <v>88</v>
      </c>
      <c r="AV1074" t="s">
        <v>88</v>
      </c>
      <c r="AW1074" t="s">
        <v>88</v>
      </c>
      <c r="AX1074" t="s">
        <v>88</v>
      </c>
      <c r="AY1074" t="s">
        <v>88</v>
      </c>
      <c r="AZ1074" t="s">
        <v>88</v>
      </c>
      <c r="BA1074" t="s">
        <v>88</v>
      </c>
      <c r="BB1074" t="s">
        <v>88</v>
      </c>
      <c r="BC1074" t="s">
        <v>88</v>
      </c>
      <c r="BD1074" t="s">
        <v>88</v>
      </c>
      <c r="BE1074" t="s">
        <v>88</v>
      </c>
    </row>
    <row r="1075" spans="1:57" x14ac:dyDescent="0.35">
      <c r="A1075" t="s">
        <v>2542</v>
      </c>
      <c r="B1075" t="s">
        <v>80</v>
      </c>
      <c r="C1075" t="s">
        <v>2112</v>
      </c>
      <c r="D1075" t="s">
        <v>82</v>
      </c>
      <c r="E1075" s="2" t="str">
        <f>HYPERLINK("capsilon://?command=openfolder&amp;siteaddress=FAM.docvelocity-na8.net&amp;folderid=FXE7715D43-73DB-422B-EE97-139B7BA94D7A","FX22026199")</f>
        <v>FX22026199</v>
      </c>
      <c r="F1075" t="s">
        <v>19</v>
      </c>
      <c r="G1075" t="s">
        <v>19</v>
      </c>
      <c r="H1075" t="s">
        <v>83</v>
      </c>
      <c r="I1075" t="s">
        <v>2543</v>
      </c>
      <c r="J1075">
        <v>0</v>
      </c>
      <c r="K1075" t="s">
        <v>85</v>
      </c>
      <c r="L1075" t="s">
        <v>86</v>
      </c>
      <c r="M1075" t="s">
        <v>87</v>
      </c>
      <c r="N1075">
        <v>1</v>
      </c>
      <c r="O1075" s="1">
        <v>44623.420208333337</v>
      </c>
      <c r="P1075" s="1">
        <v>44623.442511574074</v>
      </c>
      <c r="Q1075">
        <v>1475</v>
      </c>
      <c r="R1075">
        <v>452</v>
      </c>
      <c r="S1075" t="b">
        <v>0</v>
      </c>
      <c r="T1075" t="s">
        <v>88</v>
      </c>
      <c r="U1075" t="b">
        <v>0</v>
      </c>
      <c r="V1075" t="s">
        <v>102</v>
      </c>
      <c r="W1075" s="1">
        <v>44623.442511574074</v>
      </c>
      <c r="X1075">
        <v>318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21</v>
      </c>
      <c r="AF1075">
        <v>0</v>
      </c>
      <c r="AG1075">
        <v>2</v>
      </c>
      <c r="AH1075" t="s">
        <v>88</v>
      </c>
      <c r="AI1075" t="s">
        <v>88</v>
      </c>
      <c r="AJ1075" t="s">
        <v>88</v>
      </c>
      <c r="AK1075" t="s">
        <v>88</v>
      </c>
      <c r="AL1075" t="s">
        <v>88</v>
      </c>
      <c r="AM1075" t="s">
        <v>88</v>
      </c>
      <c r="AN1075" t="s">
        <v>88</v>
      </c>
      <c r="AO1075" t="s">
        <v>88</v>
      </c>
      <c r="AP1075" t="s">
        <v>88</v>
      </c>
      <c r="AQ1075" t="s">
        <v>88</v>
      </c>
      <c r="AR1075" t="s">
        <v>88</v>
      </c>
      <c r="AS1075" t="s">
        <v>88</v>
      </c>
      <c r="AT1075" t="s">
        <v>88</v>
      </c>
      <c r="AU1075" t="s">
        <v>88</v>
      </c>
      <c r="AV1075" t="s">
        <v>88</v>
      </c>
      <c r="AW1075" t="s">
        <v>88</v>
      </c>
      <c r="AX1075" t="s">
        <v>88</v>
      </c>
      <c r="AY1075" t="s">
        <v>88</v>
      </c>
      <c r="AZ1075" t="s">
        <v>88</v>
      </c>
      <c r="BA1075" t="s">
        <v>88</v>
      </c>
      <c r="BB1075" t="s">
        <v>88</v>
      </c>
      <c r="BC1075" t="s">
        <v>88</v>
      </c>
      <c r="BD1075" t="s">
        <v>88</v>
      </c>
      <c r="BE1075" t="s">
        <v>88</v>
      </c>
    </row>
    <row r="1076" spans="1:57" x14ac:dyDescent="0.35">
      <c r="A1076" t="s">
        <v>2544</v>
      </c>
      <c r="B1076" t="s">
        <v>80</v>
      </c>
      <c r="C1076" t="s">
        <v>2112</v>
      </c>
      <c r="D1076" t="s">
        <v>82</v>
      </c>
      <c r="E1076" s="2" t="str">
        <f>HYPERLINK("capsilon://?command=openfolder&amp;siteaddress=FAM.docvelocity-na8.net&amp;folderid=FXE7715D43-73DB-422B-EE97-139B7BA94D7A","FX22026199")</f>
        <v>FX22026199</v>
      </c>
      <c r="F1076" t="s">
        <v>19</v>
      </c>
      <c r="G1076" t="s">
        <v>19</v>
      </c>
      <c r="H1076" t="s">
        <v>83</v>
      </c>
      <c r="I1076" t="s">
        <v>2545</v>
      </c>
      <c r="J1076">
        <v>0</v>
      </c>
      <c r="K1076" t="s">
        <v>85</v>
      </c>
      <c r="L1076" t="s">
        <v>86</v>
      </c>
      <c r="M1076" t="s">
        <v>87</v>
      </c>
      <c r="N1076">
        <v>2</v>
      </c>
      <c r="O1076" s="1">
        <v>44623.420960648145</v>
      </c>
      <c r="P1076" s="1">
        <v>44623.534687500003</v>
      </c>
      <c r="Q1076">
        <v>5893</v>
      </c>
      <c r="R1076">
        <v>3933</v>
      </c>
      <c r="S1076" t="b">
        <v>0</v>
      </c>
      <c r="T1076" t="s">
        <v>88</v>
      </c>
      <c r="U1076" t="b">
        <v>0</v>
      </c>
      <c r="V1076" t="s">
        <v>114</v>
      </c>
      <c r="W1076" s="1">
        <v>44623.519282407404</v>
      </c>
      <c r="X1076">
        <v>2296</v>
      </c>
      <c r="Y1076">
        <v>104</v>
      </c>
      <c r="Z1076">
        <v>0</v>
      </c>
      <c r="AA1076">
        <v>104</v>
      </c>
      <c r="AB1076">
        <v>0</v>
      </c>
      <c r="AC1076">
        <v>85</v>
      </c>
      <c r="AD1076">
        <v>-104</v>
      </c>
      <c r="AE1076">
        <v>0</v>
      </c>
      <c r="AF1076">
        <v>0</v>
      </c>
      <c r="AG1076">
        <v>0</v>
      </c>
      <c r="AH1076" t="s">
        <v>90</v>
      </c>
      <c r="AI1076" s="1">
        <v>44623.534687500003</v>
      </c>
      <c r="AJ1076">
        <v>1203</v>
      </c>
      <c r="AK1076">
        <v>2</v>
      </c>
      <c r="AL1076">
        <v>0</v>
      </c>
      <c r="AM1076">
        <v>2</v>
      </c>
      <c r="AN1076">
        <v>0</v>
      </c>
      <c r="AO1076">
        <v>2</v>
      </c>
      <c r="AP1076">
        <v>-106</v>
      </c>
      <c r="AQ1076">
        <v>0</v>
      </c>
      <c r="AR1076">
        <v>0</v>
      </c>
      <c r="AS1076">
        <v>0</v>
      </c>
      <c r="AT1076" t="s">
        <v>88</v>
      </c>
      <c r="AU1076" t="s">
        <v>88</v>
      </c>
      <c r="AV1076" t="s">
        <v>88</v>
      </c>
      <c r="AW1076" t="s">
        <v>88</v>
      </c>
      <c r="AX1076" t="s">
        <v>88</v>
      </c>
      <c r="AY1076" t="s">
        <v>88</v>
      </c>
      <c r="AZ1076" t="s">
        <v>88</v>
      </c>
      <c r="BA1076" t="s">
        <v>88</v>
      </c>
      <c r="BB1076" t="s">
        <v>88</v>
      </c>
      <c r="BC1076" t="s">
        <v>88</v>
      </c>
      <c r="BD1076" t="s">
        <v>88</v>
      </c>
      <c r="BE1076" t="s">
        <v>88</v>
      </c>
    </row>
    <row r="1077" spans="1:57" x14ac:dyDescent="0.35">
      <c r="A1077" t="s">
        <v>2546</v>
      </c>
      <c r="B1077" t="s">
        <v>80</v>
      </c>
      <c r="C1077" t="s">
        <v>2547</v>
      </c>
      <c r="D1077" t="s">
        <v>82</v>
      </c>
      <c r="E1077" s="2" t="str">
        <f>HYPERLINK("capsilon://?command=openfolder&amp;siteaddress=FAM.docvelocity-na8.net&amp;folderid=FXD5E91C2D-1600-C8CB-8D4B-8C86D64C1103","FX21118543")</f>
        <v>FX21118543</v>
      </c>
      <c r="F1077" t="s">
        <v>19</v>
      </c>
      <c r="G1077" t="s">
        <v>19</v>
      </c>
      <c r="H1077" t="s">
        <v>83</v>
      </c>
      <c r="I1077" t="s">
        <v>2548</v>
      </c>
      <c r="J1077">
        <v>0</v>
      </c>
      <c r="K1077" t="s">
        <v>85</v>
      </c>
      <c r="L1077" t="s">
        <v>86</v>
      </c>
      <c r="M1077" t="s">
        <v>87</v>
      </c>
      <c r="N1077">
        <v>2</v>
      </c>
      <c r="O1077" s="1">
        <v>44623.431851851848</v>
      </c>
      <c r="P1077" s="1">
        <v>44623.488495370373</v>
      </c>
      <c r="Q1077">
        <v>2835</v>
      </c>
      <c r="R1077">
        <v>2059</v>
      </c>
      <c r="S1077" t="b">
        <v>0</v>
      </c>
      <c r="T1077" t="s">
        <v>88</v>
      </c>
      <c r="U1077" t="b">
        <v>0</v>
      </c>
      <c r="V1077" t="s">
        <v>289</v>
      </c>
      <c r="W1077" s="1">
        <v>44623.474444444444</v>
      </c>
      <c r="X1077">
        <v>1566</v>
      </c>
      <c r="Y1077">
        <v>52</v>
      </c>
      <c r="Z1077">
        <v>0</v>
      </c>
      <c r="AA1077">
        <v>52</v>
      </c>
      <c r="AB1077">
        <v>0</v>
      </c>
      <c r="AC1077">
        <v>49</v>
      </c>
      <c r="AD1077">
        <v>-52</v>
      </c>
      <c r="AE1077">
        <v>0</v>
      </c>
      <c r="AF1077">
        <v>0</v>
      </c>
      <c r="AG1077">
        <v>0</v>
      </c>
      <c r="AH1077" t="s">
        <v>103</v>
      </c>
      <c r="AI1077" s="1">
        <v>44623.488495370373</v>
      </c>
      <c r="AJ1077">
        <v>471</v>
      </c>
      <c r="AK1077">
        <v>1</v>
      </c>
      <c r="AL1077">
        <v>0</v>
      </c>
      <c r="AM1077">
        <v>1</v>
      </c>
      <c r="AN1077">
        <v>0</v>
      </c>
      <c r="AO1077">
        <v>1</v>
      </c>
      <c r="AP1077">
        <v>-53</v>
      </c>
      <c r="AQ1077">
        <v>0</v>
      </c>
      <c r="AR1077">
        <v>0</v>
      </c>
      <c r="AS1077">
        <v>0</v>
      </c>
      <c r="AT1077" t="s">
        <v>88</v>
      </c>
      <c r="AU1077" t="s">
        <v>88</v>
      </c>
      <c r="AV1077" t="s">
        <v>88</v>
      </c>
      <c r="AW1077" t="s">
        <v>88</v>
      </c>
      <c r="AX1077" t="s">
        <v>88</v>
      </c>
      <c r="AY1077" t="s">
        <v>88</v>
      </c>
      <c r="AZ1077" t="s">
        <v>88</v>
      </c>
      <c r="BA1077" t="s">
        <v>88</v>
      </c>
      <c r="BB1077" t="s">
        <v>88</v>
      </c>
      <c r="BC1077" t="s">
        <v>88</v>
      </c>
      <c r="BD1077" t="s">
        <v>88</v>
      </c>
      <c r="BE1077" t="s">
        <v>88</v>
      </c>
    </row>
    <row r="1078" spans="1:57" x14ac:dyDescent="0.35">
      <c r="A1078" t="s">
        <v>2549</v>
      </c>
      <c r="B1078" t="s">
        <v>80</v>
      </c>
      <c r="C1078" t="s">
        <v>542</v>
      </c>
      <c r="D1078" t="s">
        <v>82</v>
      </c>
      <c r="E1078" s="2" t="str">
        <f>HYPERLINK("capsilon://?command=openfolder&amp;siteaddress=FAM.docvelocity-na8.net&amp;folderid=FX62A1E57A-79DD-E2BB-6C25-CFD8AF4AA1C3","FX22024300")</f>
        <v>FX22024300</v>
      </c>
      <c r="F1078" t="s">
        <v>19</v>
      </c>
      <c r="G1078" t="s">
        <v>19</v>
      </c>
      <c r="H1078" t="s">
        <v>83</v>
      </c>
      <c r="I1078" t="s">
        <v>2550</v>
      </c>
      <c r="J1078">
        <v>0</v>
      </c>
      <c r="K1078" t="s">
        <v>85</v>
      </c>
      <c r="L1078" t="s">
        <v>86</v>
      </c>
      <c r="M1078" t="s">
        <v>87</v>
      </c>
      <c r="N1078">
        <v>2</v>
      </c>
      <c r="O1078" s="1">
        <v>44623.438668981478</v>
      </c>
      <c r="P1078" s="1">
        <v>44623.491516203707</v>
      </c>
      <c r="Q1078">
        <v>3917</v>
      </c>
      <c r="R1078">
        <v>649</v>
      </c>
      <c r="S1078" t="b">
        <v>0</v>
      </c>
      <c r="T1078" t="s">
        <v>88</v>
      </c>
      <c r="U1078" t="b">
        <v>0</v>
      </c>
      <c r="V1078" t="s">
        <v>289</v>
      </c>
      <c r="W1078" s="1">
        <v>44623.478530092594</v>
      </c>
      <c r="X1078">
        <v>352</v>
      </c>
      <c r="Y1078">
        <v>21</v>
      </c>
      <c r="Z1078">
        <v>0</v>
      </c>
      <c r="AA1078">
        <v>21</v>
      </c>
      <c r="AB1078">
        <v>0</v>
      </c>
      <c r="AC1078">
        <v>2</v>
      </c>
      <c r="AD1078">
        <v>-21</v>
      </c>
      <c r="AE1078">
        <v>0</v>
      </c>
      <c r="AF1078">
        <v>0</v>
      </c>
      <c r="AG1078">
        <v>0</v>
      </c>
      <c r="AH1078" t="s">
        <v>98</v>
      </c>
      <c r="AI1078" s="1">
        <v>44623.491516203707</v>
      </c>
      <c r="AJ1078">
        <v>293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-21</v>
      </c>
      <c r="AQ1078">
        <v>0</v>
      </c>
      <c r="AR1078">
        <v>0</v>
      </c>
      <c r="AS1078">
        <v>0</v>
      </c>
      <c r="AT1078" t="s">
        <v>88</v>
      </c>
      <c r="AU1078" t="s">
        <v>88</v>
      </c>
      <c r="AV1078" t="s">
        <v>88</v>
      </c>
      <c r="AW1078" t="s">
        <v>88</v>
      </c>
      <c r="AX1078" t="s">
        <v>88</v>
      </c>
      <c r="AY1078" t="s">
        <v>88</v>
      </c>
      <c r="AZ1078" t="s">
        <v>88</v>
      </c>
      <c r="BA1078" t="s">
        <v>88</v>
      </c>
      <c r="BB1078" t="s">
        <v>88</v>
      </c>
      <c r="BC1078" t="s">
        <v>88</v>
      </c>
      <c r="BD1078" t="s">
        <v>88</v>
      </c>
      <c r="BE1078" t="s">
        <v>88</v>
      </c>
    </row>
    <row r="1079" spans="1:57" x14ac:dyDescent="0.35">
      <c r="A1079" t="s">
        <v>2551</v>
      </c>
      <c r="B1079" t="s">
        <v>80</v>
      </c>
      <c r="C1079" t="s">
        <v>542</v>
      </c>
      <c r="D1079" t="s">
        <v>82</v>
      </c>
      <c r="E1079" s="2" t="str">
        <f>HYPERLINK("capsilon://?command=openfolder&amp;siteaddress=FAM.docvelocity-na8.net&amp;folderid=FX62A1E57A-79DD-E2BB-6C25-CFD8AF4AA1C3","FX22024300")</f>
        <v>FX22024300</v>
      </c>
      <c r="F1079" t="s">
        <v>19</v>
      </c>
      <c r="G1079" t="s">
        <v>19</v>
      </c>
      <c r="H1079" t="s">
        <v>83</v>
      </c>
      <c r="I1079" t="s">
        <v>2552</v>
      </c>
      <c r="J1079">
        <v>0</v>
      </c>
      <c r="K1079" t="s">
        <v>85</v>
      </c>
      <c r="L1079" t="s">
        <v>86</v>
      </c>
      <c r="M1079" t="s">
        <v>87</v>
      </c>
      <c r="N1079">
        <v>2</v>
      </c>
      <c r="O1079" s="1">
        <v>44623.438831018517</v>
      </c>
      <c r="P1079" s="1">
        <v>44623.489305555559</v>
      </c>
      <c r="Q1079">
        <v>4162</v>
      </c>
      <c r="R1079">
        <v>199</v>
      </c>
      <c r="S1079" t="b">
        <v>0</v>
      </c>
      <c r="T1079" t="s">
        <v>88</v>
      </c>
      <c r="U1079" t="b">
        <v>0</v>
      </c>
      <c r="V1079" t="s">
        <v>289</v>
      </c>
      <c r="W1079" s="1">
        <v>44623.480034722219</v>
      </c>
      <c r="X1079">
        <v>130</v>
      </c>
      <c r="Y1079">
        <v>21</v>
      </c>
      <c r="Z1079">
        <v>0</v>
      </c>
      <c r="AA1079">
        <v>21</v>
      </c>
      <c r="AB1079">
        <v>0</v>
      </c>
      <c r="AC1079">
        <v>2</v>
      </c>
      <c r="AD1079">
        <v>-21</v>
      </c>
      <c r="AE1079">
        <v>0</v>
      </c>
      <c r="AF1079">
        <v>0</v>
      </c>
      <c r="AG1079">
        <v>0</v>
      </c>
      <c r="AH1079" t="s">
        <v>103</v>
      </c>
      <c r="AI1079" s="1">
        <v>44623.489305555559</v>
      </c>
      <c r="AJ1079">
        <v>69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-21</v>
      </c>
      <c r="AQ1079">
        <v>0</v>
      </c>
      <c r="AR1079">
        <v>0</v>
      </c>
      <c r="AS1079">
        <v>0</v>
      </c>
      <c r="AT1079" t="s">
        <v>88</v>
      </c>
      <c r="AU1079" t="s">
        <v>88</v>
      </c>
      <c r="AV1079" t="s">
        <v>88</v>
      </c>
      <c r="AW1079" t="s">
        <v>88</v>
      </c>
      <c r="AX1079" t="s">
        <v>88</v>
      </c>
      <c r="AY1079" t="s">
        <v>88</v>
      </c>
      <c r="AZ1079" t="s">
        <v>88</v>
      </c>
      <c r="BA1079" t="s">
        <v>88</v>
      </c>
      <c r="BB1079" t="s">
        <v>88</v>
      </c>
      <c r="BC1079" t="s">
        <v>88</v>
      </c>
      <c r="BD1079" t="s">
        <v>88</v>
      </c>
      <c r="BE1079" t="s">
        <v>88</v>
      </c>
    </row>
    <row r="1080" spans="1:57" x14ac:dyDescent="0.35">
      <c r="A1080" t="s">
        <v>2553</v>
      </c>
      <c r="B1080" t="s">
        <v>80</v>
      </c>
      <c r="C1080" t="s">
        <v>2554</v>
      </c>
      <c r="D1080" t="s">
        <v>82</v>
      </c>
      <c r="E1080" s="2" t="str">
        <f>HYPERLINK("capsilon://?command=openfolder&amp;siteaddress=FAM.docvelocity-na8.net&amp;folderid=FX28491D86-6DA3-6989-F5EB-33A2CA4507EE","FX22024337")</f>
        <v>FX22024337</v>
      </c>
      <c r="F1080" t="s">
        <v>19</v>
      </c>
      <c r="G1080" t="s">
        <v>19</v>
      </c>
      <c r="H1080" t="s">
        <v>83</v>
      </c>
      <c r="I1080" t="s">
        <v>2555</v>
      </c>
      <c r="J1080">
        <v>0</v>
      </c>
      <c r="K1080" t="s">
        <v>85</v>
      </c>
      <c r="L1080" t="s">
        <v>86</v>
      </c>
      <c r="M1080" t="s">
        <v>87</v>
      </c>
      <c r="N1080">
        <v>2</v>
      </c>
      <c r="O1080" s="1">
        <v>44623.440185185187</v>
      </c>
      <c r="P1080" s="1">
        <v>44623.508842592593</v>
      </c>
      <c r="Q1080">
        <v>3665</v>
      </c>
      <c r="R1080">
        <v>2267</v>
      </c>
      <c r="S1080" t="b">
        <v>0</v>
      </c>
      <c r="T1080" t="s">
        <v>88</v>
      </c>
      <c r="U1080" t="b">
        <v>0</v>
      </c>
      <c r="V1080" t="s">
        <v>289</v>
      </c>
      <c r="W1080" s="1">
        <v>44623.496712962966</v>
      </c>
      <c r="X1080">
        <v>1440</v>
      </c>
      <c r="Y1080">
        <v>41</v>
      </c>
      <c r="Z1080">
        <v>0</v>
      </c>
      <c r="AA1080">
        <v>41</v>
      </c>
      <c r="AB1080">
        <v>0</v>
      </c>
      <c r="AC1080">
        <v>26</v>
      </c>
      <c r="AD1080">
        <v>-41</v>
      </c>
      <c r="AE1080">
        <v>0</v>
      </c>
      <c r="AF1080">
        <v>0</v>
      </c>
      <c r="AG1080">
        <v>0</v>
      </c>
      <c r="AH1080" t="s">
        <v>90</v>
      </c>
      <c r="AI1080" s="1">
        <v>44623.508842592593</v>
      </c>
      <c r="AJ1080">
        <v>827</v>
      </c>
      <c r="AK1080">
        <v>11</v>
      </c>
      <c r="AL1080">
        <v>0</v>
      </c>
      <c r="AM1080">
        <v>11</v>
      </c>
      <c r="AN1080">
        <v>0</v>
      </c>
      <c r="AO1080">
        <v>11</v>
      </c>
      <c r="AP1080">
        <v>-52</v>
      </c>
      <c r="AQ1080">
        <v>0</v>
      </c>
      <c r="AR1080">
        <v>0</v>
      </c>
      <c r="AS1080">
        <v>0</v>
      </c>
      <c r="AT1080" t="s">
        <v>88</v>
      </c>
      <c r="AU1080" t="s">
        <v>88</v>
      </c>
      <c r="AV1080" t="s">
        <v>88</v>
      </c>
      <c r="AW1080" t="s">
        <v>88</v>
      </c>
      <c r="AX1080" t="s">
        <v>88</v>
      </c>
      <c r="AY1080" t="s">
        <v>88</v>
      </c>
      <c r="AZ1080" t="s">
        <v>88</v>
      </c>
      <c r="BA1080" t="s">
        <v>88</v>
      </c>
      <c r="BB1080" t="s">
        <v>88</v>
      </c>
      <c r="BC1080" t="s">
        <v>88</v>
      </c>
      <c r="BD1080" t="s">
        <v>88</v>
      </c>
      <c r="BE1080" t="s">
        <v>88</v>
      </c>
    </row>
    <row r="1081" spans="1:57" x14ac:dyDescent="0.35">
      <c r="A1081" t="s">
        <v>2556</v>
      </c>
      <c r="B1081" t="s">
        <v>80</v>
      </c>
      <c r="C1081" t="s">
        <v>539</v>
      </c>
      <c r="D1081" t="s">
        <v>82</v>
      </c>
      <c r="E1081" s="2" t="str">
        <f>HYPERLINK("capsilon://?command=openfolder&amp;siteaddress=FAM.docvelocity-na8.net&amp;folderid=FX24C9D3EF-BB72-EE19-06B8-05726BEF3C9B","FX220210222")</f>
        <v>FX220210222</v>
      </c>
      <c r="F1081" t="s">
        <v>19</v>
      </c>
      <c r="G1081" t="s">
        <v>19</v>
      </c>
      <c r="H1081" t="s">
        <v>83</v>
      </c>
      <c r="I1081" t="s">
        <v>2557</v>
      </c>
      <c r="J1081">
        <v>0</v>
      </c>
      <c r="K1081" t="s">
        <v>85</v>
      </c>
      <c r="L1081" t="s">
        <v>86</v>
      </c>
      <c r="M1081" t="s">
        <v>87</v>
      </c>
      <c r="N1081">
        <v>2</v>
      </c>
      <c r="O1081" s="1">
        <v>44623.441782407404</v>
      </c>
      <c r="P1081" s="1">
        <v>44623.515428240738</v>
      </c>
      <c r="Q1081">
        <v>4689</v>
      </c>
      <c r="R1081">
        <v>1674</v>
      </c>
      <c r="S1081" t="b">
        <v>0</v>
      </c>
      <c r="T1081" t="s">
        <v>88</v>
      </c>
      <c r="U1081" t="b">
        <v>0</v>
      </c>
      <c r="V1081" t="s">
        <v>127</v>
      </c>
      <c r="W1081" s="1">
        <v>44623.500891203701</v>
      </c>
      <c r="X1081">
        <v>1105</v>
      </c>
      <c r="Y1081">
        <v>52</v>
      </c>
      <c r="Z1081">
        <v>0</v>
      </c>
      <c r="AA1081">
        <v>52</v>
      </c>
      <c r="AB1081">
        <v>0</v>
      </c>
      <c r="AC1081">
        <v>50</v>
      </c>
      <c r="AD1081">
        <v>-52</v>
      </c>
      <c r="AE1081">
        <v>0</v>
      </c>
      <c r="AF1081">
        <v>0</v>
      </c>
      <c r="AG1081">
        <v>0</v>
      </c>
      <c r="AH1081" t="s">
        <v>90</v>
      </c>
      <c r="AI1081" s="1">
        <v>44623.515428240738</v>
      </c>
      <c r="AJ1081">
        <v>569</v>
      </c>
      <c r="AK1081">
        <v>4</v>
      </c>
      <c r="AL1081">
        <v>0</v>
      </c>
      <c r="AM1081">
        <v>4</v>
      </c>
      <c r="AN1081">
        <v>0</v>
      </c>
      <c r="AO1081">
        <v>4</v>
      </c>
      <c r="AP1081">
        <v>-56</v>
      </c>
      <c r="AQ1081">
        <v>0</v>
      </c>
      <c r="AR1081">
        <v>0</v>
      </c>
      <c r="AS1081">
        <v>0</v>
      </c>
      <c r="AT1081" t="s">
        <v>88</v>
      </c>
      <c r="AU1081" t="s">
        <v>88</v>
      </c>
      <c r="AV1081" t="s">
        <v>88</v>
      </c>
      <c r="AW1081" t="s">
        <v>88</v>
      </c>
      <c r="AX1081" t="s">
        <v>88</v>
      </c>
      <c r="AY1081" t="s">
        <v>88</v>
      </c>
      <c r="AZ1081" t="s">
        <v>88</v>
      </c>
      <c r="BA1081" t="s">
        <v>88</v>
      </c>
      <c r="BB1081" t="s">
        <v>88</v>
      </c>
      <c r="BC1081" t="s">
        <v>88</v>
      </c>
      <c r="BD1081" t="s">
        <v>88</v>
      </c>
      <c r="BE1081" t="s">
        <v>88</v>
      </c>
    </row>
    <row r="1082" spans="1:57" x14ac:dyDescent="0.35">
      <c r="A1082" t="s">
        <v>2558</v>
      </c>
      <c r="B1082" t="s">
        <v>80</v>
      </c>
      <c r="C1082" t="s">
        <v>2112</v>
      </c>
      <c r="D1082" t="s">
        <v>82</v>
      </c>
      <c r="E1082" s="2" t="str">
        <f>HYPERLINK("capsilon://?command=openfolder&amp;siteaddress=FAM.docvelocity-na8.net&amp;folderid=FXE7715D43-73DB-422B-EE97-139B7BA94D7A","FX22026199")</f>
        <v>FX22026199</v>
      </c>
      <c r="F1082" t="s">
        <v>19</v>
      </c>
      <c r="G1082" t="s">
        <v>19</v>
      </c>
      <c r="H1082" t="s">
        <v>83</v>
      </c>
      <c r="I1082" t="s">
        <v>2543</v>
      </c>
      <c r="J1082">
        <v>0</v>
      </c>
      <c r="K1082" t="s">
        <v>85</v>
      </c>
      <c r="L1082" t="s">
        <v>86</v>
      </c>
      <c r="M1082" t="s">
        <v>87</v>
      </c>
      <c r="N1082">
        <v>2</v>
      </c>
      <c r="O1082" s="1">
        <v>44623.442928240744</v>
      </c>
      <c r="P1082" s="1">
        <v>44623.463912037034</v>
      </c>
      <c r="Q1082">
        <v>757</v>
      </c>
      <c r="R1082">
        <v>1056</v>
      </c>
      <c r="S1082" t="b">
        <v>0</v>
      </c>
      <c r="T1082" t="s">
        <v>88</v>
      </c>
      <c r="U1082" t="b">
        <v>1</v>
      </c>
      <c r="V1082" t="s">
        <v>289</v>
      </c>
      <c r="W1082" s="1">
        <v>44623.456747685188</v>
      </c>
      <c r="X1082">
        <v>605</v>
      </c>
      <c r="Y1082">
        <v>42</v>
      </c>
      <c r="Z1082">
        <v>0</v>
      </c>
      <c r="AA1082">
        <v>42</v>
      </c>
      <c r="AB1082">
        <v>0</v>
      </c>
      <c r="AC1082">
        <v>10</v>
      </c>
      <c r="AD1082">
        <v>-42</v>
      </c>
      <c r="AE1082">
        <v>0</v>
      </c>
      <c r="AF1082">
        <v>0</v>
      </c>
      <c r="AG1082">
        <v>0</v>
      </c>
      <c r="AH1082" t="s">
        <v>441</v>
      </c>
      <c r="AI1082" s="1">
        <v>44623.463912037034</v>
      </c>
      <c r="AJ1082">
        <v>451</v>
      </c>
      <c r="AK1082">
        <v>2</v>
      </c>
      <c r="AL1082">
        <v>0</v>
      </c>
      <c r="AM1082">
        <v>2</v>
      </c>
      <c r="AN1082">
        <v>0</v>
      </c>
      <c r="AO1082">
        <v>2</v>
      </c>
      <c r="AP1082">
        <v>-44</v>
      </c>
      <c r="AQ1082">
        <v>0</v>
      </c>
      <c r="AR1082">
        <v>0</v>
      </c>
      <c r="AS1082">
        <v>0</v>
      </c>
      <c r="AT1082" t="s">
        <v>88</v>
      </c>
      <c r="AU1082" t="s">
        <v>88</v>
      </c>
      <c r="AV1082" t="s">
        <v>88</v>
      </c>
      <c r="AW1082" t="s">
        <v>88</v>
      </c>
      <c r="AX1082" t="s">
        <v>88</v>
      </c>
      <c r="AY1082" t="s">
        <v>88</v>
      </c>
      <c r="AZ1082" t="s">
        <v>88</v>
      </c>
      <c r="BA1082" t="s">
        <v>88</v>
      </c>
      <c r="BB1082" t="s">
        <v>88</v>
      </c>
      <c r="BC1082" t="s">
        <v>88</v>
      </c>
      <c r="BD1082" t="s">
        <v>88</v>
      </c>
      <c r="BE1082" t="s">
        <v>88</v>
      </c>
    </row>
    <row r="1083" spans="1:57" x14ac:dyDescent="0.35">
      <c r="A1083" t="s">
        <v>2559</v>
      </c>
      <c r="B1083" t="s">
        <v>80</v>
      </c>
      <c r="C1083" t="s">
        <v>2554</v>
      </c>
      <c r="D1083" t="s">
        <v>82</v>
      </c>
      <c r="E1083" s="2" t="str">
        <f>HYPERLINK("capsilon://?command=openfolder&amp;siteaddress=FAM.docvelocity-na8.net&amp;folderid=FX28491D86-6DA3-6989-F5EB-33A2CA4507EE","FX22024337")</f>
        <v>FX22024337</v>
      </c>
      <c r="F1083" t="s">
        <v>19</v>
      </c>
      <c r="G1083" t="s">
        <v>19</v>
      </c>
      <c r="H1083" t="s">
        <v>83</v>
      </c>
      <c r="I1083" t="s">
        <v>2560</v>
      </c>
      <c r="J1083">
        <v>0</v>
      </c>
      <c r="K1083" t="s">
        <v>85</v>
      </c>
      <c r="L1083" t="s">
        <v>86</v>
      </c>
      <c r="M1083" t="s">
        <v>87</v>
      </c>
      <c r="N1083">
        <v>2</v>
      </c>
      <c r="O1083" s="1">
        <v>44623.450844907406</v>
      </c>
      <c r="P1083" s="1">
        <v>44623.518993055557</v>
      </c>
      <c r="Q1083">
        <v>4174</v>
      </c>
      <c r="R1083">
        <v>1714</v>
      </c>
      <c r="S1083" t="b">
        <v>0</v>
      </c>
      <c r="T1083" t="s">
        <v>88</v>
      </c>
      <c r="U1083" t="b">
        <v>0</v>
      </c>
      <c r="V1083" t="s">
        <v>149</v>
      </c>
      <c r="W1083" s="1">
        <v>44623.506238425929</v>
      </c>
      <c r="X1083">
        <v>1144</v>
      </c>
      <c r="Y1083">
        <v>52</v>
      </c>
      <c r="Z1083">
        <v>0</v>
      </c>
      <c r="AA1083">
        <v>52</v>
      </c>
      <c r="AB1083">
        <v>0</v>
      </c>
      <c r="AC1083">
        <v>41</v>
      </c>
      <c r="AD1083">
        <v>-52</v>
      </c>
      <c r="AE1083">
        <v>0</v>
      </c>
      <c r="AF1083">
        <v>0</v>
      </c>
      <c r="AG1083">
        <v>0</v>
      </c>
      <c r="AH1083" t="s">
        <v>98</v>
      </c>
      <c r="AI1083" s="1">
        <v>44623.518993055557</v>
      </c>
      <c r="AJ1083">
        <v>527</v>
      </c>
      <c r="AK1083">
        <v>2</v>
      </c>
      <c r="AL1083">
        <v>0</v>
      </c>
      <c r="AM1083">
        <v>2</v>
      </c>
      <c r="AN1083">
        <v>0</v>
      </c>
      <c r="AO1083">
        <v>2</v>
      </c>
      <c r="AP1083">
        <v>-54</v>
      </c>
      <c r="AQ1083">
        <v>0</v>
      </c>
      <c r="AR1083">
        <v>0</v>
      </c>
      <c r="AS1083">
        <v>0</v>
      </c>
      <c r="AT1083" t="s">
        <v>88</v>
      </c>
      <c r="AU1083" t="s">
        <v>88</v>
      </c>
      <c r="AV1083" t="s">
        <v>88</v>
      </c>
      <c r="AW1083" t="s">
        <v>88</v>
      </c>
      <c r="AX1083" t="s">
        <v>88</v>
      </c>
      <c r="AY1083" t="s">
        <v>88</v>
      </c>
      <c r="AZ1083" t="s">
        <v>88</v>
      </c>
      <c r="BA1083" t="s">
        <v>88</v>
      </c>
      <c r="BB1083" t="s">
        <v>88</v>
      </c>
      <c r="BC1083" t="s">
        <v>88</v>
      </c>
      <c r="BD1083" t="s">
        <v>88</v>
      </c>
      <c r="BE1083" t="s">
        <v>88</v>
      </c>
    </row>
    <row r="1084" spans="1:57" x14ac:dyDescent="0.35">
      <c r="A1084" t="s">
        <v>2561</v>
      </c>
      <c r="B1084" t="s">
        <v>80</v>
      </c>
      <c r="C1084" t="s">
        <v>2562</v>
      </c>
      <c r="D1084" t="s">
        <v>82</v>
      </c>
      <c r="E1084" s="2" t="str">
        <f>HYPERLINK("capsilon://?command=openfolder&amp;siteaddress=FAM.docvelocity-na8.net&amp;folderid=FXB2F7C9A9-220E-94BF-7F25-3190BD4AE442","FX2202486")</f>
        <v>FX2202486</v>
      </c>
      <c r="F1084" t="s">
        <v>19</v>
      </c>
      <c r="G1084" t="s">
        <v>19</v>
      </c>
      <c r="H1084" t="s">
        <v>83</v>
      </c>
      <c r="I1084" t="s">
        <v>2563</v>
      </c>
      <c r="J1084">
        <v>0</v>
      </c>
      <c r="K1084" t="s">
        <v>85</v>
      </c>
      <c r="L1084" t="s">
        <v>86</v>
      </c>
      <c r="M1084" t="s">
        <v>87</v>
      </c>
      <c r="N1084">
        <v>2</v>
      </c>
      <c r="O1084" s="1">
        <v>44623.461724537039</v>
      </c>
      <c r="P1084" s="1">
        <v>44623.516898148147</v>
      </c>
      <c r="Q1084">
        <v>4266</v>
      </c>
      <c r="R1084">
        <v>501</v>
      </c>
      <c r="S1084" t="b">
        <v>0</v>
      </c>
      <c r="T1084" t="s">
        <v>88</v>
      </c>
      <c r="U1084" t="b">
        <v>0</v>
      </c>
      <c r="V1084" t="s">
        <v>289</v>
      </c>
      <c r="W1084" s="1">
        <v>44623.500949074078</v>
      </c>
      <c r="X1084">
        <v>365</v>
      </c>
      <c r="Y1084">
        <v>15</v>
      </c>
      <c r="Z1084">
        <v>0</v>
      </c>
      <c r="AA1084">
        <v>15</v>
      </c>
      <c r="AB1084">
        <v>0</v>
      </c>
      <c r="AC1084">
        <v>8</v>
      </c>
      <c r="AD1084">
        <v>-15</v>
      </c>
      <c r="AE1084">
        <v>0</v>
      </c>
      <c r="AF1084">
        <v>0</v>
      </c>
      <c r="AG1084">
        <v>0</v>
      </c>
      <c r="AH1084" t="s">
        <v>90</v>
      </c>
      <c r="AI1084" s="1">
        <v>44623.516898148147</v>
      </c>
      <c r="AJ1084">
        <v>126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-15</v>
      </c>
      <c r="AQ1084">
        <v>0</v>
      </c>
      <c r="AR1084">
        <v>0</v>
      </c>
      <c r="AS1084">
        <v>0</v>
      </c>
      <c r="AT1084" t="s">
        <v>88</v>
      </c>
      <c r="AU1084" t="s">
        <v>88</v>
      </c>
      <c r="AV1084" t="s">
        <v>88</v>
      </c>
      <c r="AW1084" t="s">
        <v>88</v>
      </c>
      <c r="AX1084" t="s">
        <v>88</v>
      </c>
      <c r="AY1084" t="s">
        <v>88</v>
      </c>
      <c r="AZ1084" t="s">
        <v>88</v>
      </c>
      <c r="BA1084" t="s">
        <v>88</v>
      </c>
      <c r="BB1084" t="s">
        <v>88</v>
      </c>
      <c r="BC1084" t="s">
        <v>88</v>
      </c>
      <c r="BD1084" t="s">
        <v>88</v>
      </c>
      <c r="BE108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Varsha Subhash Deshmukh</cp:lastModifiedBy>
  <cp:revision/>
  <dcterms:created xsi:type="dcterms:W3CDTF">2022-03-29T15:00:02Z</dcterms:created>
  <dcterms:modified xsi:type="dcterms:W3CDTF">2022-03-30T15:22:02Z</dcterms:modified>
  <cp:category/>
  <cp:contentStatus/>
</cp:coreProperties>
</file>