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0" documentId="11_13E03062D63E42EAF716A81EA15CFCC07DA0669A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24" i="2" l="1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<sst xmlns="http://schemas.openxmlformats.org/spreadsheetml/2006/main" count="43438" uniqueCount="3276">
  <si>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</si>
  <si>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</si>
  <si>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</si>
  <si>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</si>
  <si>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</si>
  <si>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</si>
  <si>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</si>
  <si>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</si>
  <si>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</si>
  <si>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</si>
  <si>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</si>
  <si>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</si>
  <si>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</si>
  <si>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</si>
  <si>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</si>
  <si>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</si>
  <si>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</si>
  <si>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</si>
  <si>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</si>
  <si>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</si>
  <si>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</si>
  <si>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</si>
  <si>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</si>
  <si>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</si>
  <si>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</si>
  <si>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</si>
  <si>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</si>
  <si>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</si>
  <si>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</si>
  <si>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</si>
  <si>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</si>
  <si>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</si>
  <si>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</si>
  <si>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</si>
  <si>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</si>
  <si>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</si>
  <si>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</si>
  <si>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</si>
  <si>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</si>
  <si>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</si>
  <si>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</si>
  <si>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</si>
  <si>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</si>
  <si>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</si>
  <si>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</si>
  <si>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</si>
  <si>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</si>
  <si>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</si>
  <si>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</si>
  <si>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</si>
  <si>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</si>
  <si>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</si>
  <si>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</si>
  <si>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</si>
  <si>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</si>
  <si>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</si>
  <si>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</si>
  <si>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</si>
  <si>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</si>
  <si>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</si>
  <si>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</si>
  <si>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</si>
  <si>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</si>
  <si>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</si>
  <si>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</si>
  <si>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</si>
  <si>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</si>
  <si>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</si>
  <si>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</si>
  <si>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</si>
  <si>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</si>
  <si>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</si>
  <si>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</si>
  <si>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</si>
  <si>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</si>
  <si>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</si>
  <si>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</si>
  <si>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</si>
  <si>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</si>
  <si>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</si>
  <si>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</si>
  <si>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</si>
  <si>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</si>
  <si>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</si>
  <si>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</si>
  <si>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</si>
  <si>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</si>
  <si>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</si>
  <si>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</si>
  <si>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</si>
  <si>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</si>
  <si>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</si>
  <si>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</si>
  <si>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</si>
  <si>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</si>
  <si>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</si>
  <si>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</si>
  <si>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</si>
  <si>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</si>
  <si>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</si>
  <si>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</si>
  <si>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</si>
  <si>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</si>
  <si>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</si>
  <si>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</si>
  <si>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</si>
  <si>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</si>
  <si>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</si>
  <si>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</si>
  <si>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</si>
  <si>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</si>
  <si>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</si>
  <si>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</si>
  <si>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</si>
  <si>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</si>
  <si>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</si>
  <si>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</si>
  <si>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</si>
  <si>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</si>
  <si>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</si>
  <si>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</si>
  <si>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</si>
  <si>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</si>
  <si>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</si>
  <si>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</si>
  <si>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</si>
  <si>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</si>
  <si>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</si>
  <si>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</si>
  <si>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</si>
  <si>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</si>
  <si>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</si>
  <si>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</si>
  <si>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</si>
  <si>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</si>
  <si>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</si>
  <si>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</si>
  <si>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</si>
  <si>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</si>
  <si>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</si>
  <si>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</si>
  <si>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</si>
  <si>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</si>
  <si>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</si>
  <si>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</si>
  <si>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</si>
  <si>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</si>
  <si>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</si>
  <si>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</si>
  <si>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</si>
  <si>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</si>
  <si>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</si>
  <si>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</si>
  <si>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</si>
  <si>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</si>
  <si>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</si>
  <si>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</si>
  <si>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</si>
  <si>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</si>
  <si>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</si>
  <si>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</si>
  <si>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</si>
  <si>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</si>
  <si>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</si>
  <si>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</si>
  <si>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</si>
  <si>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</si>
  <si>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</si>
  <si>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</si>
  <si>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</si>
  <si>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</si>
  <si>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</si>
  <si>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</si>
  <si>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</si>
  <si>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</si>
  <si>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</si>
  <si>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</si>
  <si>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</si>
  <si>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</si>
  <si>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</si>
  <si>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</si>
  <si>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</si>
  <si>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</si>
  <si>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</si>
  <si>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</si>
  <si>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</si>
  <si>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</si>
  <si>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</si>
  <si>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</si>
  <si>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</si>
  <si>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</si>
  <si>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</si>
  <si>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</si>
  <si>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</si>
  <si>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</si>
  <si>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</si>
  <si>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</si>
  <si>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</si>
  <si>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</si>
  <si>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</si>
  <si>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</si>
  <si>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</si>
  <si>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</si>
  <si>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</si>
  <si>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</si>
  <si>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</si>
  <si>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</si>
  <si>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</si>
  <si>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</si>
  <si>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</si>
  <si>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</si>
  <si>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</si>
  <si>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</si>
  <si>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</si>
  <si>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</si>
  <si>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</si>
  <si>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</si>
  <si>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</si>
  <si>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</si>
  <si>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</si>
  <si>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</si>
  <si>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</si>
  <si>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</si>
  <si>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</si>
  <si>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</si>
  <si>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</si>
  <si>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</si>
  <si>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</si>
  <si>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</si>
  <si>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</si>
  <si>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</si>
  <si>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</si>
  <si>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</si>
  <si>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</si>
  <si>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</si>
  <si>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</si>
  <si>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</si>
  <si>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</si>
  <si>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</si>
  <si>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</si>
  <si>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</si>
  <si>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</si>
  <si>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</si>
  <si>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</si>
  <si>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</si>
  <si>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</si>
  <si>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</si>
  <si>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</si>
  <si>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</si>
  <si>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</si>
  <si>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</si>
  <si>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</si>
  <si>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</si>
  <si>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</si>
  <si>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</si>
  <si>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</si>
  <si>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</si>
  <si>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</si>
  <si>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</si>
  <si>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</si>
  <si>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</si>
  <si>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</si>
  <si>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</si>
  <si>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</si>
  <si>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</si>
  <si>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</si>
  <si>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</si>
  <si>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</si>
  <si>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</si>
  <si>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</si>
  <si>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</si>
  <si>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</si>
  <si>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</si>
  <si>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</si>
  <si>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</si>
  <si>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</si>
  <si>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</si>
  <si>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</si>
  <si>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</si>
  <si>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</si>
  <si>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</si>
  <si>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</si>
  <si>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</si>
  <si>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</si>
  <si>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</si>
  <si>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</si>
  <si>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</si>
  <si>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</si>
  <si>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</si>
  <si>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</si>
  <si>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</si>
  <si>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</si>
  <si>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</si>
  <si>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</si>
  <si>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</si>
  <si>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</si>
  <si>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</si>
  <si>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</si>
  <si>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</si>
  <si>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</si>
  <si>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</si>
  <si>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</si>
  <si>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</si>
  <si>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</si>
  <si>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</si>
  <si>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</si>
  <si>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</si>
  <si>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</si>
  <si>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</si>
  <si>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</si>
  <si>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</si>
  <si>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</si>
  <si>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</si>
  <si>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</si>
  <si>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</si>
  <si>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</si>
  <si>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</si>
  <si>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</si>
  <si>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</si>
  <si>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</si>
  <si>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</si>
  <si>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</si>
  <si>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</si>
  <si>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</si>
  <si>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</si>
  <si>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</si>
  <si>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</si>
  <si>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</si>
  <si>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</si>
  <si>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</si>
  <si>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</si>
  <si>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</si>
  <si>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</si>
  <si>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</si>
  <si>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</si>
  <si>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</si>
  <si>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</si>
  <si>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</si>
  <si>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</si>
  <si>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</si>
  <si>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</si>
  <si>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</si>
  <si>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</si>
  <si>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</si>
  <si>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</si>
  <si>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</si>
  <si>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</si>
  <si>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</si>
  <si>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</si>
  <si>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</si>
  <si>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</si>
  <si>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</si>
  <si>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</si>
  <si>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</si>
  <si>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</si>
  <si>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</si>
  <si>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</si>
  <si>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</si>
  <si>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</si>
  <si>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</si>
  <si>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</si>
  <si>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</si>
  <si>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</si>
  <si>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</si>
  <si>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</si>
  <si>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</si>
  <si>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</si>
  <si>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</si>
  <si>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</si>
  <si>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</si>
  <si>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</si>
  <si>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</si>
  <si>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</si>
  <si>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</si>
  <si>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</si>
  <si>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</si>
  <si>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</si>
  <si>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</si>
  <si>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</si>
  <si>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</si>
  <si>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</si>
  <si>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</si>
  <si>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</si>
  <si>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</si>
  <si>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</si>
  <si>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</si>
  <si>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</si>
  <si>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</si>
  <si>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</si>
  <si>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</si>
  <si>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</si>
  <si>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</si>
  <si>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</si>
  <si>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</si>
  <si>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</si>
  <si>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</si>
  <si>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</si>
  <si>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</si>
  <si>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</si>
  <si>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</si>
  <si>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</si>
  <si>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</si>
  <si>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</si>
  <si>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</si>
  <si>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</si>
  <si>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</si>
  <si>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</si>
  <si>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</si>
  <si>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</si>
  <si>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</si>
  <si>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</si>
  <si>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</si>
  <si>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</si>
  <si>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</si>
  <si>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</si>
  <si>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</si>
  <si>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</si>
  <si>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</si>
  <si>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</si>
  <si>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</si>
  <si>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</si>
  <si>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</si>
  <si>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</si>
  <si>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</si>
  <si>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</si>
  <si>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</si>
  <si>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</si>
  <si>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</si>
  <si>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</si>
  <si>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</si>
  <si>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</si>
  <si>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</si>
  <si>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</si>
  <si>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</si>
  <si>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</si>
  <si>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</si>
  <si>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</si>
  <si>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</si>
  <si>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</si>
  <si>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</si>
  <si>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</si>
  <si>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</si>
  <si>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</si>
  <si>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</si>
  <si>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</si>
  <si>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</si>
  <si>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</si>
  <si>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</si>
  <si>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</si>
  <si>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</si>
  <si>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</si>
  <si>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</si>
  <si>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</si>
  <si>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</si>
  <si>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</si>
  <si>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</si>
  <si>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</si>
  <si>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</si>
  <si>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</si>
  <si>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</si>
  <si>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</si>
  <si>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</si>
  <si>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</si>
  <si>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</si>
  <si>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</si>
  <si>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</si>
  <si>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</si>
  <si>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</si>
  <si>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</si>
  <si>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</si>
  <si>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</si>
  <si>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</si>
  <si>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</si>
  <si>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</si>
  <si>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</si>
  <si>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</si>
  <si>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</si>
  <si>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</si>
  <si>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</si>
  <si>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</si>
  <si>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</si>
  <si>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</si>
  <si>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</si>
  <si>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</si>
  <si>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</si>
  <si>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</si>
  <si>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</si>
  <si>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</si>
  <si>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</si>
  <si>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</si>
  <si>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</si>
  <si>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</si>
  <si>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</si>
  <si>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</si>
  <si>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</si>
  <si>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</si>
  <si>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</si>
  <si>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</si>
  <si>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</si>
  <si>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</si>
  <si>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</si>
  <si>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</si>
  <si>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</si>
  <si>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</si>
  <si>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</si>
  <si>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</si>
  <si>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</si>
  <si>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</si>
  <si>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</si>
  <si>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</si>
  <si>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</si>
  <si>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</si>
  <si>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</si>
  <si>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</si>
  <si>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</si>
  <si>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</si>
  <si>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</si>
  <si>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</si>
  <si>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</si>
  <si>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</si>
  <si>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</si>
  <si>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</si>
  <si>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</si>
  <si>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</si>
  <si>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</si>
  <si>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</si>
  <si>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</si>
  <si>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</si>
  <si>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</si>
  <si>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</si>
  <si>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</si>
  <si>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</si>
  <si>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</si>
  <si>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</si>
  <si>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</si>
  <si>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</si>
  <si>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</si>
  <si>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</si>
  <si>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</si>
  <si>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</si>
  <si>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</si>
  <si>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</si>
  <si>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</si>
  <si>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</si>
  <si>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</si>
  <si>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</si>
  <si>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</si>
  <si>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</si>
  <si>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</si>
  <si>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</si>
  <si>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</si>
  <si>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</si>
  <si>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</si>
  <si>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</si>
  <si>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</si>
  <si>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</si>
  <si>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</si>
  <si>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</si>
  <si>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</si>
  <si>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</si>
  <si>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</si>
  <si>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</si>
  <si>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</si>
  <si>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</si>
  <si>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</si>
  <si>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</si>
  <si>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</si>
  <si>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</si>
  <si>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</si>
  <si>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</si>
  <si>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</si>
  <si>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</si>
  <si>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</si>
  <si>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</si>
  <si>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</si>
  <si>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</si>
  <si>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</si>
  <si>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</si>
  <si>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</si>
  <si>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</si>
  <si>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</si>
  <si>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</si>
  <si>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</si>
  <si>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</si>
  <si>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</si>
  <si>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</si>
  <si>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</si>
  <si>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</si>
  <si>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</si>
  <si>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</si>
  <si>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</si>
  <si>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</si>
  <si>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</si>
  <si>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</si>
  <si>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</si>
  <si>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</si>
  <si>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</si>
  <si>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</si>
  <si>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</si>
  <si>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</si>
  <si>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</si>
  <si>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</si>
  <si>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</si>
  <si>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</si>
  <si>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</si>
  <si>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</si>
  <si>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</si>
  <si>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</si>
  <si>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</si>
  <si>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</si>
  <si>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</si>
  <si>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</si>
  <si>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</si>
  <si>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</si>
  <si>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</si>
  <si>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</si>
  <si>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</si>
  <si>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</si>
  <si>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</si>
  <si>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</si>
  <si>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</si>
  <si>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</si>
  <si>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</si>
  <si>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</si>
  <si>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</si>
  <si>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</si>
  <si>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</si>
  <si>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</si>
  <si>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</si>
  <si>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</si>
  <si>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</si>
  <si>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</si>
  <si>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</si>
  <si>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</si>
  <si>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</si>
  <si>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</si>
  <si>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</si>
  <si>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</si>
  <si>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</si>
  <si>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</si>
  <si>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</si>
  <si>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</si>
  <si>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</si>
  <si>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</si>
  <si>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</si>
  <si>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</si>
  <si>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</si>
  <si>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</si>
  <si>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</si>
  <si>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</si>
  <si>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</si>
  <si>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</si>
  <si>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</si>
  <si>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</si>
  <si>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</si>
  <si>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</si>
  <si>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</si>
  <si>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</si>
  <si>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</si>
  <si>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</si>
  <si>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</si>
  <si>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</si>
  <si>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</si>
  <si>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</si>
  <si>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</si>
  <si>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</si>
  <si>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</si>
  <si>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</si>
  <si>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</si>
  <si>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</si>
  <si>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</si>
  <si>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</si>
  <si>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</si>
  <si>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</si>
  <si>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</si>
  <si>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</si>
  <si>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</si>
  <si>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</si>
  <si>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</si>
  <si>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</si>
  <si>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</si>
  <si>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</si>
  <si>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</si>
  <si>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</si>
  <si>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</si>
  <si>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</si>
  <si>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</si>
  <si>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</si>
  <si>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</si>
  <si>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</si>
  <si>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</si>
  <si>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</si>
  <si>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</si>
  <si>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</si>
  <si>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</si>
  <si>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</si>
  <si>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</si>
  <si>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</si>
  <si>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</si>
  <si>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</si>
  <si>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</si>
  <si>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</si>
  <si>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</si>
  <si>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</si>
  <si>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</si>
  <si>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</si>
  <si>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</si>
  <si>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</si>
  <si>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</si>
  <si>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</si>
  <si>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</si>
  <si>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</si>
  <si>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</si>
  <si>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</si>
  <si>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</si>
  <si>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</si>
  <si>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</si>
  <si>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</si>
  <si>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</si>
  <si>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</si>
  <si>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</si>
  <si>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</si>
  <si>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</si>
  <si>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</si>
  <si>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</si>
  <si>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</si>
  <si>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</si>
  <si>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</si>
  <si>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</si>
  <si>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</si>
  <si>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</si>
  <si>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</si>
  <si>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</si>
  <si>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</si>
  <si>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</si>
  <si>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</si>
  <si>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</si>
  <si>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</si>
  <si>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</si>
  <si>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</si>
  <si>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</si>
  <si>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</si>
  <si>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</si>
  <si>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</si>
  <si>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</si>
  <si>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</si>
  <si>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</si>
  <si>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</si>
  <si>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</si>
  <si>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</si>
  <si>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</si>
  <si>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</si>
  <si>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</si>
  <si>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</si>
  <si>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</si>
  <si>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</si>
  <si>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</si>
  <si>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</si>
  <si>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</si>
  <si>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</si>
  <si>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</si>
  <si>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</si>
  <si>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</si>
  <si>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</si>
  <si>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</si>
  <si>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</si>
  <si>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</si>
  <si>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</si>
  <si>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</si>
  <si>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</si>
  <si>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</si>
  <si>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</si>
  <si>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</si>
  <si>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</si>
  <si>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</si>
  <si>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</si>
  <si>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</si>
  <si>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</si>
  <si>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</si>
  <si>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</si>
  <si>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</si>
  <si>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</si>
  <si>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</si>
  <si>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</si>
  <si>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</si>
  <si>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</si>
  <si>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</si>
  <si>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</si>
  <si>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</si>
  <si>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</si>
  <si>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</si>
  <si>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</si>
  <si>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</si>
  <si>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</si>
  <si>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</si>
  <si>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</si>
  <si>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</si>
  <si>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</si>
  <si>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</si>
  <si>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</si>
  <si>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</si>
  <si>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</si>
  <si>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</si>
  <si>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</si>
  <si>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</si>
  <si>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</si>
  <si>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</si>
  <si>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</si>
  <si>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</si>
  <si>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</si>
  <si>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</si>
  <si>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</si>
  <si>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</si>
  <si>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</si>
  <si>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</si>
  <si>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</si>
  <si>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</si>
  <si>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</si>
  <si>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</si>
  <si>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</si>
  <si>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</si>
  <si>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</si>
  <si>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</si>
  <si>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</si>
  <si>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</si>
  <si>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</si>
  <si>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</si>
  <si>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</si>
  <si>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</si>
  <si>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</si>
  <si>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</si>
  <si>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</si>
  <si>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</si>
  <si>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</si>
  <si>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</si>
  <si>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</si>
  <si>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</si>
  <si>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</si>
  <si>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</si>
  <si>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</si>
  <si>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</si>
  <si>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</si>
  <si>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</si>
  <si>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</si>
  <si>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</si>
  <si>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</si>
  <si>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</si>
  <si>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</si>
  <si>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</si>
  <si>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</si>
  <si>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</si>
  <si>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</si>
  <si>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</si>
  <si>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</si>
  <si>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</si>
  <si>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</si>
  <si>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</si>
  <si>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</si>
  <si>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</si>
  <si>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</si>
  <si>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</si>
  <si>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</si>
  <si>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</si>
  <si>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</si>
  <si>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</si>
  <si>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</si>
  <si>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</si>
  <si>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</si>
  <si>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</si>
  <si>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</si>
  <si>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</si>
  <si>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</si>
  <si>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</si>
  <si>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</si>
  <si>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</si>
  <si>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</si>
  <si>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</si>
  <si>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</si>
  <si>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</si>
  <si>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</si>
  <si>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</si>
  <si>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</si>
  <si>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</si>
  <si>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</si>
  <si>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</si>
  <si>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</si>
  <si>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</si>
  <si>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</si>
  <si>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</si>
  <si>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</si>
  <si>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</si>
  <si>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</si>
  <si>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</si>
  <si>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</si>
  <si>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</si>
  <si>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</si>
  <si>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</si>
  <si>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</si>
  <si>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</si>
  <si>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</si>
  <si>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</si>
  <si>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</si>
  <si>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</si>
  <si>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</si>
  <si>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</si>
  <si>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</si>
  <si>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</si>
  <si>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</si>
  <si>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</si>
  <si>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</si>
  <si>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</si>
  <si>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</si>
  <si>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</si>
  <si>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</si>
  <si>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</si>
  <si>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</si>
  <si>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</si>
  <si>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</si>
  <si>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</si>
  <si>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</si>
  <si>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</si>
  <si>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</si>
  <si>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</si>
  <si>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</si>
  <si>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</si>
  <si>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</si>
  <si>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</si>
  <si>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</si>
  <si>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</si>
  <si>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</si>
  <si>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</si>
  <si>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</si>
  <si>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</si>
  <si>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</si>
  <si>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</si>
  <si>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</si>
  <si>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</si>
  <si>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</si>
  <si>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</si>
  <si>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</si>
  <si>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</si>
  <si>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</si>
  <si>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</si>
  <si>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</si>
  <si>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</si>
  <si>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</si>
  <si>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</si>
  <si>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</si>
  <si>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</si>
  <si>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</si>
  <si>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</si>
  <si>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</si>
  <si>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</si>
  <si>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</si>
  <si>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</si>
  <si>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</si>
  <si>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</si>
  <si>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</si>
  <si>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</si>
  <si>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</si>
  <si>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</si>
  <si>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</si>
  <si>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</si>
  <si>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</si>
  <si>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</si>
  <si>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</si>
  <si>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</si>
  <si>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</si>
  <si>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</si>
  <si>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</si>
  <si>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</si>
  <si>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</si>
  <si>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</si>
  <si>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</si>
  <si>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</si>
  <si>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</si>
  <si>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</si>
  <si>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</si>
  <si>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</si>
  <si>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</si>
  <si>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</si>
  <si>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</si>
  <si>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</si>
  <si>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</si>
  <si>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</si>
  <si>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</si>
  <si>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</si>
  <si>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</si>
  <si>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</si>
  <si>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</si>
  <si>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</si>
  <si>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</si>
  <si>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</si>
  <si>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</si>
  <si>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</si>
  <si>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</si>
  <si>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</si>
  <si>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</si>
  <si>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</si>
  <si>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</si>
  <si>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</si>
  <si>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</si>
  <si>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</si>
  <si>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</si>
  <si>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</si>
  <si>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</si>
  <si>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</si>
  <si>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</si>
  <si>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</si>
  <si>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</si>
  <si>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</si>
  <si>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</si>
  <si>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</si>
  <si>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</si>
  <si>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</si>
  <si>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</si>
  <si>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</si>
  <si>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</si>
  <si>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</si>
  <si>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</si>
  <si>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</si>
  <si>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</si>
  <si>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</si>
  <si>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</si>
  <si>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</si>
  <si>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</si>
  <si>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</si>
  <si>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</si>
  <si>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</si>
  <si>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</si>
  <si>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</si>
  <si>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</si>
  <si>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</si>
  <si>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</si>
  <si>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</si>
  <si>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</si>
  <si>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</si>
  <si>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</si>
  <si>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</si>
  <si>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</si>
  <si>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</si>
  <si>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</si>
  <si>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</si>
  <si>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</si>
  <si>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</si>
  <si>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</si>
  <si>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</si>
  <si>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</si>
  <si>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</si>
  <si>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</si>
  <si>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</si>
  <si>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</si>
  <si>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</si>
  <si>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</si>
  <si>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</si>
  <si>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</si>
  <si>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</si>
  <si>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</si>
  <si>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</si>
  <si>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</si>
  <si>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</si>
  <si>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</si>
  <si>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</si>
  <si>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</si>
  <si>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</si>
  <si>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</si>
  <si>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</si>
  <si>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</si>
  <si>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</si>
  <si>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</si>
  <si>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</si>
  <si>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</si>
  <si>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</si>
  <si>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</si>
  <si>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</si>
  <si>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</si>
  <si>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</si>
  <si>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</si>
  <si>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</si>
  <si>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</si>
  <si>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</si>
  <si>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</si>
  <si>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</si>
  <si>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</si>
  <si>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</si>
  <si>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</si>
  <si>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</si>
  <si>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</si>
  <si>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</si>
  <si>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</si>
  <si>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</si>
  <si>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</si>
  <si>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</si>
  <si>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</si>
  <si>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</si>
  <si>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</si>
  <si>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</si>
  <si>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</si>
  <si>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</si>
  <si>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</si>
  <si>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</si>
  <si>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</si>
  <si>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</si>
  <si>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</si>
  <si>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</si>
  <si>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</si>
  <si>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</si>
  <si>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</si>
  <si>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</si>
  <si>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</si>
  <si>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</si>
  <si>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</si>
  <si>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</si>
  <si>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</si>
  <si>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</si>
  <si>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</si>
  <si>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</si>
  <si>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</si>
  <si>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</si>
  <si>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</si>
  <si>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</si>
  <si>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</si>
  <si>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</si>
  <si>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</si>
  <si>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</si>
  <si>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</si>
  <si>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</si>
  <si>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</si>
  <si>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</si>
  <si>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</si>
  <si>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</si>
  <si>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</si>
  <si>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</si>
  <si>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</si>
  <si>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</si>
  <si>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</si>
  <si>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</si>
  <si>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</si>
  <si>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</si>
  <si>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</si>
  <si>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</si>
  <si>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</si>
  <si>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</si>
  <si>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</si>
  <si>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</si>
  <si>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</si>
  <si>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</si>
  <si>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</si>
  <si>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</si>
  <si>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</si>
  <si>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</si>
  <si>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</si>
  <si>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</si>
  <si>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</si>
  <si>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</si>
  <si>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</si>
  <si>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</si>
  <si>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</si>
  <si>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</si>
  <si>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</si>
  <si>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</si>
  <si>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</si>
  <si>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</si>
  <si>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</si>
  <si>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</si>
  <si>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</si>
  <si>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</si>
  <si>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</si>
  <si>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</si>
  <si>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</si>
  <si>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</si>
  <si>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</si>
  <si>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</si>
  <si>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</si>
  <si>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</si>
  <si>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</si>
  <si>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</si>
  <si>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</si>
  <si>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</si>
  <si>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</si>
  <si>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</si>
  <si>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</si>
  <si>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</si>
  <si>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</si>
  <si>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</si>
  <si>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</si>
  <si>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</si>
  <si>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</si>
  <si>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</si>
  <si>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</si>
  <si>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</si>
  <si>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</si>
  <si>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</si>
  <si>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</si>
  <si>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</si>
  <si>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</si>
  <si>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</si>
  <si>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</si>
  <si>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</si>
  <si>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</si>
  <si>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</si>
  <si>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</si>
  <si>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</si>
  <si>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</si>
  <si>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</si>
  <si>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</si>
  <si>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</si>
  <si>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</si>
  <si>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</si>
  <si>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</si>
  <si>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</si>
  <si>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</si>
  <si>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</si>
  <si>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</si>
  <si>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</si>
  <si>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</si>
  <si>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</si>
  <si>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</si>
  <si>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</si>
  <si>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</si>
  <si>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</si>
  <si>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</si>
  <si>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</si>
  <si>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</si>
  <si>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</si>
  <si>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</si>
  <si>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</si>
  <si>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</si>
  <si>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</si>
  <si>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</si>
  <si>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</si>
  <si>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</si>
  <si>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</si>
  <si>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</si>
  <si>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</si>
  <si>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WI220424766</t>
  </si>
  <si>
    <t>201300022768</t>
  </si>
  <si>
    <t>MI2204237733</t>
  </si>
  <si>
    <t>WI220424769</t>
  </si>
  <si>
    <t>MI2204237750</t>
  </si>
  <si>
    <t>WI220424799</t>
  </si>
  <si>
    <t>MI2204238310</t>
  </si>
  <si>
    <t>WI220424845</t>
  </si>
  <si>
    <t>201300022781</t>
  </si>
  <si>
    <t>MI2204238738</t>
  </si>
  <si>
    <t>WI220424862</t>
  </si>
  <si>
    <t>WI220424875</t>
  </si>
  <si>
    <t>WI220424905</t>
  </si>
  <si>
    <t>201308008284</t>
  </si>
  <si>
    <t>MI2204239414</t>
  </si>
  <si>
    <t>WI220424914</t>
  </si>
  <si>
    <t>WI22042492</t>
  </si>
  <si>
    <t>WI220424948</t>
  </si>
  <si>
    <t>201330006109</t>
  </si>
  <si>
    <t>MI2204239680</t>
  </si>
  <si>
    <t>WI220424962</t>
  </si>
  <si>
    <t>MI2204239796</t>
  </si>
  <si>
    <t>WI220424963</t>
  </si>
  <si>
    <t>MI2204239794</t>
  </si>
  <si>
    <t>WI220424964</t>
  </si>
  <si>
    <t>MI2204239798</t>
  </si>
  <si>
    <t>WI220424965</t>
  </si>
  <si>
    <t>MI2204239799</t>
  </si>
  <si>
    <t>WI220424967</t>
  </si>
  <si>
    <t>MI2204239800</t>
  </si>
  <si>
    <t>WI220424995</t>
  </si>
  <si>
    <t>201300019493</t>
  </si>
  <si>
    <t>MI2204240057</t>
  </si>
  <si>
    <t>WI220424997</t>
  </si>
  <si>
    <t>MI2204240070</t>
  </si>
  <si>
    <t>WI220425000</t>
  </si>
  <si>
    <t>MI2204240077</t>
  </si>
  <si>
    <t>WI220425106</t>
  </si>
  <si>
    <t>201348000423</t>
  </si>
  <si>
    <t>MI2204241338</t>
  </si>
  <si>
    <t>WI220425152</t>
  </si>
  <si>
    <t>201130013629</t>
  </si>
  <si>
    <t>MI2204241659</t>
  </si>
  <si>
    <t>WI220425159</t>
  </si>
  <si>
    <t>MI2204241700</t>
  </si>
  <si>
    <t>WI220425162</t>
  </si>
  <si>
    <t>MI2204241731</t>
  </si>
  <si>
    <t>WI220425258</t>
  </si>
  <si>
    <t>MI2204242718</t>
  </si>
  <si>
    <t>WI220425260</t>
  </si>
  <si>
    <t>MI2204242745</t>
  </si>
  <si>
    <t>WI220425262</t>
  </si>
  <si>
    <t>MI2204242743</t>
  </si>
  <si>
    <t>WI220425263</t>
  </si>
  <si>
    <t>WI220425317</t>
  </si>
  <si>
    <t>201110012700</t>
  </si>
  <si>
    <t>MI2204243439</t>
  </si>
  <si>
    <t>WI220425325</t>
  </si>
  <si>
    <t>201340000793</t>
  </si>
  <si>
    <t>MI2204243235</t>
  </si>
  <si>
    <t>WI220425343</t>
  </si>
  <si>
    <t>201348000312</t>
  </si>
  <si>
    <t>MI2204243447</t>
  </si>
  <si>
    <t>WI220425344</t>
  </si>
  <si>
    <t>MI2204243458</t>
  </si>
  <si>
    <t>WI220425350</t>
  </si>
  <si>
    <t>MI2204243557</t>
  </si>
  <si>
    <t>WI220425364</t>
  </si>
  <si>
    <t>MI2204243629</t>
  </si>
  <si>
    <t>WI220425374</t>
  </si>
  <si>
    <t>MI2204243687</t>
  </si>
  <si>
    <t>WI220425375</t>
  </si>
  <si>
    <t>MI2204243681</t>
  </si>
  <si>
    <t>WI220425561</t>
  </si>
  <si>
    <t>MI2204245497</t>
  </si>
  <si>
    <t>WI220425564</t>
  </si>
  <si>
    <t>201130013609</t>
  </si>
  <si>
    <t>MI2204245298</t>
  </si>
  <si>
    <t>WI220425570</t>
  </si>
  <si>
    <t>WI220425642</t>
  </si>
  <si>
    <t>201308008229</t>
  </si>
  <si>
    <t>MI2204246579</t>
  </si>
  <si>
    <t>WI220425655</t>
  </si>
  <si>
    <t>WI220425697</t>
  </si>
  <si>
    <t>WI220425705</t>
  </si>
  <si>
    <t>201300022816</t>
  </si>
  <si>
    <t>MI2204246965</t>
  </si>
  <si>
    <t>WI220425707</t>
  </si>
  <si>
    <t>MI2204246959</t>
  </si>
  <si>
    <t>WI220425712</t>
  </si>
  <si>
    <t>MI2204246996</t>
  </si>
  <si>
    <t>WI220425714</t>
  </si>
  <si>
    <t>WI220425796</t>
  </si>
  <si>
    <t>WI220425818</t>
  </si>
  <si>
    <t>201300022822</t>
  </si>
  <si>
    <t>MI2204247923</t>
  </si>
  <si>
    <t>WI220425820</t>
  </si>
  <si>
    <t>WI220425826</t>
  </si>
  <si>
    <t>MI2204248036</t>
  </si>
  <si>
    <t>WI220425828</t>
  </si>
  <si>
    <t>MI2204248041</t>
  </si>
  <si>
    <t>WI220425834</t>
  </si>
  <si>
    <t>MI2204248042</t>
  </si>
  <si>
    <t>WI220425836</t>
  </si>
  <si>
    <t>MI2204248043</t>
  </si>
  <si>
    <t>WI220425838</t>
  </si>
  <si>
    <t>WI220425927</t>
  </si>
  <si>
    <t>MI2204248994</t>
  </si>
  <si>
    <t>WI220426103</t>
  </si>
  <si>
    <t>201300022805</t>
  </si>
  <si>
    <t>MI2204250557</t>
  </si>
  <si>
    <t>WI220426107</t>
  </si>
  <si>
    <t>MI2204250574</t>
  </si>
  <si>
    <t>WI220426110</t>
  </si>
  <si>
    <t>MI2204250594</t>
  </si>
  <si>
    <t>WI220426112</t>
  </si>
  <si>
    <t>MI2204250603</t>
  </si>
  <si>
    <t>WI220426129</t>
  </si>
  <si>
    <t>WI220426187</t>
  </si>
  <si>
    <t>201300022359</t>
  </si>
  <si>
    <t>MI2204251567</t>
  </si>
  <si>
    <t>WI220426294</t>
  </si>
  <si>
    <t>MI2204252785</t>
  </si>
  <si>
    <t>WI220426368</t>
  </si>
  <si>
    <t>MI2204254264</t>
  </si>
  <si>
    <t>WI22042638</t>
  </si>
  <si>
    <t>201340000761</t>
  </si>
  <si>
    <t>MI220429354</t>
  </si>
  <si>
    <t>WI220426412</t>
  </si>
  <si>
    <t>MI2204254644</t>
  </si>
  <si>
    <t>WI220426414</t>
  </si>
  <si>
    <t>WI220426417</t>
  </si>
  <si>
    <t>WI22042645</t>
  </si>
  <si>
    <t>201300022594</t>
  </si>
  <si>
    <t>MI220429600</t>
  </si>
  <si>
    <t>WI220426860</t>
  </si>
  <si>
    <t>MI2204257926</t>
  </si>
  <si>
    <t>WI220426895</t>
  </si>
  <si>
    <t>MI2204258403</t>
  </si>
  <si>
    <t>WI22042699</t>
  </si>
  <si>
    <t>201300022629</t>
  </si>
  <si>
    <t>MI220430628</t>
  </si>
  <si>
    <t>WI220426993</t>
  </si>
  <si>
    <t>MI2204259556</t>
  </si>
  <si>
    <t>WI220427017</t>
  </si>
  <si>
    <t>MI2204259795</t>
  </si>
  <si>
    <t>WI220427026</t>
  </si>
  <si>
    <t>201308008145</t>
  </si>
  <si>
    <t>MI2204259600</t>
  </si>
  <si>
    <t>WI220427077</t>
  </si>
  <si>
    <t>MI2204259932</t>
  </si>
  <si>
    <t>WI220427078</t>
  </si>
  <si>
    <t>MI2204259939</t>
  </si>
  <si>
    <t>WI220427235</t>
  </si>
  <si>
    <t>WI220427249</t>
  </si>
  <si>
    <t>201300022518</t>
  </si>
  <si>
    <t>MI2204260993</t>
  </si>
  <si>
    <t>WI220427274</t>
  </si>
  <si>
    <t>MI2204261558</t>
  </si>
  <si>
    <t>Swapnil Ambesange</t>
  </si>
  <si>
    <t>WI220427362</t>
  </si>
  <si>
    <t>MI2204262474</t>
  </si>
  <si>
    <t>WI220427382</t>
  </si>
  <si>
    <t>201338000119</t>
  </si>
  <si>
    <t>MI2204262641</t>
  </si>
  <si>
    <t>WI220427490</t>
  </si>
  <si>
    <t>MI2204264019</t>
  </si>
  <si>
    <t>WI220427527</t>
  </si>
  <si>
    <t>MI2204264473</t>
  </si>
  <si>
    <t>WI220427605</t>
  </si>
  <si>
    <t>WI220427730</t>
  </si>
  <si>
    <t>201330006135</t>
  </si>
  <si>
    <t>MI2204266208</t>
  </si>
  <si>
    <t>WI220427799</t>
  </si>
  <si>
    <t>201330006361</t>
  </si>
  <si>
    <t>MI2204266856</t>
  </si>
  <si>
    <t>WI220427845</t>
  </si>
  <si>
    <t>201330006398</t>
  </si>
  <si>
    <t>MI2204267255</t>
  </si>
  <si>
    <t>WI220427898</t>
  </si>
  <si>
    <t>WI220427911</t>
  </si>
  <si>
    <t>WI220427960</t>
  </si>
  <si>
    <t>WI220427971</t>
  </si>
  <si>
    <t>201348000457</t>
  </si>
  <si>
    <t>MI2204268490</t>
  </si>
  <si>
    <t>WI22042798</t>
  </si>
  <si>
    <t>MI220431268</t>
  </si>
  <si>
    <t>WI22042799</t>
  </si>
  <si>
    <t>MI220431293</t>
  </si>
  <si>
    <t>WI22042801</t>
  </si>
  <si>
    <t>MI220431306</t>
  </si>
  <si>
    <t>WI220428037</t>
  </si>
  <si>
    <t>201300022835</t>
  </si>
  <si>
    <t>MI2204269192</t>
  </si>
  <si>
    <t>WI22042806</t>
  </si>
  <si>
    <t>201300022570</t>
  </si>
  <si>
    <t>MI220431466</t>
  </si>
  <si>
    <t>WI220428073</t>
  </si>
  <si>
    <t>WI220428094</t>
  </si>
  <si>
    <t>WI220428131</t>
  </si>
  <si>
    <t>201308008340</t>
  </si>
  <si>
    <t>MI2204270034</t>
  </si>
  <si>
    <t>WI220428132</t>
  </si>
  <si>
    <t>MI2204270035</t>
  </si>
  <si>
    <t>WI220428133</t>
  </si>
  <si>
    <t>MI2204270040</t>
  </si>
  <si>
    <t>WI220428134</t>
  </si>
  <si>
    <t>MI2204270042</t>
  </si>
  <si>
    <t>WI220428135</t>
  </si>
  <si>
    <t>MI2204270048</t>
  </si>
  <si>
    <t>WI22042840</t>
  </si>
  <si>
    <t>WI22042845</t>
  </si>
  <si>
    <t>WI22042853</t>
  </si>
  <si>
    <t>WI22042863</t>
  </si>
  <si>
    <t>MI220432020</t>
  </si>
  <si>
    <t>WI220428813</t>
  </si>
  <si>
    <t>MI2204276193</t>
  </si>
  <si>
    <t>WI220428908</t>
  </si>
  <si>
    <t>201330006435</t>
  </si>
  <si>
    <t>MI2204277147</t>
  </si>
  <si>
    <t>Sangeeta Kumari</t>
  </si>
  <si>
    <t>WI220428909</t>
  </si>
  <si>
    <t>MI2204277164</t>
  </si>
  <si>
    <t>WI220428921</t>
  </si>
  <si>
    <t>MI2204277207</t>
  </si>
  <si>
    <t>WI220428922</t>
  </si>
  <si>
    <t>MI2204277234</t>
  </si>
  <si>
    <t>WI220428924</t>
  </si>
  <si>
    <t>MI2204277210</t>
  </si>
  <si>
    <t>WI220429028</t>
  </si>
  <si>
    <t>201348000394</t>
  </si>
  <si>
    <t>MI2204279076</t>
  </si>
  <si>
    <t>WI22042914</t>
  </si>
  <si>
    <t>WI220429274</t>
  </si>
  <si>
    <t>MI2204281393</t>
  </si>
  <si>
    <t>WI220429275</t>
  </si>
  <si>
    <t>MI2204281410</t>
  </si>
  <si>
    <t>WI220429288</t>
  </si>
  <si>
    <t>201348000411</t>
  </si>
  <si>
    <t>MI2204281554</t>
  </si>
  <si>
    <t>WI220429380</t>
  </si>
  <si>
    <t>WI220429385</t>
  </si>
  <si>
    <t>WI220429450</t>
  </si>
  <si>
    <t>MI2204283732</t>
  </si>
  <si>
    <t>WI220429543</t>
  </si>
  <si>
    <t>WI220429852</t>
  </si>
  <si>
    <t>201330006444</t>
  </si>
  <si>
    <t>MI2204286082</t>
  </si>
  <si>
    <t>WI220429886</t>
  </si>
  <si>
    <t>201308008395</t>
  </si>
  <si>
    <t>MI2204286364</t>
  </si>
  <si>
    <t>WI220429942</t>
  </si>
  <si>
    <t>WI220430034</t>
  </si>
  <si>
    <t>201330006342</t>
  </si>
  <si>
    <t>MI2204287198</t>
  </si>
  <si>
    <t>WI220430045</t>
  </si>
  <si>
    <t>MI2204287341</t>
  </si>
  <si>
    <t>WI220430143</t>
  </si>
  <si>
    <t>201300022832</t>
  </si>
  <si>
    <t>MI2204288551</t>
  </si>
  <si>
    <t>WI220430148</t>
  </si>
  <si>
    <t>MI2204288593</t>
  </si>
  <si>
    <t>WI220430149</t>
  </si>
  <si>
    <t>MI2204288609</t>
  </si>
  <si>
    <t>WI220430151</t>
  </si>
  <si>
    <t>MI2204288626</t>
  </si>
  <si>
    <t>WI220430153</t>
  </si>
  <si>
    <t>MI2204288659</t>
  </si>
  <si>
    <t>WI220430300</t>
  </si>
  <si>
    <t>201348000476</t>
  </si>
  <si>
    <t>MI2204290377</t>
  </si>
  <si>
    <t>WI220430393</t>
  </si>
  <si>
    <t>WI220430400</t>
  </si>
  <si>
    <t>WI220430417</t>
  </si>
  <si>
    <t>201308008180</t>
  </si>
  <si>
    <t>MI2204291527</t>
  </si>
  <si>
    <t>WI220430430</t>
  </si>
  <si>
    <t>201300021661</t>
  </si>
  <si>
    <t>MI2204291649</t>
  </si>
  <si>
    <t>WI220430594</t>
  </si>
  <si>
    <t>MI2204293563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</si>
  <si>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</si>
  <si>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</si>
  <si>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</si>
  <si>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</si>
  <si>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</si>
  <si>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</si>
  <si>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</si>
  <si>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</si>
  <si>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</si>
  <si>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WI220430848</t>
  </si>
  <si>
    <t>201348000403</t>
  </si>
  <si>
    <t>MI2204295520</t>
  </si>
  <si>
    <t>WI220430851</t>
  </si>
  <si>
    <t>MI2204295526</t>
  </si>
  <si>
    <t>WI220430852</t>
  </si>
  <si>
    <t>MI2204295552</t>
  </si>
  <si>
    <t>WI22043088</t>
  </si>
  <si>
    <t>201330006187</t>
  </si>
  <si>
    <t>MI220434598</t>
  </si>
  <si>
    <t>WI220430894</t>
  </si>
  <si>
    <t>201348000467</t>
  </si>
  <si>
    <t>MI2204295733</t>
  </si>
  <si>
    <t>WI22043093</t>
  </si>
  <si>
    <t>WI22043095</t>
  </si>
  <si>
    <t>201340000764</t>
  </si>
  <si>
    <t>MI220434753</t>
  </si>
  <si>
    <t>WI22043096</t>
  </si>
  <si>
    <t>WI220430965</t>
  </si>
  <si>
    <t>201130013620</t>
  </si>
  <si>
    <t>MI2204296591</t>
  </si>
  <si>
    <t>WI220430971</t>
  </si>
  <si>
    <t>201300022729</t>
  </si>
  <si>
    <t>MI2204296765</t>
  </si>
  <si>
    <t>Payal Pathare</t>
  </si>
  <si>
    <t>WI220431050</t>
  </si>
  <si>
    <t>201308008393</t>
  </si>
  <si>
    <t>MI2204297456</t>
  </si>
  <si>
    <t>WI220431077</t>
  </si>
  <si>
    <t>201348000377</t>
  </si>
  <si>
    <t>MI2204297753</t>
  </si>
  <si>
    <t>WI220431098</t>
  </si>
  <si>
    <t>WI220431137</t>
  </si>
  <si>
    <t>201308008365</t>
  </si>
  <si>
    <t>MI2204298243</t>
  </si>
  <si>
    <t>WI220431210</t>
  </si>
  <si>
    <t>201110012709</t>
  </si>
  <si>
    <t>MI2204299270</t>
  </si>
  <si>
    <t>WI220431311</t>
  </si>
  <si>
    <t>WI22043136</t>
  </si>
  <si>
    <t>201300022635</t>
  </si>
  <si>
    <t>MI220435281</t>
  </si>
  <si>
    <t>WI220431372</t>
  </si>
  <si>
    <t>WI220431403</t>
  </si>
  <si>
    <t>WI220431406</t>
  </si>
  <si>
    <t>WI22043150</t>
  </si>
  <si>
    <t>201330006217</t>
  </si>
  <si>
    <t>MI220435627</t>
  </si>
  <si>
    <t>WI22043161</t>
  </si>
  <si>
    <t>MI220435848</t>
  </si>
  <si>
    <t>WI220431679</t>
  </si>
  <si>
    <t>201300022838</t>
  </si>
  <si>
    <t>MI2204302577</t>
  </si>
  <si>
    <t>WI220431696</t>
  </si>
  <si>
    <t>201300022799</t>
  </si>
  <si>
    <t>MI2204302963</t>
  </si>
  <si>
    <t>WI220431697</t>
  </si>
  <si>
    <t>MI2204302972</t>
  </si>
  <si>
    <t>WI220431698</t>
  </si>
  <si>
    <t>MI2204302978</t>
  </si>
  <si>
    <t>WI220431701</t>
  </si>
  <si>
    <t>MI2204303019</t>
  </si>
  <si>
    <t>WI220431716</t>
  </si>
  <si>
    <t>201330006451</t>
  </si>
  <si>
    <t>MI2204303265</t>
  </si>
  <si>
    <t>WI220431757</t>
  </si>
  <si>
    <t>WI220431795</t>
  </si>
  <si>
    <t>WI220431926</t>
  </si>
  <si>
    <t>201330006410</t>
  </si>
  <si>
    <t>MI2204305475</t>
  </si>
  <si>
    <t>WI220431928</t>
  </si>
  <si>
    <t>MI2204305501</t>
  </si>
  <si>
    <t>WI220431976</t>
  </si>
  <si>
    <t>MI2204305791</t>
  </si>
  <si>
    <t>WI220431981</t>
  </si>
  <si>
    <t>MI2204305867</t>
  </si>
  <si>
    <t>WI220431988</t>
  </si>
  <si>
    <t>MI2204305873</t>
  </si>
  <si>
    <t>WI220432110</t>
  </si>
  <si>
    <t>201308008363</t>
  </si>
  <si>
    <t>MI2204306804</t>
  </si>
  <si>
    <t>WI22043216</t>
  </si>
  <si>
    <t>201330006251</t>
  </si>
  <si>
    <t>MI220436572</t>
  </si>
  <si>
    <t>WI220432169</t>
  </si>
  <si>
    <t>201300022828</t>
  </si>
  <si>
    <t>MI2204307761</t>
  </si>
  <si>
    <t>WI220432213</t>
  </si>
  <si>
    <t>WI220432245</t>
  </si>
  <si>
    <t>WI220432273</t>
  </si>
  <si>
    <t>MI2204308800</t>
  </si>
  <si>
    <t>WI220432417</t>
  </si>
  <si>
    <t>MI2204309984</t>
  </si>
  <si>
    <t>WI220432494</t>
  </si>
  <si>
    <t>201110012710</t>
  </si>
  <si>
    <t>MI2204310461</t>
  </si>
  <si>
    <t>WI22043254</t>
  </si>
  <si>
    <t>WI22043256</t>
  </si>
  <si>
    <t>WI22043260</t>
  </si>
  <si>
    <t>WI22043261</t>
  </si>
  <si>
    <t>WI22043268</t>
  </si>
  <si>
    <t>WI220432834</t>
  </si>
  <si>
    <t>MI2204314430</t>
  </si>
  <si>
    <t>Varsha Dombale</t>
  </si>
  <si>
    <t>WI220432967</t>
  </si>
  <si>
    <t>201330006472</t>
  </si>
  <si>
    <t>MI2204315782</t>
  </si>
  <si>
    <t>WI220433268</t>
  </si>
  <si>
    <t>MI2204318075</t>
  </si>
  <si>
    <t>WI220433466</t>
  </si>
  <si>
    <t>201348000339</t>
  </si>
  <si>
    <t>MI2204319922</t>
  </si>
  <si>
    <t>WI220433717</t>
  </si>
  <si>
    <t>MI2204322779</t>
  </si>
  <si>
    <t>WI220434290</t>
  </si>
  <si>
    <t>201330006448</t>
  </si>
  <si>
    <t>MI2204328006</t>
  </si>
  <si>
    <t>WI220434385</t>
  </si>
  <si>
    <t>201300022757</t>
  </si>
  <si>
    <t>MI2204329302</t>
  </si>
  <si>
    <t>WI220434593</t>
  </si>
  <si>
    <t>WI220435361</t>
  </si>
  <si>
    <t>201300022191</t>
  </si>
  <si>
    <t>MI2204337672</t>
  </si>
  <si>
    <t>WI220435367</t>
  </si>
  <si>
    <t>MI2204337694</t>
  </si>
  <si>
    <t>WI220435403</t>
  </si>
  <si>
    <t>MI2204338039</t>
  </si>
  <si>
    <t>WI220435410</t>
  </si>
  <si>
    <t>201300022831</t>
  </si>
  <si>
    <t>MI2204338129</t>
  </si>
  <si>
    <t>WI220435430</t>
  </si>
  <si>
    <t>MI2204338373</t>
  </si>
  <si>
    <t>WI220435583</t>
  </si>
  <si>
    <t>201340000810</t>
  </si>
  <si>
    <t>MI2204339703</t>
  </si>
  <si>
    <t>WI220436104</t>
  </si>
  <si>
    <t>201348000462</t>
  </si>
  <si>
    <t>MI2204346258</t>
  </si>
  <si>
    <t>WI220436189</t>
  </si>
  <si>
    <t>201300022871</t>
  </si>
  <si>
    <t>MI2204347396</t>
  </si>
  <si>
    <t>WI220437341</t>
  </si>
  <si>
    <t>201330006489</t>
  </si>
  <si>
    <t>MI2204357850</t>
  </si>
  <si>
    <t>WI220437362</t>
  </si>
  <si>
    <t>WI220437493</t>
  </si>
  <si>
    <t>MI2204359719</t>
  </si>
  <si>
    <t>WI220437534</t>
  </si>
  <si>
    <t>201300022856</t>
  </si>
  <si>
    <t>MI2204360007</t>
  </si>
  <si>
    <t>WI220437537</t>
  </si>
  <si>
    <t>MI2204359998</t>
  </si>
  <si>
    <t>WI220437539</t>
  </si>
  <si>
    <t>MI2204360012</t>
  </si>
  <si>
    <t>WI220437540</t>
  </si>
  <si>
    <t>MI2204360015</t>
  </si>
  <si>
    <t>WI220437546</t>
  </si>
  <si>
    <t>MI2204360019</t>
  </si>
  <si>
    <t>WI220437553</t>
  </si>
  <si>
    <t>MI2204360020</t>
  </si>
  <si>
    <t>WI220437564</t>
  </si>
  <si>
    <t>MI2204360023</t>
  </si>
  <si>
    <t>WI220437566</t>
  </si>
  <si>
    <t>MI2204360029</t>
  </si>
  <si>
    <t>WI220437673</t>
  </si>
  <si>
    <t>201300022817</t>
  </si>
  <si>
    <t>MI2204360796</t>
  </si>
  <si>
    <t>WI220437722</t>
  </si>
  <si>
    <t>201348000481</t>
  </si>
  <si>
    <t>MI2204361353</t>
  </si>
  <si>
    <t>WI220437745</t>
  </si>
  <si>
    <t>WI220437756</t>
  </si>
  <si>
    <t>WI220437807</t>
  </si>
  <si>
    <t>MI2204362317</t>
  </si>
  <si>
    <t>WI220437812</t>
  </si>
  <si>
    <t>201308008262</t>
  </si>
  <si>
    <t>MI2204362383</t>
  </si>
  <si>
    <t>WI220437935</t>
  </si>
  <si>
    <t>201300022783</t>
  </si>
  <si>
    <t>MI2204363797</t>
  </si>
  <si>
    <t>WI22043810</t>
  </si>
  <si>
    <t>MI220442531</t>
  </si>
  <si>
    <t>Apeksha Hirve</t>
  </si>
  <si>
    <t>WI220438109</t>
  </si>
  <si>
    <t>WI22043816</t>
  </si>
  <si>
    <t>201130013566</t>
  </si>
  <si>
    <t>MI220442607</t>
  </si>
  <si>
    <t>WI220438322</t>
  </si>
  <si>
    <t>201100014993</t>
  </si>
  <si>
    <t>MI2204367979</t>
  </si>
  <si>
    <t>WI220438323</t>
  </si>
  <si>
    <t>MI2204367984</t>
  </si>
  <si>
    <t>WI220438325</t>
  </si>
  <si>
    <t>MI2204367993</t>
  </si>
  <si>
    <t>WI220438327</t>
  </si>
  <si>
    <t>MI2204367986</t>
  </si>
  <si>
    <t>WI220438330</t>
  </si>
  <si>
    <t>MI2204367998</t>
  </si>
  <si>
    <t>WI220438332</t>
  </si>
  <si>
    <t>MI2204368006</t>
  </si>
  <si>
    <t>WI220438333</t>
  </si>
  <si>
    <t>MI2204368017</t>
  </si>
  <si>
    <t>WI220438334</t>
  </si>
  <si>
    <t>MI2204368023</t>
  </si>
  <si>
    <t>WI220438336</t>
  </si>
  <si>
    <t>MI2204368031</t>
  </si>
  <si>
    <t>WI220438337</t>
  </si>
  <si>
    <t>MI2204368037</t>
  </si>
  <si>
    <t>WI220438338</t>
  </si>
  <si>
    <t>MI2204368042</t>
  </si>
  <si>
    <t>WI220438454</t>
  </si>
  <si>
    <t>MI2204369317</t>
  </si>
  <si>
    <t>WI220438895</t>
  </si>
  <si>
    <t>201340000536</t>
  </si>
  <si>
    <t>MI2204374251</t>
  </si>
  <si>
    <t>WI220439017</t>
  </si>
  <si>
    <t>WI220439154</t>
  </si>
  <si>
    <t>201300022907</t>
  </si>
  <si>
    <t>MI2204376863</t>
  </si>
  <si>
    <t>WI220439280</t>
  </si>
  <si>
    <t>WI220439286</t>
  </si>
  <si>
    <t>201330006271</t>
  </si>
  <si>
    <t>MI2204378617</t>
  </si>
  <si>
    <t>WI220439290</t>
  </si>
  <si>
    <t>MI2204378637</t>
  </si>
  <si>
    <t>WI220439301</t>
  </si>
  <si>
    <t>MI2204378706</t>
  </si>
  <si>
    <t>WI220439303</t>
  </si>
  <si>
    <t>MI2204378698</t>
  </si>
  <si>
    <t>WI220439304</t>
  </si>
  <si>
    <t>MI2204378717</t>
  </si>
  <si>
    <t>WI220439307</t>
  </si>
  <si>
    <t>MI2204378739</t>
  </si>
  <si>
    <t>WI220439308</t>
  </si>
  <si>
    <t>MI2204378748</t>
  </si>
  <si>
    <t>WI220439312</t>
  </si>
  <si>
    <t>MI2204378770</t>
  </si>
  <si>
    <t>WI220439396</t>
  </si>
  <si>
    <t>201100014984</t>
  </si>
  <si>
    <t>MI2204379475</t>
  </si>
  <si>
    <t>WI220439507</t>
  </si>
  <si>
    <t>201300022894</t>
  </si>
  <si>
    <t>MI2204380477</t>
  </si>
  <si>
    <t>WI220439546</t>
  </si>
  <si>
    <t>MI2204381014</t>
  </si>
  <si>
    <t>WI220439568</t>
  </si>
  <si>
    <t>201130013661</t>
  </si>
  <si>
    <t>MI2204381249</t>
  </si>
  <si>
    <t>WI220439767</t>
  </si>
  <si>
    <t>WI220439771</t>
  </si>
  <si>
    <t>WI220439772</t>
  </si>
  <si>
    <t>WI220439778</t>
  </si>
  <si>
    <t>201300022897</t>
  </si>
  <si>
    <t>MI2204383793</t>
  </si>
  <si>
    <t>WI220439788</t>
  </si>
  <si>
    <t>WI220439806</t>
  </si>
  <si>
    <t>201340000825</t>
  </si>
  <si>
    <t>MI2204384364</t>
  </si>
  <si>
    <t>WI220439906</t>
  </si>
  <si>
    <t>WI220439909</t>
  </si>
  <si>
    <t>WI220440130</t>
  </si>
  <si>
    <t>MI2204388054</t>
  </si>
  <si>
    <t>Aditya Tade</t>
  </si>
  <si>
    <t>WI220440147</t>
  </si>
  <si>
    <t>201300022346</t>
  </si>
  <si>
    <t>MI2204388092</t>
  </si>
  <si>
    <t>Karnal Akhare</t>
  </si>
  <si>
    <t>WI220440149</t>
  </si>
  <si>
    <t>MI2204388099</t>
  </si>
  <si>
    <t>WI220440155</t>
  </si>
  <si>
    <t>MI2204388104</t>
  </si>
  <si>
    <t>Saloni Uttekar</t>
  </si>
  <si>
    <t>WI220440162</t>
  </si>
  <si>
    <t>MI2204388120</t>
  </si>
  <si>
    <t>WI220440211</t>
  </si>
  <si>
    <t>MI2204388269</t>
  </si>
  <si>
    <t>WI220440217</t>
  </si>
  <si>
    <t>MI2204388300</t>
  </si>
  <si>
    <t>WI220440220</t>
  </si>
  <si>
    <t>MI2204388314</t>
  </si>
  <si>
    <t>WI220440234</t>
  </si>
  <si>
    <t>MI2204388343</t>
  </si>
  <si>
    <t>WI220440237</t>
  </si>
  <si>
    <t>MI2204388362</t>
  </si>
  <si>
    <t>WI220440239</t>
  </si>
  <si>
    <t>MI2204388371</t>
  </si>
  <si>
    <t>WI220440242</t>
  </si>
  <si>
    <t>201130013643</t>
  </si>
  <si>
    <t>MI2204388387</t>
  </si>
  <si>
    <t>WI220440244</t>
  </si>
  <si>
    <t>MI2204388392</t>
  </si>
  <si>
    <t>WI220440264</t>
  </si>
  <si>
    <t>MI2204388483</t>
  </si>
  <si>
    <t>WI220440297</t>
  </si>
  <si>
    <t>201300022859</t>
  </si>
  <si>
    <t>MI2204388638</t>
  </si>
  <si>
    <t>WI220440310</t>
  </si>
  <si>
    <t>MI2204388713</t>
  </si>
  <si>
    <t>WI220440319</t>
  </si>
  <si>
    <t>201330006470</t>
  </si>
  <si>
    <t>MI2204388765</t>
  </si>
  <si>
    <t>WI220440332</t>
  </si>
  <si>
    <t>MI2204388797</t>
  </si>
  <si>
    <t>WI220440333</t>
  </si>
  <si>
    <t>MI2204388801</t>
  </si>
  <si>
    <t>WI220440334</t>
  </si>
  <si>
    <t>MI2204388803</t>
  </si>
  <si>
    <t>WI220440335</t>
  </si>
  <si>
    <t>MI2204388805</t>
  </si>
  <si>
    <t>WI220440366</t>
  </si>
  <si>
    <t>201340000814</t>
  </si>
  <si>
    <t>MI2204388978</t>
  </si>
  <si>
    <t>WI220440373</t>
  </si>
  <si>
    <t>201330006479</t>
  </si>
  <si>
    <t>MI2204389017</t>
  </si>
  <si>
    <t>WI220440389</t>
  </si>
  <si>
    <t>201300022887</t>
  </si>
  <si>
    <t>MI2204389098</t>
  </si>
  <si>
    <t>WI220440391</t>
  </si>
  <si>
    <t>MI2204389139</t>
  </si>
  <si>
    <t>WI220440398</t>
  </si>
  <si>
    <t>MI2204389204</t>
  </si>
  <si>
    <t>WI220440406</t>
  </si>
  <si>
    <t>MI2204389243</t>
  </si>
  <si>
    <t>WI220440419</t>
  </si>
  <si>
    <t>MI2204389295</t>
  </si>
  <si>
    <t>WI220440432</t>
  </si>
  <si>
    <t>MI2204389353</t>
  </si>
  <si>
    <t>WI220440437</t>
  </si>
  <si>
    <t>MI2204389411</t>
  </si>
  <si>
    <t>WI220440465</t>
  </si>
  <si>
    <t>201110012707</t>
  </si>
  <si>
    <t>MI2204389579</t>
  </si>
  <si>
    <t>WI220440482</t>
  </si>
  <si>
    <t>MI2204389696</t>
  </si>
  <si>
    <t>Caroline Rudloff</t>
  </si>
  <si>
    <t>WI220440500</t>
  </si>
  <si>
    <t>MI2204389880</t>
  </si>
  <si>
    <t>WI220440544</t>
  </si>
  <si>
    <t>WI220440709</t>
  </si>
  <si>
    <t>MI2204392509</t>
  </si>
  <si>
    <t>WI220440711</t>
  </si>
  <si>
    <t>MI2204392512</t>
  </si>
  <si>
    <t>WI220440712</t>
  </si>
  <si>
    <t>MI2204392529</t>
  </si>
  <si>
    <t>WI220440741</t>
  </si>
  <si>
    <t>MI2204393187</t>
  </si>
  <si>
    <t>WI220440742</t>
  </si>
  <si>
    <t>201330006508</t>
  </si>
  <si>
    <t>MI2204393251</t>
  </si>
  <si>
    <t>WI220440744</t>
  </si>
  <si>
    <t>MI2204393250</t>
  </si>
  <si>
    <t>WI220440745</t>
  </si>
  <si>
    <t>MI2204393259</t>
  </si>
  <si>
    <t>WI220440746</t>
  </si>
  <si>
    <t>MI2204393255</t>
  </si>
  <si>
    <t>WI220440747</t>
  </si>
  <si>
    <t>MI2204393266</t>
  </si>
  <si>
    <t>WI220440749</t>
  </si>
  <si>
    <t>MI2204393267</t>
  </si>
  <si>
    <t>WI220440768</t>
  </si>
  <si>
    <t>201330006450</t>
  </si>
  <si>
    <t>MI2204393514</t>
  </si>
  <si>
    <t>WI220440769</t>
  </si>
  <si>
    <t>MI2204393509</t>
  </si>
  <si>
    <t>WI220440770</t>
  </si>
  <si>
    <t>MI2204393521</t>
  </si>
  <si>
    <t>WI220440818</t>
  </si>
  <si>
    <t>201130013665</t>
  </si>
  <si>
    <t>MI2204394240</t>
  </si>
  <si>
    <t>WI220440876</t>
  </si>
  <si>
    <t>201330006247</t>
  </si>
  <si>
    <t>MI2204395202</t>
  </si>
  <si>
    <t>WI220440890</t>
  </si>
  <si>
    <t>MI2204395322</t>
  </si>
  <si>
    <t>WI220440919</t>
  </si>
  <si>
    <t>201300022782</t>
  </si>
  <si>
    <t>MI2204395675</t>
  </si>
  <si>
    <t>WI220440929</t>
  </si>
  <si>
    <t>201330006512</t>
  </si>
  <si>
    <t>MI2204396012</t>
  </si>
  <si>
    <t>WI220441051</t>
  </si>
  <si>
    <t>201330006083</t>
  </si>
  <si>
    <t>MI2204397586</t>
  </si>
  <si>
    <t>Jacqueline Buchanan</t>
  </si>
  <si>
    <t>WI220441074</t>
  </si>
  <si>
    <t>201308008247</t>
  </si>
  <si>
    <t>MI2204398027</t>
  </si>
  <si>
    <t>WI220441115</t>
  </si>
  <si>
    <t>201308008397</t>
  </si>
  <si>
    <t>MI2204398321</t>
  </si>
  <si>
    <t>WI220441122</t>
  </si>
  <si>
    <t>WI220441123</t>
  </si>
  <si>
    <t>WI220441124</t>
  </si>
  <si>
    <t>WI220441126</t>
  </si>
  <si>
    <t>WI220441137</t>
  </si>
  <si>
    <t>WI220441138</t>
  </si>
  <si>
    <t>MI2204398656</t>
  </si>
  <si>
    <t>WI220441146</t>
  </si>
  <si>
    <t>WI220441180</t>
  </si>
  <si>
    <t>201348000384</t>
  </si>
  <si>
    <t>MI2204399162</t>
  </si>
  <si>
    <t>WI220441193</t>
  </si>
  <si>
    <t>WI220441220</t>
  </si>
  <si>
    <t>WI220441304</t>
  </si>
  <si>
    <t>201348000428</t>
  </si>
  <si>
    <t>MI2204400346</t>
  </si>
  <si>
    <t>WI220441355</t>
  </si>
  <si>
    <t>MI2204400917</t>
  </si>
  <si>
    <t>WI220441368</t>
  </si>
  <si>
    <t>WI220441383</t>
  </si>
  <si>
    <t>201348000466</t>
  </si>
  <si>
    <t>MI2204401133</t>
  </si>
  <si>
    <t>WI220441386</t>
  </si>
  <si>
    <t>MI2204401153</t>
  </si>
  <si>
    <t>WI220441406</t>
  </si>
  <si>
    <t>201348000477</t>
  </si>
  <si>
    <t>MI2204401408</t>
  </si>
  <si>
    <t>WI220441412</t>
  </si>
  <si>
    <t>201308008382</t>
  </si>
  <si>
    <t>MI2204401476</t>
  </si>
  <si>
    <t>WI220441417</t>
  </si>
  <si>
    <t>WI220441423</t>
  </si>
  <si>
    <t>WI220441445</t>
  </si>
  <si>
    <t>201308008304</t>
  </si>
  <si>
    <t>MI2204402112</t>
  </si>
  <si>
    <t>WI220441447</t>
  </si>
  <si>
    <t>201308008396</t>
  </si>
  <si>
    <t>MI2204402101</t>
  </si>
  <si>
    <t>WI220441465</t>
  </si>
  <si>
    <t>201308008406</t>
  </si>
  <si>
    <t>MI2204402279</t>
  </si>
  <si>
    <t>WI220441476</t>
  </si>
  <si>
    <t>MI2204402537</t>
  </si>
  <si>
    <t>WI220441518</t>
  </si>
  <si>
    <t>201308008394</t>
  </si>
  <si>
    <t>MI2204402854</t>
  </si>
  <si>
    <t>WI220441579</t>
  </si>
  <si>
    <t>201308008321</t>
  </si>
  <si>
    <t>MI2204403716</t>
  </si>
  <si>
    <t>WI220441600</t>
  </si>
  <si>
    <t>WI220441607</t>
  </si>
  <si>
    <t>WI220441610</t>
  </si>
  <si>
    <t>201348000400</t>
  </si>
  <si>
    <t>MI2204404416</t>
  </si>
  <si>
    <t>WI220441614</t>
  </si>
  <si>
    <t>WI22044178</t>
  </si>
  <si>
    <t>201300022624</t>
  </si>
  <si>
    <t>MI220445969</t>
  </si>
  <si>
    <t>WI220441856</t>
  </si>
  <si>
    <t>MI2204406822</t>
  </si>
  <si>
    <t>WI220441864</t>
  </si>
  <si>
    <t>MI2204406974</t>
  </si>
  <si>
    <t>WI220441865</t>
  </si>
  <si>
    <t>201300022873</t>
  </si>
  <si>
    <t>MI2204406951</t>
  </si>
  <si>
    <t>WI220441942</t>
  </si>
  <si>
    <t>MI2204408187</t>
  </si>
  <si>
    <t>WI220442044</t>
  </si>
  <si>
    <t>MI2204409926</t>
  </si>
  <si>
    <t>WI22044210</t>
  </si>
  <si>
    <t>201130013593</t>
  </si>
  <si>
    <t>MI220446234</t>
  </si>
  <si>
    <t>WI22044211</t>
  </si>
  <si>
    <t>MI220446238</t>
  </si>
  <si>
    <t>WI220442141</t>
  </si>
  <si>
    <t>201110012725</t>
  </si>
  <si>
    <t>MI2204410791</t>
  </si>
  <si>
    <t>WI220442142</t>
  </si>
  <si>
    <t>MI2204410795</t>
  </si>
  <si>
    <t>WI220442173</t>
  </si>
  <si>
    <t>MI2204411009</t>
  </si>
  <si>
    <t>WI220442175</t>
  </si>
  <si>
    <t>MI2204411010</t>
  </si>
  <si>
    <t>WI22044218</t>
  </si>
  <si>
    <t>MI220446245</t>
  </si>
  <si>
    <t>WI220442181</t>
  </si>
  <si>
    <t>MI2204411064</t>
  </si>
  <si>
    <t>WI220442191</t>
  </si>
  <si>
    <t>MI2204411159</t>
  </si>
  <si>
    <t>WI220442193</t>
  </si>
  <si>
    <t>MI2204411194</t>
  </si>
  <si>
    <t>WI220442196</t>
  </si>
  <si>
    <t>MI2204411226</t>
  </si>
  <si>
    <t>WI220442205</t>
  </si>
  <si>
    <t>MI2204411290</t>
  </si>
  <si>
    <t>WI220442210</t>
  </si>
  <si>
    <t>MI2204411313</t>
  </si>
  <si>
    <t>WI220442212</t>
  </si>
  <si>
    <t>MI2204411335</t>
  </si>
  <si>
    <t>WI220442219</t>
  </si>
  <si>
    <t>MI2204411377</t>
  </si>
  <si>
    <t>WI22044223</t>
  </si>
  <si>
    <t>MI220446240</t>
  </si>
  <si>
    <t>WI220442281</t>
  </si>
  <si>
    <t>201340000821</t>
  </si>
  <si>
    <t>MI2204412061</t>
  </si>
  <si>
    <t>WI220442317</t>
  </si>
  <si>
    <t>WI220442335</t>
  </si>
  <si>
    <t>WI220442354</t>
  </si>
  <si>
    <t>MI2204412900</t>
  </si>
  <si>
    <t>WI220442459</t>
  </si>
  <si>
    <t>201100015002</t>
  </si>
  <si>
    <t>MI2204413474</t>
  </si>
  <si>
    <t>WI220442466</t>
  </si>
  <si>
    <t>MI2204413594</t>
  </si>
  <si>
    <t>WI220442486</t>
  </si>
  <si>
    <t>MI2204413789</t>
  </si>
  <si>
    <t>WI220442493</t>
  </si>
  <si>
    <t>MI2204413870</t>
  </si>
  <si>
    <t>WI220442494</t>
  </si>
  <si>
    <t>MI2204413896</t>
  </si>
  <si>
    <t>WI220442501</t>
  </si>
  <si>
    <t>MI2204413967</t>
  </si>
  <si>
    <t>WI220442502</t>
  </si>
  <si>
    <t>MI2204413980</t>
  </si>
  <si>
    <t>WI220442504</t>
  </si>
  <si>
    <t>WI220442506</t>
  </si>
  <si>
    <t>MI2204413993</t>
  </si>
  <si>
    <t>WI220442513</t>
  </si>
  <si>
    <t>WI220442518</t>
  </si>
  <si>
    <t>WI220442529</t>
  </si>
  <si>
    <t>201330006333</t>
  </si>
  <si>
    <t>MI2204414302</t>
  </si>
  <si>
    <t>WI220442530</t>
  </si>
  <si>
    <t>MI2204414310</t>
  </si>
  <si>
    <t>WI220442533</t>
  </si>
  <si>
    <t>MI2204414315</t>
  </si>
  <si>
    <t>WI220442534</t>
  </si>
  <si>
    <t>MI2204414333</t>
  </si>
  <si>
    <t>WI220442536</t>
  </si>
  <si>
    <t>MI2204414316</t>
  </si>
  <si>
    <t>WI220442538</t>
  </si>
  <si>
    <t>MI2204414324</t>
  </si>
  <si>
    <t>WI220442541</t>
  </si>
  <si>
    <t>MI2204414372</t>
  </si>
  <si>
    <t>WI220442617</t>
  </si>
  <si>
    <t>MI2204415113</t>
  </si>
  <si>
    <t>WI220442629</t>
  </si>
  <si>
    <t>201300022865</t>
  </si>
  <si>
    <t>MI2204415490</t>
  </si>
  <si>
    <t>WI22044263</t>
  </si>
  <si>
    <t>201340000773</t>
  </si>
  <si>
    <t>MI220446977</t>
  </si>
  <si>
    <t>WI22044266</t>
  </si>
  <si>
    <t>MI220447055</t>
  </si>
  <si>
    <t>WI220442666</t>
  </si>
  <si>
    <t>201330006547</t>
  </si>
  <si>
    <t>MI2204416152</t>
  </si>
  <si>
    <t>WI220442675</t>
  </si>
  <si>
    <t>MI2204416330</t>
  </si>
  <si>
    <t>WI220442676</t>
  </si>
  <si>
    <t>MI2204416334</t>
  </si>
  <si>
    <t>WI220442697</t>
  </si>
  <si>
    <t>WI22044285</t>
  </si>
  <si>
    <t>WI220443150</t>
  </si>
  <si>
    <t>MI2204421175</t>
  </si>
  <si>
    <t>WI220443156</t>
  </si>
  <si>
    <t>WI22044321</t>
  </si>
  <si>
    <t>201330006248</t>
  </si>
  <si>
    <t>MI220447907</t>
  </si>
  <si>
    <t>WI22044340</t>
  </si>
  <si>
    <t>WI220443415</t>
  </si>
  <si>
    <t>201308008356</t>
  </si>
  <si>
    <t>MI2204424294</t>
  </si>
  <si>
    <t>WI22044342</t>
  </si>
  <si>
    <t>MI220448378</t>
  </si>
  <si>
    <t>WI220443490</t>
  </si>
  <si>
    <t>201300022854</t>
  </si>
  <si>
    <t>MI2204424827</t>
  </si>
  <si>
    <t>WI220443491</t>
  </si>
  <si>
    <t>MI2204424809</t>
  </si>
  <si>
    <t>WI220443492</t>
  </si>
  <si>
    <t>MI2204424830</t>
  </si>
  <si>
    <t>WI220443495</t>
  </si>
  <si>
    <t>MI2204424850</t>
  </si>
  <si>
    <t>WI220443496</t>
  </si>
  <si>
    <t>MI2204424845</t>
  </si>
  <si>
    <t>WI220443499</t>
  </si>
  <si>
    <t>MI2204424886</t>
  </si>
  <si>
    <t>WI220443500</t>
  </si>
  <si>
    <t>MI2204424880</t>
  </si>
  <si>
    <t>WI220443502</t>
  </si>
  <si>
    <t>MI2204424890</t>
  </si>
  <si>
    <t>WI220443508</t>
  </si>
  <si>
    <t>MI2204424986</t>
  </si>
  <si>
    <t>WI220443509</t>
  </si>
  <si>
    <t>MI2204424989</t>
  </si>
  <si>
    <t>WI220443511</t>
  </si>
  <si>
    <t>MI2204424993</t>
  </si>
  <si>
    <t>WI220443621</t>
  </si>
  <si>
    <t>201300022939</t>
  </si>
  <si>
    <t>MI2204425919</t>
  </si>
  <si>
    <t>WI220443622</t>
  </si>
  <si>
    <t>MI2204425897</t>
  </si>
  <si>
    <t>WI220443625</t>
  </si>
  <si>
    <t>MI2204425929</t>
  </si>
  <si>
    <t>WI220443629</t>
  </si>
  <si>
    <t>MI2204425942</t>
  </si>
  <si>
    <t>WI220443634</t>
  </si>
  <si>
    <t>MI2204425981</t>
  </si>
  <si>
    <t>WI220443639</t>
  </si>
  <si>
    <t>MI2204425984</t>
  </si>
  <si>
    <t>WI220443704</t>
  </si>
  <si>
    <t>WI220443712</t>
  </si>
  <si>
    <t>WI220443741</t>
  </si>
  <si>
    <t>201130013650</t>
  </si>
  <si>
    <t>MI2204427221</t>
  </si>
  <si>
    <t>WI220443742</t>
  </si>
  <si>
    <t>MI2204427229</t>
  </si>
  <si>
    <t>WI220443756</t>
  </si>
  <si>
    <t>MI2204427320</t>
  </si>
  <si>
    <t>WI220443758</t>
  </si>
  <si>
    <t>MI2204427325</t>
  </si>
  <si>
    <t>WI220443849</t>
  </si>
  <si>
    <t>201110012723</t>
  </si>
  <si>
    <t>MI2204428055</t>
  </si>
  <si>
    <t>WI220443851</t>
  </si>
  <si>
    <t>MI2204428064</t>
  </si>
  <si>
    <t>WI220443853</t>
  </si>
  <si>
    <t>MI2204428069</t>
  </si>
  <si>
    <t>WI220443856</t>
  </si>
  <si>
    <t>MI2204428082</t>
  </si>
  <si>
    <t>WI22044386</t>
  </si>
  <si>
    <t>WI220443870</t>
  </si>
  <si>
    <t>MI2204428168</t>
  </si>
  <si>
    <t>WI220443878</t>
  </si>
  <si>
    <t>MI2204428272</t>
  </si>
  <si>
    <t>WI220443882</t>
  </si>
  <si>
    <t>201308008242</t>
  </si>
  <si>
    <t>MI2204428392</t>
  </si>
  <si>
    <t>WI220443898</t>
  </si>
  <si>
    <t>201130013669</t>
  </si>
  <si>
    <t>MI2204428569</t>
  </si>
  <si>
    <t>WI220443945</t>
  </si>
  <si>
    <t>201330006541</t>
  </si>
  <si>
    <t>MI2204429032</t>
  </si>
  <si>
    <t>WI220444010</t>
  </si>
  <si>
    <t>WI220444023</t>
  </si>
  <si>
    <t>WI220444028</t>
  </si>
  <si>
    <t>WI220444050</t>
  </si>
  <si>
    <t>201110012721</t>
  </si>
  <si>
    <t>MI2204430579</t>
  </si>
  <si>
    <t>WI220444055</t>
  </si>
  <si>
    <t>MI2204430583</t>
  </si>
  <si>
    <t>WI220444059</t>
  </si>
  <si>
    <t>WI220444073</t>
  </si>
  <si>
    <t>MI2204430643</t>
  </si>
  <si>
    <t>WI220444151</t>
  </si>
  <si>
    <t>201330006542</t>
  </si>
  <si>
    <t>MI2204431358</t>
  </si>
  <si>
    <t>WI220444155</t>
  </si>
  <si>
    <t>MI2204431394</t>
  </si>
  <si>
    <t>WI220444166</t>
  </si>
  <si>
    <t>MI2204431548</t>
  </si>
  <si>
    <t>WI220444167</t>
  </si>
  <si>
    <t>MI2204431565</t>
  </si>
  <si>
    <t>WI220444174</t>
  </si>
  <si>
    <t>MI2204431614</t>
  </si>
  <si>
    <t>WI220444175</t>
  </si>
  <si>
    <t>MI2204431656</t>
  </si>
  <si>
    <t>WI220444176</t>
  </si>
  <si>
    <t>MI2204431633</t>
  </si>
  <si>
    <t>WI220444219</t>
  </si>
  <si>
    <t>201300022954</t>
  </si>
  <si>
    <t>MI2204432004</t>
  </si>
  <si>
    <t>WI220444229</t>
  </si>
  <si>
    <t>MI2204432110</t>
  </si>
  <si>
    <t>WI220444284</t>
  </si>
  <si>
    <t>WI220444306</t>
  </si>
  <si>
    <t>MI2204432730</t>
  </si>
  <si>
    <t>WI220444311</t>
  </si>
  <si>
    <t>WI220444400</t>
  </si>
  <si>
    <t>MI2204433772</t>
  </si>
  <si>
    <t>WI220444441</t>
  </si>
  <si>
    <t>201308008255</t>
  </si>
  <si>
    <t>MI2204434012</t>
  </si>
  <si>
    <t>WI220444451</t>
  </si>
  <si>
    <t>201308008334</t>
  </si>
  <si>
    <t>MI2204434302</t>
  </si>
  <si>
    <t>WI220444501</t>
  </si>
  <si>
    <t>201340000791</t>
  </si>
  <si>
    <t>MI2204434749</t>
  </si>
  <si>
    <t>WI22044463</t>
  </si>
  <si>
    <t>201300022576</t>
  </si>
  <si>
    <t>MI220449247</t>
  </si>
  <si>
    <t>WI220444692</t>
  </si>
  <si>
    <t>WI220444720</t>
  </si>
  <si>
    <t>WI220444766</t>
  </si>
  <si>
    <t>201300022955</t>
  </si>
  <si>
    <t>MI2204436260</t>
  </si>
  <si>
    <t>WI220444792</t>
  </si>
  <si>
    <t>201330006550</t>
  </si>
  <si>
    <t>MI2204436497</t>
  </si>
  <si>
    <t>WI220444880</t>
  </si>
  <si>
    <t>201348000480</t>
  </si>
  <si>
    <t>MI2204437752</t>
  </si>
  <si>
    <t>WI220444881</t>
  </si>
  <si>
    <t>201340000820</t>
  </si>
  <si>
    <t>MI2204437769</t>
  </si>
  <si>
    <t>WI220444882</t>
  </si>
  <si>
    <t>MI2204437843</t>
  </si>
  <si>
    <t>WI220444885</t>
  </si>
  <si>
    <t>MI2204437891</t>
  </si>
  <si>
    <t>WI220444886</t>
  </si>
  <si>
    <t>MI2204437878</t>
  </si>
  <si>
    <t>WI220444896</t>
  </si>
  <si>
    <t>MI2204437993</t>
  </si>
  <si>
    <t>WI220445095</t>
  </si>
  <si>
    <t>MI2204439679</t>
  </si>
  <si>
    <t>WI220445101</t>
  </si>
  <si>
    <t>201330006507</t>
  </si>
  <si>
    <t>MI2204439727</t>
  </si>
  <si>
    <t>WI220445104</t>
  </si>
  <si>
    <t>MI2204439737</t>
  </si>
  <si>
    <t>WI220445110</t>
  </si>
  <si>
    <t>MI2204439765</t>
  </si>
  <si>
    <t>WI220445114</t>
  </si>
  <si>
    <t>MI2204439789</t>
  </si>
  <si>
    <t>WI220445124</t>
  </si>
  <si>
    <t>MI2204439841</t>
  </si>
  <si>
    <t>WI220445125</t>
  </si>
  <si>
    <t>MI2204439858</t>
  </si>
  <si>
    <t>WI220445129</t>
  </si>
  <si>
    <t>MI2204439874</t>
  </si>
  <si>
    <t>WI220445133</t>
  </si>
  <si>
    <t>201348000479</t>
  </si>
  <si>
    <t>MI2204439967</t>
  </si>
  <si>
    <t>WI220445268</t>
  </si>
  <si>
    <t>WI220445272</t>
  </si>
  <si>
    <t>WI220445276</t>
  </si>
  <si>
    <t>WI220445279</t>
  </si>
  <si>
    <t>WI220445370</t>
  </si>
  <si>
    <t>201300022849</t>
  </si>
  <si>
    <t>MI2204442927</t>
  </si>
  <si>
    <t>WI220445397</t>
  </si>
  <si>
    <t>201300022450</t>
  </si>
  <si>
    <t>MI2204443235</t>
  </si>
  <si>
    <t>WI220445512</t>
  </si>
  <si>
    <t>201340000819</t>
  </si>
  <si>
    <t>MI2204444157</t>
  </si>
  <si>
    <t>WI220445534</t>
  </si>
  <si>
    <t>MI2204444359</t>
  </si>
  <si>
    <t>WI220445599</t>
  </si>
  <si>
    <t>201348000406</t>
  </si>
  <si>
    <t>MI2204445485</t>
  </si>
  <si>
    <t>WI220445621</t>
  </si>
  <si>
    <t>MI2204445785</t>
  </si>
  <si>
    <t>WI220445656</t>
  </si>
  <si>
    <t>MI2204446114</t>
  </si>
  <si>
    <t>WI220445672</t>
  </si>
  <si>
    <t>201330006556</t>
  </si>
  <si>
    <t>MI2204446145</t>
  </si>
  <si>
    <t>WI220445679</t>
  </si>
  <si>
    <t>WI220445685</t>
  </si>
  <si>
    <t>WI220445704</t>
  </si>
  <si>
    <t>WI220445726</t>
  </si>
  <si>
    <t>WI220445727</t>
  </si>
  <si>
    <t>201330006455</t>
  </si>
  <si>
    <t>MI2204446694</t>
  </si>
  <si>
    <t>WI220445731</t>
  </si>
  <si>
    <t>MI2204446742</t>
  </si>
  <si>
    <t>WI220445744</t>
  </si>
  <si>
    <t>MI2204446933</t>
  </si>
  <si>
    <t>WI220445750</t>
  </si>
  <si>
    <t>MI2204446959</t>
  </si>
  <si>
    <t>WI220446115</t>
  </si>
  <si>
    <t>201330006543</t>
  </si>
  <si>
    <t>MI2204450622</t>
  </si>
  <si>
    <t>WI220446118</t>
  </si>
  <si>
    <t>MI2204450620</t>
  </si>
  <si>
    <t>WI220446123</t>
  </si>
  <si>
    <t>MI2204450693</t>
  </si>
  <si>
    <t>WI220446124</t>
  </si>
  <si>
    <t>MI2204450695</t>
  </si>
  <si>
    <t>WI220446235</t>
  </si>
  <si>
    <t>201308008401</t>
  </si>
  <si>
    <t>MI2204452045</t>
  </si>
  <si>
    <t>WI220446237</t>
  </si>
  <si>
    <t>WI220446239</t>
  </si>
  <si>
    <t>WI220446270</t>
  </si>
  <si>
    <t>201100014928</t>
  </si>
  <si>
    <t>MI2204452617</t>
  </si>
  <si>
    <t>WI220446275</t>
  </si>
  <si>
    <t>MI2204452707</t>
  </si>
  <si>
    <t>WI220446351</t>
  </si>
  <si>
    <t>201300022861</t>
  </si>
  <si>
    <t>MI2204453526</t>
  </si>
  <si>
    <t>WI220446428</t>
  </si>
  <si>
    <t>WI220446449</t>
  </si>
  <si>
    <t>WI220446467</t>
  </si>
  <si>
    <t>201300022970</t>
  </si>
  <si>
    <t>MI2204454642</t>
  </si>
  <si>
    <t>WI220446468</t>
  </si>
  <si>
    <t>MI2204454644</t>
  </si>
  <si>
    <t>WI220446469</t>
  </si>
  <si>
    <t>MI2204454645</t>
  </si>
  <si>
    <t>WI22044654</t>
  </si>
  <si>
    <t>201340000763</t>
  </si>
  <si>
    <t>MI220450773</t>
  </si>
  <si>
    <t>WI220446550</t>
  </si>
  <si>
    <t>MI2204455391</t>
  </si>
  <si>
    <t>WI220446551</t>
  </si>
  <si>
    <t>MI2204455394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</si>
  <si>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</si>
  <si>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</si>
  <si>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</si>
  <si>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</si>
  <si>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</si>
  <si>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</si>
  <si>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</si>
  <si>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</si>
  <si>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</si>
  <si>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WI220447082</t>
  </si>
  <si>
    <t>201348000404</t>
  </si>
  <si>
    <t>MI2204461147</t>
  </si>
  <si>
    <t>WI220447267</t>
  </si>
  <si>
    <t>201130013672</t>
  </si>
  <si>
    <t>MI2204462358</t>
  </si>
  <si>
    <t>WI220447275</t>
  </si>
  <si>
    <t>MI2204462383</t>
  </si>
  <si>
    <t>WI220447276</t>
  </si>
  <si>
    <t>MI2204462387</t>
  </si>
  <si>
    <t>WI220447279</t>
  </si>
  <si>
    <t>MI2204462390</t>
  </si>
  <si>
    <t>WI220447385</t>
  </si>
  <si>
    <t>MI2204463154</t>
  </si>
  <si>
    <t>WI220447386</t>
  </si>
  <si>
    <t>MI2204463171</t>
  </si>
  <si>
    <t>WI220447410</t>
  </si>
  <si>
    <t>201330006561</t>
  </si>
  <si>
    <t>MI2204463519</t>
  </si>
  <si>
    <t>WI220447437</t>
  </si>
  <si>
    <t>WI220447456</t>
  </si>
  <si>
    <t>WI220447460</t>
  </si>
  <si>
    <t>MI2204464264</t>
  </si>
  <si>
    <t>WI220447485</t>
  </si>
  <si>
    <t>201300022840</t>
  </si>
  <si>
    <t>MI2204464833</t>
  </si>
  <si>
    <t>WI220447486</t>
  </si>
  <si>
    <t>MI2204464832</t>
  </si>
  <si>
    <t>WI220447491</t>
  </si>
  <si>
    <t>MI2204464939</t>
  </si>
  <si>
    <t>WI220447492</t>
  </si>
  <si>
    <t>MI2204464949</t>
  </si>
  <si>
    <t>WI220447502</t>
  </si>
  <si>
    <t>MI2204465167</t>
  </si>
  <si>
    <t>WI22044760</t>
  </si>
  <si>
    <t>WI220447603</t>
  </si>
  <si>
    <t>201340000832</t>
  </si>
  <si>
    <t>MI2204466135</t>
  </si>
  <si>
    <t>WI22044767</t>
  </si>
  <si>
    <t>WI220447916</t>
  </si>
  <si>
    <t>MI2204469023</t>
  </si>
  <si>
    <t>WI22044796</t>
  </si>
  <si>
    <t>WI220447978</t>
  </si>
  <si>
    <t>201300022942</t>
  </si>
  <si>
    <t>MI2204469694</t>
  </si>
  <si>
    <t>WI22044799</t>
  </si>
  <si>
    <t>WI220448064</t>
  </si>
  <si>
    <t>201330006720</t>
  </si>
  <si>
    <t>MI2204470245</t>
  </si>
  <si>
    <t>WI220448107</t>
  </si>
  <si>
    <t>WI22044811</t>
  </si>
  <si>
    <t>WI220448130</t>
  </si>
  <si>
    <t>WI220448135</t>
  </si>
  <si>
    <t>201308008308</t>
  </si>
  <si>
    <t>MI2204471098</t>
  </si>
  <si>
    <t>WI220448147</t>
  </si>
  <si>
    <t>WI220448160</t>
  </si>
  <si>
    <t>201330006572</t>
  </si>
  <si>
    <t>MI2204471288</t>
  </si>
  <si>
    <t>WI220448161</t>
  </si>
  <si>
    <t>MI2204471298</t>
  </si>
  <si>
    <t>WI220448162</t>
  </si>
  <si>
    <t>MI2204471312</t>
  </si>
  <si>
    <t>WI220448333</t>
  </si>
  <si>
    <t>MI2204473178</t>
  </si>
  <si>
    <t>WI22044834</t>
  </si>
  <si>
    <t>WI220448542</t>
  </si>
  <si>
    <t>MI2204475121</t>
  </si>
  <si>
    <t>WI220448574</t>
  </si>
  <si>
    <t>201308008322</t>
  </si>
  <si>
    <t>MI2204475447</t>
  </si>
  <si>
    <t>WI220448707</t>
  </si>
  <si>
    <t>WI22044884</t>
  </si>
  <si>
    <t>201110012675</t>
  </si>
  <si>
    <t>MI220452448</t>
  </si>
  <si>
    <t>WI220448857</t>
  </si>
  <si>
    <t>201348000455</t>
  </si>
  <si>
    <t>MI2204477858</t>
  </si>
  <si>
    <t>WI220448913</t>
  </si>
  <si>
    <t>WI22044905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</si>
  <si>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</si>
  <si>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</si>
  <si>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</si>
  <si>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</si>
  <si>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</si>
  <si>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</si>
  <si>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</si>
  <si>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</si>
  <si>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</si>
  <si>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WI220449590</t>
  </si>
  <si>
    <t>201300022996</t>
  </si>
  <si>
    <t>MI2204483532</t>
  </si>
  <si>
    <t>WI220449714</t>
  </si>
  <si>
    <t>WI220449780</t>
  </si>
  <si>
    <t>201308008419</t>
  </si>
  <si>
    <t>MI2204485553</t>
  </si>
  <si>
    <t>WI220449806</t>
  </si>
  <si>
    <t>201300022905</t>
  </si>
  <si>
    <t>MI2204485760</t>
  </si>
  <si>
    <t>WI220449810</t>
  </si>
  <si>
    <t>MI2204485770</t>
  </si>
  <si>
    <t>WI220449828</t>
  </si>
  <si>
    <t>MI2204485856</t>
  </si>
  <si>
    <t>WI220449872</t>
  </si>
  <si>
    <t>WI22044995</t>
  </si>
  <si>
    <t>WI220450330</t>
  </si>
  <si>
    <t>201300022947</t>
  </si>
  <si>
    <t>MI2204490104</t>
  </si>
  <si>
    <t>WI22045070</t>
  </si>
  <si>
    <t>MI220453797</t>
  </si>
  <si>
    <t>WI22045073</t>
  </si>
  <si>
    <t>MI220453810</t>
  </si>
  <si>
    <t>WI220450771</t>
  </si>
  <si>
    <t>201300022973</t>
  </si>
  <si>
    <t>MI2204492316</t>
  </si>
  <si>
    <t>WI220450953</t>
  </si>
  <si>
    <t>201330006565</t>
  </si>
  <si>
    <t>MI2204493854</t>
  </si>
  <si>
    <t>WI220450954</t>
  </si>
  <si>
    <t>201130013680</t>
  </si>
  <si>
    <t>MI2204493858</t>
  </si>
  <si>
    <t>WI220451005</t>
  </si>
  <si>
    <t>WI220451008</t>
  </si>
  <si>
    <t>MI2204493995</t>
  </si>
  <si>
    <t>WI220451010</t>
  </si>
  <si>
    <t>201348000456</t>
  </si>
  <si>
    <t>MI2204494019</t>
  </si>
  <si>
    <t>WI220451020</t>
  </si>
  <si>
    <t>201100015008</t>
  </si>
  <si>
    <t>MI2204494114</t>
  </si>
  <si>
    <t>WI220451021</t>
  </si>
  <si>
    <t>MI2204494116</t>
  </si>
  <si>
    <t>WI220451022</t>
  </si>
  <si>
    <t>MI2204494119</t>
  </si>
  <si>
    <t>WI220451023</t>
  </si>
  <si>
    <t>MI2204494117</t>
  </si>
  <si>
    <t>WI220451024</t>
  </si>
  <si>
    <t>MI2204494120</t>
  </si>
  <si>
    <t>WI220451025</t>
  </si>
  <si>
    <t>MI2204494124</t>
  </si>
  <si>
    <t>WI220451064</t>
  </si>
  <si>
    <t>WI220451067</t>
  </si>
  <si>
    <t>WI220451086</t>
  </si>
  <si>
    <t>WI220451089</t>
  </si>
  <si>
    <t>WI220451135</t>
  </si>
  <si>
    <t>201308008421</t>
  </si>
  <si>
    <t>MI2204495108</t>
  </si>
  <si>
    <t>WI220451145</t>
  </si>
  <si>
    <t>WI220451164</t>
  </si>
  <si>
    <t>201330006600</t>
  </si>
  <si>
    <t>MI2204495272</t>
  </si>
  <si>
    <t>WI220451172</t>
  </si>
  <si>
    <t>WI220451405</t>
  </si>
  <si>
    <t>MI2204497683</t>
  </si>
  <si>
    <t>WI220451414</t>
  </si>
  <si>
    <t>WI22045158</t>
  </si>
  <si>
    <t>201330006256</t>
  </si>
  <si>
    <t>MI220454406</t>
  </si>
  <si>
    <t>WI220451788</t>
  </si>
  <si>
    <t>MI2204500913</t>
  </si>
  <si>
    <t>WI22045191</t>
  </si>
  <si>
    <t>201110012666</t>
  </si>
  <si>
    <t>MI220454600</t>
  </si>
  <si>
    <t>WI220451932</t>
  </si>
  <si>
    <t>201340000815</t>
  </si>
  <si>
    <t>MI2204502381</t>
  </si>
  <si>
    <t>WI220451969</t>
  </si>
  <si>
    <t>MI2204502918</t>
  </si>
  <si>
    <t>WI220451999</t>
  </si>
  <si>
    <t>201300022961</t>
  </si>
  <si>
    <t>MI2204503176</t>
  </si>
  <si>
    <t>WI220452002</t>
  </si>
  <si>
    <t>MI2204503191</t>
  </si>
  <si>
    <t>WI220452040</t>
  </si>
  <si>
    <t>MI2204503578</t>
  </si>
  <si>
    <t>WI220452134</t>
  </si>
  <si>
    <t>201330006551</t>
  </si>
  <si>
    <t>MI2204504570</t>
  </si>
  <si>
    <t>WI220452135</t>
  </si>
  <si>
    <t>MI2204504577</t>
  </si>
  <si>
    <t>WI220452137</t>
  </si>
  <si>
    <t>MI2204504613</t>
  </si>
  <si>
    <t>WI220452140</t>
  </si>
  <si>
    <t>MI2204504589</t>
  </si>
  <si>
    <t>WI220452153</t>
  </si>
  <si>
    <t>201300022925</t>
  </si>
  <si>
    <t>MI2204504896</t>
  </si>
  <si>
    <t>WI220452156</t>
  </si>
  <si>
    <t>MI2204504904</t>
  </si>
  <si>
    <t>WI220452157</t>
  </si>
  <si>
    <t>MI2204504938</t>
  </si>
  <si>
    <t>WI220452164</t>
  </si>
  <si>
    <t>MI2204504954</t>
  </si>
  <si>
    <t>WI220452165</t>
  </si>
  <si>
    <t>MI2204504963</t>
  </si>
  <si>
    <t>WI220452197</t>
  </si>
  <si>
    <t>201308008422</t>
  </si>
  <si>
    <t>MI2204505184</t>
  </si>
  <si>
    <t>WI220452205</t>
  </si>
  <si>
    <t>201340000834</t>
  </si>
  <si>
    <t>MI2204505364</t>
  </si>
  <si>
    <t>WI220452206</t>
  </si>
  <si>
    <t>MI2204505381</t>
  </si>
  <si>
    <t>WI220452418</t>
  </si>
  <si>
    <t>MI2204507311</t>
  </si>
  <si>
    <t>WI220452436</t>
  </si>
  <si>
    <t>201330006501</t>
  </si>
  <si>
    <t>MI2204507378</t>
  </si>
  <si>
    <t>WI220452671</t>
  </si>
  <si>
    <t>MI2204509182</t>
  </si>
  <si>
    <t>WI220452743</t>
  </si>
  <si>
    <t>201330006526</t>
  </si>
  <si>
    <t>MI2204509557</t>
  </si>
  <si>
    <t>WI220452768</t>
  </si>
  <si>
    <t>201100015012</t>
  </si>
  <si>
    <t>MI2204509746</t>
  </si>
  <si>
    <t>WI220452840</t>
  </si>
  <si>
    <t>MI2204510122</t>
  </si>
  <si>
    <t>WI220452845</t>
  </si>
  <si>
    <t>MI2204510220</t>
  </si>
  <si>
    <t>WI220452846</t>
  </si>
  <si>
    <t>MI2204510225</t>
  </si>
  <si>
    <t>WI220452848</t>
  </si>
  <si>
    <t>MI2204510232</t>
  </si>
  <si>
    <t>WI220452850</t>
  </si>
  <si>
    <t>MI2204510239</t>
  </si>
  <si>
    <t>WI220452853</t>
  </si>
  <si>
    <t>MI2204510244</t>
  </si>
  <si>
    <t>WI220452867</t>
  </si>
  <si>
    <t>MI2204510321</t>
  </si>
  <si>
    <t>WI220452870</t>
  </si>
  <si>
    <t>MI2204510331</t>
  </si>
  <si>
    <t>WI220452872</t>
  </si>
  <si>
    <t>MI2204510343</t>
  </si>
  <si>
    <t>WI220452881</t>
  </si>
  <si>
    <t>MI2204510424</t>
  </si>
  <si>
    <t>WI220452981</t>
  </si>
  <si>
    <t>MI2204511465</t>
  </si>
  <si>
    <t>WI220453045</t>
  </si>
  <si>
    <t>201330006554</t>
  </si>
  <si>
    <t>MI2204511891</t>
  </si>
  <si>
    <t>WI220453131</t>
  </si>
  <si>
    <t>201330006549</t>
  </si>
  <si>
    <t>MI2204512996</t>
  </si>
  <si>
    <t>WI220453155</t>
  </si>
  <si>
    <t>MI2204513287</t>
  </si>
  <si>
    <t>WI220453157</t>
  </si>
  <si>
    <t>201300022984</t>
  </si>
  <si>
    <t>MI2204513345</t>
  </si>
  <si>
    <t>WI220453161</t>
  </si>
  <si>
    <t>MI2204513328</t>
  </si>
  <si>
    <t>WI220453162</t>
  </si>
  <si>
    <t>MI2204513366</t>
  </si>
  <si>
    <t>WI220453164</t>
  </si>
  <si>
    <t>MI2204513435</t>
  </si>
  <si>
    <t>WI220453166</t>
  </si>
  <si>
    <t>MI2204513396</t>
  </si>
  <si>
    <t>WI220453167</t>
  </si>
  <si>
    <t>MI2204513404</t>
  </si>
  <si>
    <t>WI220453169</t>
  </si>
  <si>
    <t>MI2204513419</t>
  </si>
  <si>
    <t>WI220453178</t>
  </si>
  <si>
    <t>MI2204513485</t>
  </si>
  <si>
    <t>WI220453194</t>
  </si>
  <si>
    <t>201348000475</t>
  </si>
  <si>
    <t>MI2204513794</t>
  </si>
  <si>
    <t>WI220453211</t>
  </si>
  <si>
    <t>201330006578</t>
  </si>
  <si>
    <t>MI2204514059</t>
  </si>
  <si>
    <t>WI220453289</t>
  </si>
  <si>
    <t>201300023000</t>
  </si>
  <si>
    <t>MI2204515353</t>
  </si>
  <si>
    <t>WI220453327</t>
  </si>
  <si>
    <t>MI2204515749</t>
  </si>
  <si>
    <t>WI220453345</t>
  </si>
  <si>
    <t>WI220453351</t>
  </si>
  <si>
    <t>WI220453382</t>
  </si>
  <si>
    <t>WI220453404</t>
  </si>
  <si>
    <t>WI220453419</t>
  </si>
  <si>
    <t>WI220453433</t>
  </si>
  <si>
    <t>WI220453437</t>
  </si>
  <si>
    <t>WI220453469</t>
  </si>
  <si>
    <t>WI22045350</t>
  </si>
  <si>
    <t>WI220453571</t>
  </si>
  <si>
    <t>201300023021</t>
  </si>
  <si>
    <t>MI2204518623</t>
  </si>
  <si>
    <t>WI22045371</t>
  </si>
  <si>
    <t>MI220456663</t>
  </si>
  <si>
    <t>WI220453920</t>
  </si>
  <si>
    <t>MI2204522138</t>
  </si>
  <si>
    <t>WI220454074</t>
  </si>
  <si>
    <t>WI220454079</t>
  </si>
  <si>
    <t>MI2204523971</t>
  </si>
  <si>
    <t>WI220454259</t>
  </si>
  <si>
    <t>MI2204525575</t>
  </si>
  <si>
    <t>WI22045427</t>
  </si>
  <si>
    <t>201300022541</t>
  </si>
  <si>
    <t>MI220457048</t>
  </si>
  <si>
    <t>WI220454278</t>
  </si>
  <si>
    <t>201130013673</t>
  </si>
  <si>
    <t>MI2204525875</t>
  </si>
  <si>
    <t>WI220454280</t>
  </si>
  <si>
    <t>MI2204525877</t>
  </si>
  <si>
    <t>WI220454283</t>
  </si>
  <si>
    <t>MI2204525931</t>
  </si>
  <si>
    <t>WI220454289</t>
  </si>
  <si>
    <t>MI2204526013</t>
  </si>
  <si>
    <t>WI220454290</t>
  </si>
  <si>
    <t>MI2204526011</t>
  </si>
  <si>
    <t>WI220454292</t>
  </si>
  <si>
    <t>MI2204526048</t>
  </si>
  <si>
    <t>WI22045431</t>
  </si>
  <si>
    <t>MI220457073</t>
  </si>
  <si>
    <t>WI220454390</t>
  </si>
  <si>
    <t>MI2204527222</t>
  </si>
  <si>
    <t>WI220454454</t>
  </si>
  <si>
    <t>201348000499</t>
  </si>
  <si>
    <t>MI2204527852</t>
  </si>
  <si>
    <t>WI22045446</t>
  </si>
  <si>
    <t>MI220457167</t>
  </si>
  <si>
    <t>WI220454463</t>
  </si>
  <si>
    <t>201300023015</t>
  </si>
  <si>
    <t>MI2204528005</t>
  </si>
  <si>
    <t>WI220454492</t>
  </si>
  <si>
    <t>WI220454612</t>
  </si>
  <si>
    <t>WI220454613</t>
  </si>
  <si>
    <t>WI220454689</t>
  </si>
  <si>
    <t>201330006582</t>
  </si>
  <si>
    <t>MI2204530495</t>
  </si>
  <si>
    <t>WI220454690</t>
  </si>
  <si>
    <t>MI2204530498</t>
  </si>
  <si>
    <t>WI220454691</t>
  </si>
  <si>
    <t>MI2204530499</t>
  </si>
  <si>
    <t>WI220454863</t>
  </si>
  <si>
    <t>WI220454869</t>
  </si>
  <si>
    <t>WI220454875</t>
  </si>
  <si>
    <t>WI220454876</t>
  </si>
  <si>
    <t>WI22045491</t>
  </si>
  <si>
    <t>201348000310</t>
  </si>
  <si>
    <t>MI220457449</t>
  </si>
  <si>
    <t>WI220455251</t>
  </si>
  <si>
    <t>201340000691</t>
  </si>
  <si>
    <t>MI2204536266</t>
  </si>
  <si>
    <t>WI220455310</t>
  </si>
  <si>
    <t>201300023005</t>
  </si>
  <si>
    <t>MI2204536669</t>
  </si>
  <si>
    <t>WI220455320</t>
  </si>
  <si>
    <t>WI220455479</t>
  </si>
  <si>
    <t>MI2204538031</t>
  </si>
  <si>
    <t>WI220455583</t>
  </si>
  <si>
    <t>MI2204539054</t>
  </si>
  <si>
    <t>WI220455636</t>
  </si>
  <si>
    <t>MI2204539659</t>
  </si>
  <si>
    <t>WI22045564</t>
  </si>
  <si>
    <t>WI220455678</t>
  </si>
  <si>
    <t>WI220455806</t>
  </si>
  <si>
    <t>201100015003</t>
  </si>
  <si>
    <t>MI2204541336</t>
  </si>
  <si>
    <t>WI220455826</t>
  </si>
  <si>
    <t>201300021532</t>
  </si>
  <si>
    <t>MI2204541799</t>
  </si>
  <si>
    <t>WI220455898</t>
  </si>
  <si>
    <t>201330006605</t>
  </si>
  <si>
    <t>MI2204542461</t>
  </si>
  <si>
    <t>WI220455900</t>
  </si>
  <si>
    <t>WI220456063</t>
  </si>
  <si>
    <t>WI220456073</t>
  </si>
  <si>
    <t>WI220456114</t>
  </si>
  <si>
    <t>MI2204544666</t>
  </si>
  <si>
    <t>WI220456128</t>
  </si>
  <si>
    <t>MI2204544788</t>
  </si>
  <si>
    <t>WI220456129</t>
  </si>
  <si>
    <t>MI2204544855</t>
  </si>
  <si>
    <t>WI220456414</t>
  </si>
  <si>
    <t>MI2204547824</t>
  </si>
  <si>
    <t>WI220456928</t>
  </si>
  <si>
    <t>MI2204551742</t>
  </si>
  <si>
    <t>WI220456953</t>
  </si>
  <si>
    <t>MI2204552146</t>
  </si>
  <si>
    <t>WI22045709</t>
  </si>
  <si>
    <t>MI220459056</t>
  </si>
  <si>
    <t>WI220457259</t>
  </si>
  <si>
    <t>201348000501</t>
  </si>
  <si>
    <t>MI2204555050</t>
  </si>
  <si>
    <t>WI220457312</t>
  </si>
  <si>
    <t>WI220457326</t>
  </si>
  <si>
    <t>201300023033</t>
  </si>
  <si>
    <t>MI2204556212</t>
  </si>
  <si>
    <t>WI220457352</t>
  </si>
  <si>
    <t>WI220457404</t>
  </si>
  <si>
    <t>201130013675</t>
  </si>
  <si>
    <t>MI2204557026</t>
  </si>
  <si>
    <t>WI22045741</t>
  </si>
  <si>
    <t>201340000762</t>
  </si>
  <si>
    <t>MI220459337</t>
  </si>
  <si>
    <t>WI220457434</t>
  </si>
  <si>
    <t>MI2204557444</t>
  </si>
  <si>
    <t>WI220457446</t>
  </si>
  <si>
    <t>MI2204557557</t>
  </si>
  <si>
    <t>WI220457496</t>
  </si>
  <si>
    <t>201300023041</t>
  </si>
  <si>
    <t>MI2204558131</t>
  </si>
  <si>
    <t>WI220457497</t>
  </si>
  <si>
    <t>MI2204558141</t>
  </si>
  <si>
    <t>WI220457498</t>
  </si>
  <si>
    <t>MI2204558173</t>
  </si>
  <si>
    <t>WI220457500</t>
  </si>
  <si>
    <t>MI2204558156</t>
  </si>
  <si>
    <t>WI220457509</t>
  </si>
  <si>
    <t>MI2204558313</t>
  </si>
  <si>
    <t>WI220457511</t>
  </si>
  <si>
    <t>MI2204558332</t>
  </si>
  <si>
    <t>WI220457529</t>
  </si>
  <si>
    <t>MI2204558406</t>
  </si>
  <si>
    <t>WI220457536</t>
  </si>
  <si>
    <t>MI2204558416</t>
  </si>
  <si>
    <t>WI220457550</t>
  </si>
  <si>
    <t>MI2204558482</t>
  </si>
  <si>
    <t>WI220457554</t>
  </si>
  <si>
    <t>MI2204558534</t>
  </si>
  <si>
    <t>WI220457555</t>
  </si>
  <si>
    <t>MI2204558512</t>
  </si>
  <si>
    <t>WI220457557</t>
  </si>
  <si>
    <t>MI2204558498</t>
  </si>
  <si>
    <t>WI220457794</t>
  </si>
  <si>
    <t>MI2204560375</t>
  </si>
  <si>
    <t>WI220457820</t>
  </si>
  <si>
    <t>201300023008</t>
  </si>
  <si>
    <t>MI2204560889</t>
  </si>
  <si>
    <t>WI220457868</t>
  </si>
  <si>
    <t>201330006620</t>
  </si>
  <si>
    <t>MI2204561949</t>
  </si>
  <si>
    <t>WI220457876</t>
  </si>
  <si>
    <t>WI220457953</t>
  </si>
  <si>
    <t>WI220457957</t>
  </si>
  <si>
    <t>WI220457959</t>
  </si>
  <si>
    <t>201330006626</t>
  </si>
  <si>
    <t>MI2204563376</t>
  </si>
  <si>
    <t>WI22045797</t>
  </si>
  <si>
    <t>201300022517</t>
  </si>
  <si>
    <t>MI220459832</t>
  </si>
  <si>
    <t>WI220458090</t>
  </si>
  <si>
    <t>201300023037</t>
  </si>
  <si>
    <t>MI2204564482</t>
  </si>
  <si>
    <t>WI220458091</t>
  </si>
  <si>
    <t>MI2204564484</t>
  </si>
  <si>
    <t>WI220458093</t>
  </si>
  <si>
    <t>MI2204564497</t>
  </si>
  <si>
    <t>WI220458094</t>
  </si>
  <si>
    <t>MI2204564500</t>
  </si>
  <si>
    <t>WI220458096</t>
  </si>
  <si>
    <t>MI2204564510</t>
  </si>
  <si>
    <t>WI220458158</t>
  </si>
  <si>
    <t>201100015024</t>
  </si>
  <si>
    <t>MI2204564946</t>
  </si>
  <si>
    <t>WI220458160</t>
  </si>
  <si>
    <t>MI2204564982</t>
  </si>
  <si>
    <t>WI220458202</t>
  </si>
  <si>
    <t>MI2204565626</t>
  </si>
  <si>
    <t>WI220458260</t>
  </si>
  <si>
    <t>201300023031</t>
  </si>
  <si>
    <t>MI2204566158</t>
  </si>
  <si>
    <t>WI220458271</t>
  </si>
  <si>
    <t>201308008416</t>
  </si>
  <si>
    <t>MI2204566310</t>
  </si>
  <si>
    <t>WI220458277</t>
  </si>
  <si>
    <t>WI220458283</t>
  </si>
  <si>
    <t>WI220458284</t>
  </si>
  <si>
    <t>WI220458286</t>
  </si>
  <si>
    <t>WI220458295</t>
  </si>
  <si>
    <t>201300022726</t>
  </si>
  <si>
    <t>MI2204566633</t>
  </si>
  <si>
    <t>WI220458323</t>
  </si>
  <si>
    <t>201300023059</t>
  </si>
  <si>
    <t>MI2204566785</t>
  </si>
  <si>
    <t>WI220458326</t>
  </si>
  <si>
    <t>WI220458328</t>
  </si>
  <si>
    <t>WI220458340</t>
  </si>
  <si>
    <t>WI220458432</t>
  </si>
  <si>
    <t>201330006636</t>
  </si>
  <si>
    <t>MI2204567519</t>
  </si>
  <si>
    <t>WI220458509</t>
  </si>
  <si>
    <t>MI2204568348</t>
  </si>
  <si>
    <t>WI22045852</t>
  </si>
  <si>
    <t>MI220460275</t>
  </si>
  <si>
    <t>WI220458748</t>
  </si>
  <si>
    <t>MI2204570944</t>
  </si>
  <si>
    <t>WI220458749</t>
  </si>
  <si>
    <t>MI2204570952</t>
  </si>
  <si>
    <t>WI220458956</t>
  </si>
  <si>
    <t>MI2204573313</t>
  </si>
  <si>
    <t>WI220458958</t>
  </si>
  <si>
    <t>MI2204573340</t>
  </si>
  <si>
    <t>WI220458968</t>
  </si>
  <si>
    <t>MI2204573612</t>
  </si>
  <si>
    <t>WI220458976</t>
  </si>
  <si>
    <t>MI2204573709</t>
  </si>
  <si>
    <t>WI220458988</t>
  </si>
  <si>
    <t>WI220458996</t>
  </si>
  <si>
    <t>WI220458999</t>
  </si>
  <si>
    <t>WI220459015</t>
  </si>
  <si>
    <t>WI220459050</t>
  </si>
  <si>
    <t>201300023054</t>
  </si>
  <si>
    <t>MI2204574844</t>
  </si>
  <si>
    <t>WI220459072</t>
  </si>
  <si>
    <t>201340000845</t>
  </si>
  <si>
    <t>MI2204574963</t>
  </si>
  <si>
    <t>WI220459108</t>
  </si>
  <si>
    <t>MI2204575639</t>
  </si>
  <si>
    <t>WI220459111</t>
  </si>
  <si>
    <t>WI220459117</t>
  </si>
  <si>
    <t>201330006474</t>
  </si>
  <si>
    <t>MI2204575688</t>
  </si>
  <si>
    <t>WI220459120</t>
  </si>
  <si>
    <t>201330006604</t>
  </si>
  <si>
    <t>MI2204575742</t>
  </si>
  <si>
    <t>WI220459123</t>
  </si>
  <si>
    <t>MI2204575753</t>
  </si>
  <si>
    <t>WI220459198</t>
  </si>
  <si>
    <t>MI2204576892</t>
  </si>
  <si>
    <t>WI220459252</t>
  </si>
  <si>
    <t>WI220459265</t>
  </si>
  <si>
    <t>201340000831</t>
  </si>
  <si>
    <t>MI2204577601</t>
  </si>
  <si>
    <t>WI220459390</t>
  </si>
  <si>
    <t>201330006552</t>
  </si>
  <si>
    <t>MI2204578928</t>
  </si>
  <si>
    <t>WI220459393</t>
  </si>
  <si>
    <t>MI2204578930</t>
  </si>
  <si>
    <t>WI220459395</t>
  </si>
  <si>
    <t>MI2204578943</t>
  </si>
  <si>
    <t>WI220459418</t>
  </si>
  <si>
    <t>WI220459427</t>
  </si>
  <si>
    <t>WI22045957</t>
  </si>
  <si>
    <t>201300022604</t>
  </si>
  <si>
    <t>MI220461144</t>
  </si>
  <si>
    <t>WI220459621</t>
  </si>
  <si>
    <t>MI2204581312</t>
  </si>
  <si>
    <t>WI22045968</t>
  </si>
  <si>
    <t>201130013538</t>
  </si>
  <si>
    <t>MI220461207</t>
  </si>
  <si>
    <t>WI220459778</t>
  </si>
  <si>
    <t>201348000422</t>
  </si>
  <si>
    <t>MI2204583598</t>
  </si>
  <si>
    <t>WI220459814</t>
  </si>
  <si>
    <t>201308008424</t>
  </si>
  <si>
    <t>MI2204584125</t>
  </si>
  <si>
    <t>WI220459826</t>
  </si>
  <si>
    <t>201348000372</t>
  </si>
  <si>
    <t>MI2204584304</t>
  </si>
  <si>
    <t>WI220459887</t>
  </si>
  <si>
    <t>MI2204585260</t>
  </si>
  <si>
    <t>WI220459933</t>
  </si>
  <si>
    <t>201110012733</t>
  </si>
  <si>
    <t>MI2204586084</t>
  </si>
  <si>
    <t>WI220459943</t>
  </si>
  <si>
    <t>201100015017</t>
  </si>
  <si>
    <t>MI2204586102</t>
  </si>
  <si>
    <t>WI220460210</t>
  </si>
  <si>
    <t>201130013700</t>
  </si>
  <si>
    <t>MI2204588767</t>
  </si>
  <si>
    <t>WI220460269</t>
  </si>
  <si>
    <t>201300023067</t>
  </si>
  <si>
    <t>MI2204589087</t>
  </si>
  <si>
    <t>WI220460270</t>
  </si>
  <si>
    <t>201348000382</t>
  </si>
  <si>
    <t>MI2204589190</t>
  </si>
  <si>
    <t>WI220460276</t>
  </si>
  <si>
    <t>201308008428</t>
  </si>
  <si>
    <t>MI2204589191</t>
  </si>
  <si>
    <t>WI220460291</t>
  </si>
  <si>
    <t>WI220460319</t>
  </si>
  <si>
    <t>WI220460348</t>
  </si>
  <si>
    <t>WI220460442</t>
  </si>
  <si>
    <t>201300023066</t>
  </si>
  <si>
    <t>MI2204591064</t>
  </si>
  <si>
    <t>WI220460472</t>
  </si>
  <si>
    <t>WI220460623</t>
  </si>
  <si>
    <t>MI2204593295</t>
  </si>
  <si>
    <t>WI220460945</t>
  </si>
  <si>
    <t>MI2204594142</t>
  </si>
  <si>
    <t>WI220460946</t>
  </si>
  <si>
    <t>MI2204594155</t>
  </si>
  <si>
    <t>WI220460947</t>
  </si>
  <si>
    <t>MI2204594167</t>
  </si>
  <si>
    <t>WI220460948</t>
  </si>
  <si>
    <t>MI2204594170</t>
  </si>
  <si>
    <t>WI220460949</t>
  </si>
  <si>
    <t>MI2204594172</t>
  </si>
  <si>
    <t>WI220460950</t>
  </si>
  <si>
    <t>MI2204594253</t>
  </si>
  <si>
    <t>WI220460951</t>
  </si>
  <si>
    <t>MI2204594223</t>
  </si>
  <si>
    <t>WI220460952</t>
  </si>
  <si>
    <t>MI2204594275</t>
  </si>
  <si>
    <t>WI220460953</t>
  </si>
  <si>
    <t>MI2204594296</t>
  </si>
  <si>
    <t>WI220460954</t>
  </si>
  <si>
    <t>MI2204594284</t>
  </si>
  <si>
    <t>WI220460955</t>
  </si>
  <si>
    <t>MI2204594331</t>
  </si>
  <si>
    <t>WI220460956</t>
  </si>
  <si>
    <t>MI2204594339</t>
  </si>
  <si>
    <t>WI220460957</t>
  </si>
  <si>
    <t>MI2204594358</t>
  </si>
  <si>
    <t>WI220460958</t>
  </si>
  <si>
    <t>MI2204594343</t>
  </si>
  <si>
    <t>WI220460959</t>
  </si>
  <si>
    <t>MI2204594372</t>
  </si>
  <si>
    <t>WI220460960</t>
  </si>
  <si>
    <t>MI2204594380</t>
  </si>
  <si>
    <t>WI220460961</t>
  </si>
  <si>
    <t>MI2204594383</t>
  </si>
  <si>
    <t>WI220460962</t>
  </si>
  <si>
    <t>MI2204594391</t>
  </si>
  <si>
    <t>WI220460963</t>
  </si>
  <si>
    <t>MI2204594412</t>
  </si>
  <si>
    <t>WI220460964</t>
  </si>
  <si>
    <t>MI2204594402</t>
  </si>
  <si>
    <t>WI220460965</t>
  </si>
  <si>
    <t>MI2204594418</t>
  </si>
  <si>
    <t>WI220460966</t>
  </si>
  <si>
    <t>MI2204594415</t>
  </si>
  <si>
    <t>WI220460968</t>
  </si>
  <si>
    <t>MI2204594466</t>
  </si>
  <si>
    <t>WI220460969</t>
  </si>
  <si>
    <t>MI2204594471</t>
  </si>
  <si>
    <t>WI220460970</t>
  </si>
  <si>
    <t>201300023064</t>
  </si>
  <si>
    <t>MI2204595933</t>
  </si>
  <si>
    <t>WI220460971</t>
  </si>
  <si>
    <t>MI2204595983</t>
  </si>
  <si>
    <t>WI220460972</t>
  </si>
  <si>
    <t>MI2204596051</t>
  </si>
  <si>
    <t>WI220460973</t>
  </si>
  <si>
    <t>201330006641</t>
  </si>
  <si>
    <t>MI2204596214</t>
  </si>
  <si>
    <t>WI220460974</t>
  </si>
  <si>
    <t>MI2204596218</t>
  </si>
  <si>
    <t>WI220460975</t>
  </si>
  <si>
    <t>MI2204596221</t>
  </si>
  <si>
    <t>WI220460976</t>
  </si>
  <si>
    <t>MI2204596093</t>
  </si>
  <si>
    <t>WI220460977</t>
  </si>
  <si>
    <t>201300023049</t>
  </si>
  <si>
    <t>MI2204596627</t>
  </si>
  <si>
    <t>WI220460978</t>
  </si>
  <si>
    <t>MI2204596651</t>
  </si>
  <si>
    <t>WI220460979</t>
  </si>
  <si>
    <t>MI2204596653</t>
  </si>
  <si>
    <t>WI220460980</t>
  </si>
  <si>
    <t>WI220460981</t>
  </si>
  <si>
    <t>WI220460982</t>
  </si>
  <si>
    <t>MI2204597289</t>
  </si>
  <si>
    <t>WI220460983</t>
  </si>
  <si>
    <t>WI220461030</t>
  </si>
  <si>
    <t>201348000496</t>
  </si>
  <si>
    <t>MI2204597897</t>
  </si>
  <si>
    <t>WI220461094</t>
  </si>
  <si>
    <t>MI2204598756</t>
  </si>
  <si>
    <t>WI220461101</t>
  </si>
  <si>
    <t>MI2204598776</t>
  </si>
  <si>
    <t>WI220461114</t>
  </si>
  <si>
    <t>WI220461119</t>
  </si>
  <si>
    <t>WI220461123</t>
  </si>
  <si>
    <t>WI220461124</t>
  </si>
  <si>
    <t>WI220461128</t>
  </si>
  <si>
    <t>WI220461131</t>
  </si>
  <si>
    <t>WI220461132</t>
  </si>
  <si>
    <t>WI220461133</t>
  </si>
  <si>
    <t>WI220461134</t>
  </si>
  <si>
    <t>WI220461136</t>
  </si>
  <si>
    <t>WI2204616</t>
  </si>
  <si>
    <t>MI22046497</t>
  </si>
  <si>
    <t>WI22046175</t>
  </si>
  <si>
    <t>WI220461838</t>
  </si>
  <si>
    <t>MI2204604635</t>
  </si>
  <si>
    <t>WI22046196</t>
  </si>
  <si>
    <t>WI22046243</t>
  </si>
  <si>
    <t>201330006190</t>
  </si>
  <si>
    <t>MI220463305</t>
  </si>
  <si>
    <t>WI22046517</t>
  </si>
  <si>
    <t>WI22046563</t>
  </si>
  <si>
    <t>WI22046754</t>
  </si>
  <si>
    <t>201308008331</t>
  </si>
  <si>
    <t>MI220467703</t>
  </si>
  <si>
    <t>WI22046766</t>
  </si>
  <si>
    <t>MI220467764</t>
  </si>
  <si>
    <t>WI22046771</t>
  </si>
  <si>
    <t>201110012654</t>
  </si>
  <si>
    <t>MI220467941</t>
  </si>
  <si>
    <t>WI22046817</t>
  </si>
  <si>
    <t>MI220468446</t>
  </si>
  <si>
    <t>WI22047073</t>
  </si>
  <si>
    <t>MI220470801</t>
  </si>
  <si>
    <t>WI22047075</t>
  </si>
  <si>
    <t>WI22047210</t>
  </si>
  <si>
    <t>WI22047265</t>
  </si>
  <si>
    <t>201348000397</t>
  </si>
  <si>
    <t>MI220472375</t>
  </si>
  <si>
    <t>WI22047269</t>
  </si>
  <si>
    <t>WI22047289</t>
  </si>
  <si>
    <t>201300022478</t>
  </si>
  <si>
    <t>MI220472555</t>
  </si>
  <si>
    <t>WI22047291</t>
  </si>
  <si>
    <t>MI220472563</t>
  </si>
  <si>
    <t>WI22047296</t>
  </si>
  <si>
    <t>MI220472569</t>
  </si>
  <si>
    <t>WI22047297</t>
  </si>
  <si>
    <t>MI220472580</t>
  </si>
  <si>
    <t>WI22047299</t>
  </si>
  <si>
    <t>MI220472583</t>
  </si>
  <si>
    <t>WI22047318</t>
  </si>
  <si>
    <t>MI220472724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</si>
  <si>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</si>
  <si>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</si>
  <si>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</si>
  <si>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</si>
  <si>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</si>
  <si>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</si>
  <si>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</si>
  <si>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</si>
  <si>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</si>
  <si>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</si>
  <si>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</si>
  <si>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</si>
  <si>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</si>
  <si>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</si>
  <si>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</si>
  <si>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</si>
  <si>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</si>
  <si>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</si>
  <si>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</si>
  <si>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</si>
  <si>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</si>
  <si>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</si>
  <si>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WI22047350</t>
  </si>
  <si>
    <t>MI220473013</t>
  </si>
  <si>
    <t>WI22047353</t>
  </si>
  <si>
    <t>MI220473039</t>
  </si>
  <si>
    <t>WI22047356</t>
  </si>
  <si>
    <t>MI220473070</t>
  </si>
  <si>
    <t>WI22047357</t>
  </si>
  <si>
    <t>MI220473079</t>
  </si>
  <si>
    <t>WI22047358</t>
  </si>
  <si>
    <t>MI220473088</t>
  </si>
  <si>
    <t>WI22047364</t>
  </si>
  <si>
    <t>201130013605</t>
  </si>
  <si>
    <t>MI220473198</t>
  </si>
  <si>
    <t>WI22047415</t>
  </si>
  <si>
    <t>MI220473969</t>
  </si>
  <si>
    <t>WI22047465</t>
  </si>
  <si>
    <t>201300022677</t>
  </si>
  <si>
    <t>MI220474762</t>
  </si>
  <si>
    <t>WI22047487</t>
  </si>
  <si>
    <t>WI22047491</t>
  </si>
  <si>
    <t>WI22047495</t>
  </si>
  <si>
    <t>WI22047496</t>
  </si>
  <si>
    <t>MI220475297</t>
  </si>
  <si>
    <t>WI22047545</t>
  </si>
  <si>
    <t>WI22047548</t>
  </si>
  <si>
    <t>201300022667</t>
  </si>
  <si>
    <t>MI220475675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</si>
  <si>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</si>
  <si>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</si>
  <si>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</si>
  <si>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</si>
  <si>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</si>
  <si>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</si>
  <si>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</si>
  <si>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</si>
  <si>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</si>
  <si>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</si>
  <si>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</si>
  <si>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</si>
  <si>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</si>
  <si>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</si>
  <si>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</si>
  <si>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</si>
  <si>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</si>
  <si>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</si>
  <si>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</si>
  <si>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</si>
  <si>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WI22047625</t>
  </si>
  <si>
    <t>MI220476563</t>
  </si>
  <si>
    <t>WI22047630</t>
  </si>
  <si>
    <t>201300022489</t>
  </si>
  <si>
    <t>MI220476652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</si>
  <si>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</si>
  <si>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</si>
  <si>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</si>
  <si>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</si>
  <si>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</si>
  <si>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</si>
  <si>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</si>
  <si>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</si>
  <si>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</si>
  <si>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</si>
  <si>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WI22047639</t>
  </si>
  <si>
    <t>201300021974</t>
  </si>
  <si>
    <t>MI220476718</t>
  </si>
  <si>
    <t>WI22047648</t>
  </si>
  <si>
    <t>WI22047703</t>
  </si>
  <si>
    <t>201330006261</t>
  </si>
  <si>
    <t>MI220477135</t>
  </si>
  <si>
    <t>WI22047704</t>
  </si>
  <si>
    <t>WI22047707</t>
  </si>
  <si>
    <t>WI22047718</t>
  </si>
  <si>
    <t>201330006275</t>
  </si>
  <si>
    <t>MI220477331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</si>
  <si>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</si>
  <si>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</si>
  <si>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</si>
  <si>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</si>
  <si>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</si>
  <si>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</si>
  <si>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</si>
  <si>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</si>
  <si>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</si>
  <si>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</si>
  <si>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</si>
  <si>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</si>
  <si>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</si>
  <si>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</si>
  <si>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</si>
  <si>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</si>
  <si>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</si>
  <si>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</si>
  <si>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</si>
  <si>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</si>
  <si>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</si>
  <si>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</si>
  <si>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</si>
  <si>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</si>
  <si>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</si>
  <si>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</si>
  <si>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</si>
  <si>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</si>
  <si>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</si>
  <si>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</si>
  <si>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</si>
  <si>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</si>
  <si>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</si>
  <si>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</si>
  <si>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</si>
  <si>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</si>
  <si>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</si>
  <si>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</si>
  <si>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</si>
  <si>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</si>
  <si>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</si>
  <si>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</si>
  <si>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</si>
  <si>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</si>
  <si>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</si>
  <si>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</si>
  <si>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</si>
  <si>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</si>
  <si>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</si>
  <si>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</si>
  <si>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</si>
  <si>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</si>
  <si>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</si>
  <si>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</si>
  <si>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</si>
  <si>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</si>
  <si>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</si>
  <si>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</si>
  <si>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</si>
  <si>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</si>
  <si>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</si>
  <si>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</si>
  <si>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</si>
  <si>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</si>
  <si>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MI22048467</t>
  </si>
  <si>
    <t>WI22048540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</si>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</sst>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44676.416674560183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44676.416674560183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524"/>
  <sheetViews>
    <sheetView topLeftCell="AZ1507" workbookViewId="0">
      <selection activeCell="A2" sqref="A2:BE152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19</v>
      </c>
      <c r="G2" t="s">
        <v>19</v>
      </c>
      <c r="H2" t="s">
        <v>82</v>
      </c>
      <c r="I2" t="s">
        <v>83</v>
      </c>
      <c r="J2">
        <v>168</v>
      </c>
      <c r="K2" t="s">
        <v>84</v>
      </c>
      <c r="L2" t="s">
        <v>85</v>
      </c>
      <c r="M2" t="s">
        <v>86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87</v>
      </c>
      <c r="U2" t="b">
        <v>0</v>
      </c>
      <c r="V2" t="s">
        <v>88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19</v>
      </c>
      <c r="G3" t="s">
        <v>19</v>
      </c>
      <c r="H3" t="s">
        <v>82</v>
      </c>
      <c r="I3" t="s">
        <v>91</v>
      </c>
      <c r="J3">
        <v>139</v>
      </c>
      <c r="K3" t="s">
        <v>84</v>
      </c>
      <c r="L3" t="s">
        <v>85</v>
      </c>
      <c r="M3" t="s">
        <v>86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87</v>
      </c>
      <c r="U3" t="b">
        <v>0</v>
      </c>
      <c r="V3" t="s">
        <v>88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92</v>
      </c>
      <c r="B4" t="s">
        <v>79</v>
      </c>
      <c r="C4" t="s">
        <v>93</v>
      </c>
      <c r="D4" t="s">
        <v>81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19</v>
      </c>
      <c r="G4" t="s">
        <v>19</v>
      </c>
      <c r="H4" t="s">
        <v>82</v>
      </c>
      <c r="I4" t="s">
        <v>94</v>
      </c>
      <c r="J4">
        <v>130</v>
      </c>
      <c r="K4" t="s">
        <v>84</v>
      </c>
      <c r="L4" t="s">
        <v>85</v>
      </c>
      <c r="M4" t="s">
        <v>86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87</v>
      </c>
      <c r="U4" t="b">
        <v>0</v>
      </c>
      <c r="V4" t="s">
        <v>88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19</v>
      </c>
      <c r="G5" t="s">
        <v>19</v>
      </c>
      <c r="H5" t="s">
        <v>82</v>
      </c>
      <c r="I5" t="s">
        <v>97</v>
      </c>
      <c r="J5">
        <v>657</v>
      </c>
      <c r="K5" t="s">
        <v>84</v>
      </c>
      <c r="L5" t="s">
        <v>85</v>
      </c>
      <c r="M5" t="s">
        <v>86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87</v>
      </c>
      <c r="U5" t="b">
        <v>1</v>
      </c>
      <c r="V5" t="s">
        <v>98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99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100</v>
      </c>
      <c r="B6" t="s">
        <v>79</v>
      </c>
      <c r="C6" t="s">
        <v>93</v>
      </c>
      <c r="D6" t="s">
        <v>81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19</v>
      </c>
      <c r="G6" t="s">
        <v>19</v>
      </c>
      <c r="H6" t="s">
        <v>82</v>
      </c>
      <c r="I6" t="s">
        <v>101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87</v>
      </c>
      <c r="U6" t="b">
        <v>0</v>
      </c>
      <c r="V6" t="s">
        <v>88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102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103</v>
      </c>
      <c r="B7" t="s">
        <v>79</v>
      </c>
      <c r="C7" t="s">
        <v>93</v>
      </c>
      <c r="D7" t="s">
        <v>81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87</v>
      </c>
      <c r="U7" t="b">
        <v>0</v>
      </c>
      <c r="V7" t="s">
        <v>88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105</v>
      </c>
      <c r="B8" t="s">
        <v>79</v>
      </c>
      <c r="C8" t="s">
        <v>93</v>
      </c>
      <c r="D8" t="s">
        <v>81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19</v>
      </c>
      <c r="G8" t="s">
        <v>19</v>
      </c>
      <c r="H8" t="s">
        <v>82</v>
      </c>
      <c r="I8" t="s">
        <v>106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87</v>
      </c>
      <c r="U8" t="b">
        <v>0</v>
      </c>
      <c r="V8" t="s">
        <v>88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102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107</v>
      </c>
      <c r="B9" t="s">
        <v>79</v>
      </c>
      <c r="C9" t="s">
        <v>80</v>
      </c>
      <c r="D9" t="s">
        <v>81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19</v>
      </c>
      <c r="G9" t="s">
        <v>19</v>
      </c>
      <c r="H9" t="s">
        <v>82</v>
      </c>
      <c r="I9" t="s">
        <v>83</v>
      </c>
      <c r="J9">
        <v>192</v>
      </c>
      <c r="K9" t="s">
        <v>84</v>
      </c>
      <c r="L9" t="s">
        <v>85</v>
      </c>
      <c r="M9" t="s">
        <v>86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87</v>
      </c>
      <c r="U9" t="b">
        <v>1</v>
      </c>
      <c r="V9" t="s">
        <v>108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99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109</v>
      </c>
      <c r="B10" t="s">
        <v>79</v>
      </c>
      <c r="C10" t="s">
        <v>93</v>
      </c>
      <c r="D10" t="s">
        <v>81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19</v>
      </c>
      <c r="G10" t="s">
        <v>19</v>
      </c>
      <c r="H10" t="s">
        <v>82</v>
      </c>
      <c r="I10" t="s">
        <v>110</v>
      </c>
      <c r="J10">
        <v>110</v>
      </c>
      <c r="K10" t="s">
        <v>84</v>
      </c>
      <c r="L10" t="s">
        <v>85</v>
      </c>
      <c r="M10" t="s">
        <v>86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87</v>
      </c>
      <c r="U10" t="b">
        <v>0</v>
      </c>
      <c r="V10" t="s">
        <v>88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111</v>
      </c>
      <c r="B11" t="s">
        <v>79</v>
      </c>
      <c r="C11" t="s">
        <v>93</v>
      </c>
      <c r="D11" t="s">
        <v>81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87</v>
      </c>
      <c r="U11" t="b">
        <v>0</v>
      </c>
      <c r="V11" t="s">
        <v>88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102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113</v>
      </c>
      <c r="B12" t="s">
        <v>79</v>
      </c>
      <c r="C12" t="s">
        <v>90</v>
      </c>
      <c r="D12" t="s">
        <v>81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19</v>
      </c>
      <c r="G12" t="s">
        <v>19</v>
      </c>
      <c r="H12" t="s">
        <v>82</v>
      </c>
      <c r="I12" t="s">
        <v>91</v>
      </c>
      <c r="J12">
        <v>187</v>
      </c>
      <c r="K12" t="s">
        <v>84</v>
      </c>
      <c r="L12" t="s">
        <v>85</v>
      </c>
      <c r="M12" t="s">
        <v>86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87</v>
      </c>
      <c r="U12" t="b">
        <v>1</v>
      </c>
      <c r="V12" t="s">
        <v>114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115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116</v>
      </c>
      <c r="B13" t="s">
        <v>79</v>
      </c>
      <c r="C13" t="s">
        <v>93</v>
      </c>
      <c r="D13" t="s">
        <v>81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19</v>
      </c>
      <c r="G13" t="s">
        <v>19</v>
      </c>
      <c r="H13" t="s">
        <v>82</v>
      </c>
      <c r="I13" t="s">
        <v>94</v>
      </c>
      <c r="J13">
        <v>154</v>
      </c>
      <c r="K13" t="s">
        <v>84</v>
      </c>
      <c r="L13" t="s">
        <v>85</v>
      </c>
      <c r="M13" t="s">
        <v>86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87</v>
      </c>
      <c r="U13" t="b">
        <v>1</v>
      </c>
      <c r="V13" t="s">
        <v>88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115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117</v>
      </c>
      <c r="B14" t="s">
        <v>79</v>
      </c>
      <c r="C14" t="s">
        <v>93</v>
      </c>
      <c r="D14" t="s">
        <v>81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19</v>
      </c>
      <c r="G14" t="s">
        <v>19</v>
      </c>
      <c r="H14" t="s">
        <v>82</v>
      </c>
      <c r="I14" t="s">
        <v>110</v>
      </c>
      <c r="J14">
        <v>134</v>
      </c>
      <c r="K14" t="s">
        <v>84</v>
      </c>
      <c r="L14" t="s">
        <v>85</v>
      </c>
      <c r="M14" t="s">
        <v>86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87</v>
      </c>
      <c r="U14" t="b">
        <v>1</v>
      </c>
      <c r="V14" t="s">
        <v>108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102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118</v>
      </c>
      <c r="B15" t="s">
        <v>79</v>
      </c>
      <c r="C15" t="s">
        <v>119</v>
      </c>
      <c r="D15" t="s">
        <v>81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19</v>
      </c>
      <c r="G15" t="s">
        <v>19</v>
      </c>
      <c r="H15" t="s">
        <v>82</v>
      </c>
      <c r="I15" t="s">
        <v>120</v>
      </c>
      <c r="J15">
        <v>355</v>
      </c>
      <c r="K15" t="s">
        <v>84</v>
      </c>
      <c r="L15" t="s">
        <v>85</v>
      </c>
      <c r="M15" t="s">
        <v>86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87</v>
      </c>
      <c r="U15" t="b">
        <v>0</v>
      </c>
      <c r="V15" t="s">
        <v>88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121</v>
      </c>
      <c r="B16" t="s">
        <v>79</v>
      </c>
      <c r="C16" t="s">
        <v>122</v>
      </c>
      <c r="D16" t="s">
        <v>81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19</v>
      </c>
      <c r="G16" t="s">
        <v>19</v>
      </c>
      <c r="H16" t="s">
        <v>82</v>
      </c>
      <c r="I16" t="s">
        <v>123</v>
      </c>
      <c r="J16">
        <v>138</v>
      </c>
      <c r="K16" t="s">
        <v>84</v>
      </c>
      <c r="L16" t="s">
        <v>85</v>
      </c>
      <c r="M16" t="s">
        <v>86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87</v>
      </c>
      <c r="U16" t="b">
        <v>0</v>
      </c>
      <c r="V16" t="s">
        <v>88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124</v>
      </c>
      <c r="B17" t="s">
        <v>79</v>
      </c>
      <c r="C17" t="s">
        <v>125</v>
      </c>
      <c r="D17" t="s">
        <v>81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19</v>
      </c>
      <c r="G17" t="s">
        <v>19</v>
      </c>
      <c r="H17" t="s">
        <v>82</v>
      </c>
      <c r="I17" t="s">
        <v>126</v>
      </c>
      <c r="J17">
        <v>55</v>
      </c>
      <c r="K17" t="s">
        <v>84</v>
      </c>
      <c r="L17" t="s">
        <v>85</v>
      </c>
      <c r="M17" t="s">
        <v>86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87</v>
      </c>
      <c r="U17" t="b">
        <v>0</v>
      </c>
      <c r="V17" t="s">
        <v>127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102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128</v>
      </c>
      <c r="B18" t="s">
        <v>79</v>
      </c>
      <c r="C18" t="s">
        <v>125</v>
      </c>
      <c r="D18" t="s">
        <v>81</v>
      </c>
      <c r="E18" s="2" t="str">
        <f t="shared" si="0"/>
        <v>FX220312336</v>
      </c>
      <c r="F18" t="s">
        <v>19</v>
      </c>
      <c r="G18" t="s">
        <v>19</v>
      </c>
      <c r="H18" t="s">
        <v>82</v>
      </c>
      <c r="I18" t="s">
        <v>129</v>
      </c>
      <c r="J18">
        <v>55</v>
      </c>
      <c r="K18" t="s">
        <v>84</v>
      </c>
      <c r="L18" t="s">
        <v>85</v>
      </c>
      <c r="M18" t="s">
        <v>86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87</v>
      </c>
      <c r="U18" t="b">
        <v>0</v>
      </c>
      <c r="V18" t="s">
        <v>130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102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131</v>
      </c>
      <c r="B19" t="s">
        <v>79</v>
      </c>
      <c r="C19" t="s">
        <v>125</v>
      </c>
      <c r="D19" t="s">
        <v>81</v>
      </c>
      <c r="E19" s="2" t="str">
        <f t="shared" si="0"/>
        <v>FX220312336</v>
      </c>
      <c r="F19" t="s">
        <v>19</v>
      </c>
      <c r="G19" t="s">
        <v>19</v>
      </c>
      <c r="H19" t="s">
        <v>82</v>
      </c>
      <c r="I19" t="s">
        <v>132</v>
      </c>
      <c r="J19">
        <v>55</v>
      </c>
      <c r="K19" t="s">
        <v>84</v>
      </c>
      <c r="L19" t="s">
        <v>85</v>
      </c>
      <c r="M19" t="s">
        <v>86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87</v>
      </c>
      <c r="U19" t="b">
        <v>0</v>
      </c>
      <c r="V19" t="s">
        <v>133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102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134</v>
      </c>
      <c r="B20" t="s">
        <v>79</v>
      </c>
      <c r="C20" t="s">
        <v>125</v>
      </c>
      <c r="D20" t="s">
        <v>81</v>
      </c>
      <c r="E20" s="2" t="str">
        <f t="shared" si="0"/>
        <v>FX220312336</v>
      </c>
      <c r="F20" t="s">
        <v>19</v>
      </c>
      <c r="G20" t="s">
        <v>19</v>
      </c>
      <c r="H20" t="s">
        <v>82</v>
      </c>
      <c r="I20" t="s">
        <v>135</v>
      </c>
      <c r="J20">
        <v>50</v>
      </c>
      <c r="K20" t="s">
        <v>84</v>
      </c>
      <c r="L20" t="s">
        <v>85</v>
      </c>
      <c r="M20" t="s">
        <v>86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87</v>
      </c>
      <c r="U20" t="b">
        <v>0</v>
      </c>
      <c r="V20" t="s">
        <v>136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99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137</v>
      </c>
      <c r="B21" t="s">
        <v>79</v>
      </c>
      <c r="C21" t="s">
        <v>125</v>
      </c>
      <c r="D21" t="s">
        <v>81</v>
      </c>
      <c r="E21" s="2" t="str">
        <f t="shared" si="0"/>
        <v>FX220312336</v>
      </c>
      <c r="F21" t="s">
        <v>19</v>
      </c>
      <c r="G21" t="s">
        <v>19</v>
      </c>
      <c r="H21" t="s">
        <v>82</v>
      </c>
      <c r="I21" t="s">
        <v>138</v>
      </c>
      <c r="J21">
        <v>50</v>
      </c>
      <c r="K21" t="s">
        <v>84</v>
      </c>
      <c r="L21" t="s">
        <v>85</v>
      </c>
      <c r="M21" t="s">
        <v>86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87</v>
      </c>
      <c r="U21" t="b">
        <v>0</v>
      </c>
      <c r="V21" t="s">
        <v>139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102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140</v>
      </c>
      <c r="B22" t="s">
        <v>79</v>
      </c>
      <c r="C22" t="s">
        <v>125</v>
      </c>
      <c r="D22" t="s">
        <v>81</v>
      </c>
      <c r="E22" s="2" t="str">
        <f t="shared" si="0"/>
        <v>FX220312336</v>
      </c>
      <c r="F22" t="s">
        <v>19</v>
      </c>
      <c r="G22" t="s">
        <v>19</v>
      </c>
      <c r="H22" t="s">
        <v>82</v>
      </c>
      <c r="I22" t="s">
        <v>141</v>
      </c>
      <c r="J22">
        <v>32</v>
      </c>
      <c r="K22" t="s">
        <v>84</v>
      </c>
      <c r="L22" t="s">
        <v>85</v>
      </c>
      <c r="M22" t="s">
        <v>86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87</v>
      </c>
      <c r="U22" t="b">
        <v>0</v>
      </c>
      <c r="V22" t="s">
        <v>127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102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142</v>
      </c>
      <c r="B23" t="s">
        <v>79</v>
      </c>
      <c r="C23" t="s">
        <v>125</v>
      </c>
      <c r="D23" t="s">
        <v>81</v>
      </c>
      <c r="E23" s="2" t="str">
        <f t="shared" si="0"/>
        <v>FX220312336</v>
      </c>
      <c r="F23" t="s">
        <v>19</v>
      </c>
      <c r="G23" t="s">
        <v>19</v>
      </c>
      <c r="H23" t="s">
        <v>82</v>
      </c>
      <c r="I23" t="s">
        <v>143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87</v>
      </c>
      <c r="U23" t="b">
        <v>0</v>
      </c>
      <c r="V23" t="s">
        <v>130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144</v>
      </c>
      <c r="B24" t="s">
        <v>79</v>
      </c>
      <c r="C24" t="s">
        <v>125</v>
      </c>
      <c r="D24" t="s">
        <v>81</v>
      </c>
      <c r="E24" s="2" t="str">
        <f t="shared" si="0"/>
        <v>FX220312336</v>
      </c>
      <c r="F24" t="s">
        <v>19</v>
      </c>
      <c r="G24" t="s">
        <v>19</v>
      </c>
      <c r="H24" t="s">
        <v>82</v>
      </c>
      <c r="I24" t="s">
        <v>145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87</v>
      </c>
      <c r="U24" t="b">
        <v>0</v>
      </c>
      <c r="V24" t="s">
        <v>136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146</v>
      </c>
      <c r="B25" t="s">
        <v>79</v>
      </c>
      <c r="C25" t="s">
        <v>125</v>
      </c>
      <c r="D25" t="s">
        <v>81</v>
      </c>
      <c r="E25" s="2" t="str">
        <f t="shared" si="0"/>
        <v>FX220312336</v>
      </c>
      <c r="F25" t="s">
        <v>19</v>
      </c>
      <c r="G25" t="s">
        <v>19</v>
      </c>
      <c r="H25" t="s">
        <v>82</v>
      </c>
      <c r="I25" t="s">
        <v>147</v>
      </c>
      <c r="J25">
        <v>28</v>
      </c>
      <c r="K25" t="s">
        <v>84</v>
      </c>
      <c r="L25" t="s">
        <v>85</v>
      </c>
      <c r="M25" t="s">
        <v>86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87</v>
      </c>
      <c r="U25" t="b">
        <v>0</v>
      </c>
      <c r="V25" t="s">
        <v>148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149</v>
      </c>
      <c r="B26" t="s">
        <v>79</v>
      </c>
      <c r="C26" t="s">
        <v>125</v>
      </c>
      <c r="D26" t="s">
        <v>81</v>
      </c>
      <c r="E26" s="2" t="str">
        <f t="shared" si="0"/>
        <v>FX220312336</v>
      </c>
      <c r="F26" t="s">
        <v>19</v>
      </c>
      <c r="G26" t="s">
        <v>19</v>
      </c>
      <c r="H26" t="s">
        <v>82</v>
      </c>
      <c r="I26" t="s">
        <v>150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87</v>
      </c>
      <c r="U26" t="b">
        <v>0</v>
      </c>
      <c r="V26" t="s">
        <v>151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99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152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19</v>
      </c>
      <c r="G27" t="s">
        <v>19</v>
      </c>
      <c r="H27" t="s">
        <v>82</v>
      </c>
      <c r="I27" t="s">
        <v>154</v>
      </c>
      <c r="J27">
        <v>372</v>
      </c>
      <c r="K27" t="s">
        <v>84</v>
      </c>
      <c r="L27" t="s">
        <v>85</v>
      </c>
      <c r="M27" t="s">
        <v>86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87</v>
      </c>
      <c r="U27" t="b">
        <v>0</v>
      </c>
      <c r="V27" t="s">
        <v>88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19</v>
      </c>
      <c r="G28" t="s">
        <v>19</v>
      </c>
      <c r="H28" t="s">
        <v>82</v>
      </c>
      <c r="I28" t="s">
        <v>157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87</v>
      </c>
      <c r="U28" t="b">
        <v>0</v>
      </c>
      <c r="V28" t="s">
        <v>158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102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19</v>
      </c>
      <c r="G29" t="s">
        <v>19</v>
      </c>
      <c r="H29" t="s">
        <v>82</v>
      </c>
      <c r="I29" t="s">
        <v>161</v>
      </c>
      <c r="J29">
        <v>113</v>
      </c>
      <c r="K29" t="s">
        <v>84</v>
      </c>
      <c r="L29" t="s">
        <v>85</v>
      </c>
      <c r="M29" t="s">
        <v>86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87</v>
      </c>
      <c r="U29" t="b">
        <v>0</v>
      </c>
      <c r="V29" t="s">
        <v>88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19</v>
      </c>
      <c r="G30" t="s">
        <v>19</v>
      </c>
      <c r="H30" t="s">
        <v>82</v>
      </c>
      <c r="I30" t="s">
        <v>164</v>
      </c>
      <c r="J30">
        <v>28</v>
      </c>
      <c r="K30" t="s">
        <v>84</v>
      </c>
      <c r="L30" t="s">
        <v>85</v>
      </c>
      <c r="M30" t="s">
        <v>86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87</v>
      </c>
      <c r="U30" t="b">
        <v>0</v>
      </c>
      <c r="V30" t="s">
        <v>88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165</v>
      </c>
      <c r="B31" t="s">
        <v>79</v>
      </c>
      <c r="C31" t="s">
        <v>166</v>
      </c>
      <c r="D31" t="s">
        <v>81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19</v>
      </c>
      <c r="G31" t="s">
        <v>19</v>
      </c>
      <c r="H31" t="s">
        <v>82</v>
      </c>
      <c r="I31" t="s">
        <v>167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87</v>
      </c>
      <c r="U31" t="b">
        <v>0</v>
      </c>
      <c r="V31" t="s">
        <v>127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102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168</v>
      </c>
      <c r="B32" t="s">
        <v>79</v>
      </c>
      <c r="C32" t="s">
        <v>169</v>
      </c>
      <c r="D32" t="s">
        <v>81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19</v>
      </c>
      <c r="G32" t="s">
        <v>19</v>
      </c>
      <c r="H32" t="s">
        <v>82</v>
      </c>
      <c r="I32" t="s">
        <v>170</v>
      </c>
      <c r="J32">
        <v>193</v>
      </c>
      <c r="K32" t="s">
        <v>84</v>
      </c>
      <c r="L32" t="s">
        <v>85</v>
      </c>
      <c r="M32" t="s">
        <v>86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87</v>
      </c>
      <c r="U32" t="b">
        <v>0</v>
      </c>
      <c r="V32" t="s">
        <v>88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171</v>
      </c>
      <c r="B33" t="s">
        <v>79</v>
      </c>
      <c r="C33" t="s">
        <v>172</v>
      </c>
      <c r="D33" t="s">
        <v>81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19</v>
      </c>
      <c r="G33" t="s">
        <v>19</v>
      </c>
      <c r="H33" t="s">
        <v>82</v>
      </c>
      <c r="I33" t="s">
        <v>173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87</v>
      </c>
      <c r="U33" t="b">
        <v>0</v>
      </c>
      <c r="V33" t="s">
        <v>127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99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174</v>
      </c>
      <c r="B34" t="s">
        <v>79</v>
      </c>
      <c r="C34" t="s">
        <v>175</v>
      </c>
      <c r="D34" t="s">
        <v>81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19</v>
      </c>
      <c r="G34" t="s">
        <v>19</v>
      </c>
      <c r="H34" t="s">
        <v>82</v>
      </c>
      <c r="I34" t="s">
        <v>176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87</v>
      </c>
      <c r="U34" t="b">
        <v>0</v>
      </c>
      <c r="V34" t="s">
        <v>127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99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177</v>
      </c>
      <c r="B35" t="s">
        <v>79</v>
      </c>
      <c r="C35" t="s">
        <v>178</v>
      </c>
      <c r="D35" t="s">
        <v>81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19</v>
      </c>
      <c r="G35" t="s">
        <v>19</v>
      </c>
      <c r="H35" t="s">
        <v>82</v>
      </c>
      <c r="I35" t="s">
        <v>179</v>
      </c>
      <c r="J35">
        <v>94</v>
      </c>
      <c r="K35" t="s">
        <v>84</v>
      </c>
      <c r="L35" t="s">
        <v>85</v>
      </c>
      <c r="M35" t="s">
        <v>86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87</v>
      </c>
      <c r="U35" t="b">
        <v>0</v>
      </c>
      <c r="V35" t="s">
        <v>180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181</v>
      </c>
      <c r="B36" t="s">
        <v>79</v>
      </c>
      <c r="C36" t="s">
        <v>119</v>
      </c>
      <c r="D36" t="s">
        <v>81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19</v>
      </c>
      <c r="G36" t="s">
        <v>19</v>
      </c>
      <c r="H36" t="s">
        <v>82</v>
      </c>
      <c r="I36" t="s">
        <v>120</v>
      </c>
      <c r="J36">
        <v>611</v>
      </c>
      <c r="K36" t="s">
        <v>84</v>
      </c>
      <c r="L36" t="s">
        <v>85</v>
      </c>
      <c r="M36" t="s">
        <v>86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87</v>
      </c>
      <c r="U36" t="b">
        <v>1</v>
      </c>
      <c r="V36" t="s">
        <v>127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182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183</v>
      </c>
      <c r="B37" t="s">
        <v>79</v>
      </c>
      <c r="C37" t="s">
        <v>184</v>
      </c>
      <c r="D37" t="s">
        <v>81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19</v>
      </c>
      <c r="G37" t="s">
        <v>19</v>
      </c>
      <c r="H37" t="s">
        <v>82</v>
      </c>
      <c r="I37" t="s">
        <v>185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87</v>
      </c>
      <c r="U37" t="b">
        <v>0</v>
      </c>
      <c r="V37" t="s">
        <v>88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19</v>
      </c>
      <c r="G38" t="s">
        <v>19</v>
      </c>
      <c r="H38" t="s">
        <v>82</v>
      </c>
      <c r="I38" t="s">
        <v>188</v>
      </c>
      <c r="J38">
        <v>84</v>
      </c>
      <c r="K38" t="s">
        <v>84</v>
      </c>
      <c r="L38" t="s">
        <v>85</v>
      </c>
      <c r="M38" t="s">
        <v>86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87</v>
      </c>
      <c r="U38" t="b">
        <v>1</v>
      </c>
      <c r="V38" t="s">
        <v>189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190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191</v>
      </c>
      <c r="B39" t="s">
        <v>79</v>
      </c>
      <c r="C39" t="s">
        <v>122</v>
      </c>
      <c r="D39" t="s">
        <v>81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19</v>
      </c>
      <c r="G39" t="s">
        <v>19</v>
      </c>
      <c r="H39" t="s">
        <v>82</v>
      </c>
      <c r="I39" t="s">
        <v>123</v>
      </c>
      <c r="J39">
        <v>194</v>
      </c>
      <c r="K39" t="s">
        <v>84</v>
      </c>
      <c r="L39" t="s">
        <v>85</v>
      </c>
      <c r="M39" t="s">
        <v>86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87</v>
      </c>
      <c r="U39" t="b">
        <v>1</v>
      </c>
      <c r="V39" t="s">
        <v>108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115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192</v>
      </c>
      <c r="B40" t="s">
        <v>79</v>
      </c>
      <c r="C40" t="s">
        <v>153</v>
      </c>
      <c r="D40" t="s">
        <v>81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19</v>
      </c>
      <c r="G40" t="s">
        <v>19</v>
      </c>
      <c r="H40" t="s">
        <v>82</v>
      </c>
      <c r="I40" t="s">
        <v>154</v>
      </c>
      <c r="J40">
        <v>420</v>
      </c>
      <c r="K40" t="s">
        <v>84</v>
      </c>
      <c r="L40" t="s">
        <v>85</v>
      </c>
      <c r="M40" t="s">
        <v>86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87</v>
      </c>
      <c r="U40" t="b">
        <v>1</v>
      </c>
      <c r="V40" t="s">
        <v>108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193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194</v>
      </c>
      <c r="B41" t="s">
        <v>79</v>
      </c>
      <c r="C41" t="s">
        <v>160</v>
      </c>
      <c r="D41" t="s">
        <v>81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19</v>
      </c>
      <c r="G41" t="s">
        <v>19</v>
      </c>
      <c r="H41" t="s">
        <v>82</v>
      </c>
      <c r="I41" t="s">
        <v>161</v>
      </c>
      <c r="J41">
        <v>241</v>
      </c>
      <c r="K41" t="s">
        <v>84</v>
      </c>
      <c r="L41" t="s">
        <v>85</v>
      </c>
      <c r="M41" t="s">
        <v>86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87</v>
      </c>
      <c r="U41" t="b">
        <v>1</v>
      </c>
      <c r="V41" t="s">
        <v>158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115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195</v>
      </c>
      <c r="B42" t="s">
        <v>79</v>
      </c>
      <c r="C42" t="s">
        <v>163</v>
      </c>
      <c r="D42" t="s">
        <v>81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19</v>
      </c>
      <c r="G42" t="s">
        <v>19</v>
      </c>
      <c r="H42" t="s">
        <v>82</v>
      </c>
      <c r="I42" t="s">
        <v>164</v>
      </c>
      <c r="J42">
        <v>56</v>
      </c>
      <c r="K42" t="s">
        <v>84</v>
      </c>
      <c r="L42" t="s">
        <v>85</v>
      </c>
      <c r="M42" t="s">
        <v>86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87</v>
      </c>
      <c r="U42" t="b">
        <v>1</v>
      </c>
      <c r="V42" t="s">
        <v>196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197</v>
      </c>
      <c r="B43" t="s">
        <v>79</v>
      </c>
      <c r="C43" t="s">
        <v>198</v>
      </c>
      <c r="D43" t="s">
        <v>81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19</v>
      </c>
      <c r="G43" t="s">
        <v>19</v>
      </c>
      <c r="H43" t="s">
        <v>82</v>
      </c>
      <c r="I43" t="s">
        <v>199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87</v>
      </c>
      <c r="U43" t="b">
        <v>0</v>
      </c>
      <c r="V43" t="s">
        <v>88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200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201</v>
      </c>
      <c r="B44" t="s">
        <v>79</v>
      </c>
      <c r="C44" t="s">
        <v>169</v>
      </c>
      <c r="D44" t="s">
        <v>81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19</v>
      </c>
      <c r="G44" t="s">
        <v>19</v>
      </c>
      <c r="H44" t="s">
        <v>82</v>
      </c>
      <c r="I44" t="s">
        <v>170</v>
      </c>
      <c r="J44">
        <v>269</v>
      </c>
      <c r="K44" t="s">
        <v>84</v>
      </c>
      <c r="L44" t="s">
        <v>85</v>
      </c>
      <c r="M44" t="s">
        <v>86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87</v>
      </c>
      <c r="U44" t="b">
        <v>1</v>
      </c>
      <c r="V44" t="s">
        <v>151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182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202</v>
      </c>
      <c r="B45" t="s">
        <v>79</v>
      </c>
      <c r="C45" t="s">
        <v>184</v>
      </c>
      <c r="D45" t="s">
        <v>81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19</v>
      </c>
      <c r="G45" t="s">
        <v>19</v>
      </c>
      <c r="H45" t="s">
        <v>82</v>
      </c>
      <c r="I45" t="s">
        <v>185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87</v>
      </c>
      <c r="U45" t="b">
        <v>1</v>
      </c>
      <c r="V45" t="s">
        <v>127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99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203</v>
      </c>
      <c r="B46" t="s">
        <v>79</v>
      </c>
      <c r="C46" t="s">
        <v>204</v>
      </c>
      <c r="D46" t="s">
        <v>81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19</v>
      </c>
      <c r="G46" t="s">
        <v>19</v>
      </c>
      <c r="H46" t="s">
        <v>82</v>
      </c>
      <c r="I46" t="s">
        <v>205</v>
      </c>
      <c r="J46">
        <v>85</v>
      </c>
      <c r="K46" t="s">
        <v>84</v>
      </c>
      <c r="L46" t="s">
        <v>85</v>
      </c>
      <c r="M46" t="s">
        <v>86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87</v>
      </c>
      <c r="U46" t="b">
        <v>0</v>
      </c>
      <c r="V46" t="s">
        <v>180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206</v>
      </c>
      <c r="B47" t="s">
        <v>79</v>
      </c>
      <c r="C47" t="s">
        <v>207</v>
      </c>
      <c r="D47" t="s">
        <v>81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19</v>
      </c>
      <c r="G47" t="s">
        <v>19</v>
      </c>
      <c r="H47" t="s">
        <v>82</v>
      </c>
      <c r="I47" t="s">
        <v>208</v>
      </c>
      <c r="J47">
        <v>273</v>
      </c>
      <c r="K47" t="s">
        <v>84</v>
      </c>
      <c r="L47" t="s">
        <v>85</v>
      </c>
      <c r="M47" t="s">
        <v>86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87</v>
      </c>
      <c r="U47" t="b">
        <v>0</v>
      </c>
      <c r="V47" t="s">
        <v>88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209</v>
      </c>
      <c r="B48" t="s">
        <v>79</v>
      </c>
      <c r="C48" t="s">
        <v>204</v>
      </c>
      <c r="D48" t="s">
        <v>81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87</v>
      </c>
      <c r="U48" t="b">
        <v>0</v>
      </c>
      <c r="V48" t="s">
        <v>108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200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211</v>
      </c>
      <c r="B49" t="s">
        <v>79</v>
      </c>
      <c r="C49" t="s">
        <v>204</v>
      </c>
      <c r="D49" t="s">
        <v>81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19</v>
      </c>
      <c r="G49" t="s">
        <v>19</v>
      </c>
      <c r="H49" t="s">
        <v>82</v>
      </c>
      <c r="I49" t="s">
        <v>212</v>
      </c>
      <c r="J49">
        <v>155</v>
      </c>
      <c r="K49" t="s">
        <v>84</v>
      </c>
      <c r="L49" t="s">
        <v>85</v>
      </c>
      <c r="M49" t="s">
        <v>86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87</v>
      </c>
      <c r="U49" t="b">
        <v>0</v>
      </c>
      <c r="V49" t="s">
        <v>88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213</v>
      </c>
      <c r="B50" t="s">
        <v>79</v>
      </c>
      <c r="C50" t="s">
        <v>187</v>
      </c>
      <c r="D50" t="s">
        <v>81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19</v>
      </c>
      <c r="G50" t="s">
        <v>19</v>
      </c>
      <c r="H50" t="s">
        <v>82</v>
      </c>
      <c r="I50" t="s">
        <v>214</v>
      </c>
      <c r="J50">
        <v>84</v>
      </c>
      <c r="K50" t="s">
        <v>84</v>
      </c>
      <c r="L50" t="s">
        <v>85</v>
      </c>
      <c r="M50" t="s">
        <v>86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87</v>
      </c>
      <c r="U50" t="b">
        <v>1</v>
      </c>
      <c r="V50" t="s">
        <v>158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102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87</v>
      </c>
      <c r="U51" t="b">
        <v>0</v>
      </c>
      <c r="V51" t="s">
        <v>108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200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19</v>
      </c>
      <c r="G52" t="s">
        <v>19</v>
      </c>
      <c r="H52" t="s">
        <v>82</v>
      </c>
      <c r="I52" t="s">
        <v>220</v>
      </c>
      <c r="J52">
        <v>150</v>
      </c>
      <c r="K52" t="s">
        <v>84</v>
      </c>
      <c r="L52" t="s">
        <v>85</v>
      </c>
      <c r="M52" t="s">
        <v>86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87</v>
      </c>
      <c r="U52" t="b">
        <v>0</v>
      </c>
      <c r="V52" t="s">
        <v>88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19</v>
      </c>
      <c r="G53" t="s">
        <v>19</v>
      </c>
      <c r="H53" t="s">
        <v>82</v>
      </c>
      <c r="I53" t="s">
        <v>223</v>
      </c>
      <c r="J53">
        <v>543</v>
      </c>
      <c r="K53" t="s">
        <v>84</v>
      </c>
      <c r="L53" t="s">
        <v>85</v>
      </c>
      <c r="M53" t="s">
        <v>86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87</v>
      </c>
      <c r="U53" t="b">
        <v>0</v>
      </c>
      <c r="V53" t="s">
        <v>88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19</v>
      </c>
      <c r="G54" t="s">
        <v>19</v>
      </c>
      <c r="H54" t="s">
        <v>82</v>
      </c>
      <c r="I54" t="s">
        <v>226</v>
      </c>
      <c r="J54">
        <v>121</v>
      </c>
      <c r="K54" t="s">
        <v>84</v>
      </c>
      <c r="L54" t="s">
        <v>85</v>
      </c>
      <c r="M54" t="s">
        <v>86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87</v>
      </c>
      <c r="U54" t="b">
        <v>0</v>
      </c>
      <c r="V54" t="s">
        <v>88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19</v>
      </c>
      <c r="G55" t="s">
        <v>19</v>
      </c>
      <c r="H55" t="s">
        <v>82</v>
      </c>
      <c r="I55" t="s">
        <v>229</v>
      </c>
      <c r="J55">
        <v>28</v>
      </c>
      <c r="K55" t="s">
        <v>84</v>
      </c>
      <c r="L55" t="s">
        <v>85</v>
      </c>
      <c r="M55" t="s">
        <v>86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87</v>
      </c>
      <c r="U55" t="b">
        <v>0</v>
      </c>
      <c r="V55" t="s">
        <v>189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200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230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19</v>
      </c>
      <c r="G56" t="s">
        <v>19</v>
      </c>
      <c r="H56" t="s">
        <v>82</v>
      </c>
      <c r="I56" t="s">
        <v>231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87</v>
      </c>
      <c r="U56" t="b">
        <v>0</v>
      </c>
      <c r="V56" t="s">
        <v>189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200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232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19</v>
      </c>
      <c r="G57" t="s">
        <v>19</v>
      </c>
      <c r="H57" t="s">
        <v>82</v>
      </c>
      <c r="I57" t="s">
        <v>179</v>
      </c>
      <c r="J57">
        <v>122</v>
      </c>
      <c r="K57" t="s">
        <v>84</v>
      </c>
      <c r="L57" t="s">
        <v>85</v>
      </c>
      <c r="M57" t="s">
        <v>86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87</v>
      </c>
      <c r="U57" t="b">
        <v>1</v>
      </c>
      <c r="V57" t="s">
        <v>180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182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233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19</v>
      </c>
      <c r="G58" t="s">
        <v>19</v>
      </c>
      <c r="H58" t="s">
        <v>82</v>
      </c>
      <c r="I58" t="s">
        <v>234</v>
      </c>
      <c r="J58">
        <v>43</v>
      </c>
      <c r="K58" t="s">
        <v>84</v>
      </c>
      <c r="L58" t="s">
        <v>85</v>
      </c>
      <c r="M58" t="s">
        <v>86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87</v>
      </c>
      <c r="U58" t="b">
        <v>0</v>
      </c>
      <c r="V58" t="s">
        <v>189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200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235</v>
      </c>
      <c r="B59" t="s">
        <v>79</v>
      </c>
      <c r="C59" t="s">
        <v>228</v>
      </c>
      <c r="D59" t="s">
        <v>81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19</v>
      </c>
      <c r="G59" t="s">
        <v>19</v>
      </c>
      <c r="H59" t="s">
        <v>82</v>
      </c>
      <c r="I59" t="s">
        <v>236</v>
      </c>
      <c r="J59">
        <v>43</v>
      </c>
      <c r="K59" t="s">
        <v>84</v>
      </c>
      <c r="L59" t="s">
        <v>85</v>
      </c>
      <c r="M59" t="s">
        <v>86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87</v>
      </c>
      <c r="U59" t="b">
        <v>0</v>
      </c>
      <c r="V59" t="s">
        <v>189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200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237</v>
      </c>
      <c r="B60" t="s">
        <v>79</v>
      </c>
      <c r="C60" t="s">
        <v>204</v>
      </c>
      <c r="D60" t="s">
        <v>81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19</v>
      </c>
      <c r="G60" t="s">
        <v>19</v>
      </c>
      <c r="H60" t="s">
        <v>82</v>
      </c>
      <c r="I60" t="s">
        <v>205</v>
      </c>
      <c r="J60">
        <v>113</v>
      </c>
      <c r="K60" t="s">
        <v>84</v>
      </c>
      <c r="L60" t="s">
        <v>85</v>
      </c>
      <c r="M60" t="s">
        <v>86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87</v>
      </c>
      <c r="U60" t="b">
        <v>1</v>
      </c>
      <c r="V60" t="s">
        <v>180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182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238</v>
      </c>
      <c r="B61" t="s">
        <v>79</v>
      </c>
      <c r="C61" t="s">
        <v>204</v>
      </c>
      <c r="D61" t="s">
        <v>81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19</v>
      </c>
      <c r="G61" t="s">
        <v>19</v>
      </c>
      <c r="H61" t="s">
        <v>82</v>
      </c>
      <c r="I61" t="s">
        <v>212</v>
      </c>
      <c r="J61">
        <v>183</v>
      </c>
      <c r="K61" t="s">
        <v>84</v>
      </c>
      <c r="L61" t="s">
        <v>85</v>
      </c>
      <c r="M61" t="s">
        <v>86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87</v>
      </c>
      <c r="U61" t="b">
        <v>1</v>
      </c>
      <c r="V61" t="s">
        <v>180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200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239</v>
      </c>
      <c r="B62" t="s">
        <v>79</v>
      </c>
      <c r="C62" t="s">
        <v>219</v>
      </c>
      <c r="D62" t="s">
        <v>81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19</v>
      </c>
      <c r="G62" t="s">
        <v>19</v>
      </c>
      <c r="H62" t="s">
        <v>82</v>
      </c>
      <c r="I62" t="s">
        <v>220</v>
      </c>
      <c r="J62">
        <v>258</v>
      </c>
      <c r="K62" t="s">
        <v>84</v>
      </c>
      <c r="L62" t="s">
        <v>85</v>
      </c>
      <c r="M62" t="s">
        <v>86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87</v>
      </c>
      <c r="U62" t="b">
        <v>1</v>
      </c>
      <c r="V62" t="s">
        <v>196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240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241</v>
      </c>
      <c r="B63" t="s">
        <v>79</v>
      </c>
      <c r="C63" t="s">
        <v>242</v>
      </c>
      <c r="D63" t="s">
        <v>81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19</v>
      </c>
      <c r="G63" t="s">
        <v>19</v>
      </c>
      <c r="H63" t="s">
        <v>82</v>
      </c>
      <c r="I63" t="s">
        <v>243</v>
      </c>
      <c r="J63">
        <v>202</v>
      </c>
      <c r="K63" t="s">
        <v>84</v>
      </c>
      <c r="L63" t="s">
        <v>85</v>
      </c>
      <c r="M63" t="s">
        <v>86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87</v>
      </c>
      <c r="U63" t="b">
        <v>0</v>
      </c>
      <c r="V63" t="s">
        <v>88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244</v>
      </c>
      <c r="B64" t="s">
        <v>79</v>
      </c>
      <c r="C64" t="s">
        <v>222</v>
      </c>
      <c r="D64" t="s">
        <v>81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19</v>
      </c>
      <c r="G64" t="s">
        <v>19</v>
      </c>
      <c r="H64" t="s">
        <v>82</v>
      </c>
      <c r="I64" t="s">
        <v>223</v>
      </c>
      <c r="J64">
        <v>947</v>
      </c>
      <c r="K64" t="s">
        <v>84</v>
      </c>
      <c r="L64" t="s">
        <v>85</v>
      </c>
      <c r="M64" t="s">
        <v>86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87</v>
      </c>
      <c r="U64" t="b">
        <v>1</v>
      </c>
      <c r="V64" t="s">
        <v>245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240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246</v>
      </c>
      <c r="B65" t="s">
        <v>79</v>
      </c>
      <c r="C65" t="s">
        <v>225</v>
      </c>
      <c r="D65" t="s">
        <v>81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19</v>
      </c>
      <c r="G65" t="s">
        <v>19</v>
      </c>
      <c r="H65" t="s">
        <v>82</v>
      </c>
      <c r="I65" t="s">
        <v>226</v>
      </c>
      <c r="J65">
        <v>197</v>
      </c>
      <c r="K65" t="s">
        <v>84</v>
      </c>
      <c r="L65" t="s">
        <v>85</v>
      </c>
      <c r="M65" t="s">
        <v>86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87</v>
      </c>
      <c r="U65" t="b">
        <v>1</v>
      </c>
      <c r="V65" t="s">
        <v>114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200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247</v>
      </c>
      <c r="B66" t="s">
        <v>79</v>
      </c>
      <c r="C66" t="s">
        <v>228</v>
      </c>
      <c r="D66" t="s">
        <v>81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19</v>
      </c>
      <c r="G66" t="s">
        <v>19</v>
      </c>
      <c r="H66" t="s">
        <v>82</v>
      </c>
      <c r="I66" t="s">
        <v>248</v>
      </c>
      <c r="J66">
        <v>28</v>
      </c>
      <c r="K66" t="s">
        <v>84</v>
      </c>
      <c r="L66" t="s">
        <v>85</v>
      </c>
      <c r="M66" t="s">
        <v>86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87</v>
      </c>
      <c r="U66" t="b">
        <v>0</v>
      </c>
      <c r="V66" t="s">
        <v>98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200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249</v>
      </c>
      <c r="B67" t="s">
        <v>79</v>
      </c>
      <c r="C67" t="s">
        <v>228</v>
      </c>
      <c r="D67" t="s">
        <v>81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19</v>
      </c>
      <c r="G67" t="s">
        <v>19</v>
      </c>
      <c r="H67" t="s">
        <v>82</v>
      </c>
      <c r="I67" t="s">
        <v>250</v>
      </c>
      <c r="J67">
        <v>75</v>
      </c>
      <c r="K67" t="s">
        <v>84</v>
      </c>
      <c r="L67" t="s">
        <v>85</v>
      </c>
      <c r="M67" t="s">
        <v>86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87</v>
      </c>
      <c r="U67" t="b">
        <v>0</v>
      </c>
      <c r="V67" t="s">
        <v>88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251</v>
      </c>
      <c r="B68" t="s">
        <v>79</v>
      </c>
      <c r="C68" t="s">
        <v>228</v>
      </c>
      <c r="D68" t="s">
        <v>81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19</v>
      </c>
      <c r="G68" t="s">
        <v>19</v>
      </c>
      <c r="H68" t="s">
        <v>82</v>
      </c>
      <c r="I68" t="s">
        <v>252</v>
      </c>
      <c r="J68">
        <v>75</v>
      </c>
      <c r="K68" t="s">
        <v>84</v>
      </c>
      <c r="L68" t="s">
        <v>85</v>
      </c>
      <c r="M68" t="s">
        <v>86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87</v>
      </c>
      <c r="U68" t="b">
        <v>0</v>
      </c>
      <c r="V68" t="s">
        <v>88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19</v>
      </c>
      <c r="G69" t="s">
        <v>19</v>
      </c>
      <c r="H69" t="s">
        <v>82</v>
      </c>
      <c r="I69" t="s">
        <v>255</v>
      </c>
      <c r="J69">
        <v>90</v>
      </c>
      <c r="K69" t="s">
        <v>84</v>
      </c>
      <c r="L69" t="s">
        <v>85</v>
      </c>
      <c r="M69" t="s">
        <v>86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87</v>
      </c>
      <c r="U69" t="b">
        <v>0</v>
      </c>
      <c r="V69" t="s">
        <v>88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256</v>
      </c>
      <c r="B70" t="s">
        <v>79</v>
      </c>
      <c r="C70" t="s">
        <v>228</v>
      </c>
      <c r="D70" t="s">
        <v>81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19</v>
      </c>
      <c r="G70" t="s">
        <v>19</v>
      </c>
      <c r="H70" t="s">
        <v>82</v>
      </c>
      <c r="I70" t="s">
        <v>257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87</v>
      </c>
      <c r="U70" t="b">
        <v>0</v>
      </c>
      <c r="V70" t="s">
        <v>189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200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258</v>
      </c>
      <c r="B71" t="s">
        <v>79</v>
      </c>
      <c r="C71" t="s">
        <v>228</v>
      </c>
      <c r="D71" t="s">
        <v>81</v>
      </c>
      <c r="E71" s="2" t="str">
        <f t="shared" si="1"/>
        <v>FX22041319</v>
      </c>
      <c r="F71" t="s">
        <v>19</v>
      </c>
      <c r="G71" t="s">
        <v>19</v>
      </c>
      <c r="H71" t="s">
        <v>82</v>
      </c>
      <c r="I71" t="s">
        <v>259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87</v>
      </c>
      <c r="U71" t="b">
        <v>0</v>
      </c>
      <c r="V71" t="s">
        <v>180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200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260</v>
      </c>
      <c r="B72" t="s">
        <v>79</v>
      </c>
      <c r="C72" t="s">
        <v>228</v>
      </c>
      <c r="D72" t="s">
        <v>81</v>
      </c>
      <c r="E72" s="2" t="str">
        <f t="shared" si="1"/>
        <v>FX22041319</v>
      </c>
      <c r="F72" t="s">
        <v>19</v>
      </c>
      <c r="G72" t="s">
        <v>19</v>
      </c>
      <c r="H72" t="s">
        <v>82</v>
      </c>
      <c r="I72" t="s">
        <v>261</v>
      </c>
      <c r="J72">
        <v>38</v>
      </c>
      <c r="K72" t="s">
        <v>84</v>
      </c>
      <c r="L72" t="s">
        <v>85</v>
      </c>
      <c r="M72" t="s">
        <v>86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87</v>
      </c>
      <c r="U72" t="b">
        <v>0</v>
      </c>
      <c r="V72" t="s">
        <v>88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200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262</v>
      </c>
      <c r="B73" t="s">
        <v>79</v>
      </c>
      <c r="C73" t="s">
        <v>228</v>
      </c>
      <c r="D73" t="s">
        <v>81</v>
      </c>
      <c r="E73" s="2" t="str">
        <f t="shared" si="1"/>
        <v>FX22041319</v>
      </c>
      <c r="F73" t="s">
        <v>19</v>
      </c>
      <c r="G73" t="s">
        <v>19</v>
      </c>
      <c r="H73" t="s">
        <v>82</v>
      </c>
      <c r="I73" t="s">
        <v>263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87</v>
      </c>
      <c r="U73" t="b">
        <v>0</v>
      </c>
      <c r="V73" t="s">
        <v>180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200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264</v>
      </c>
      <c r="B74" t="s">
        <v>79</v>
      </c>
      <c r="C74" t="s">
        <v>228</v>
      </c>
      <c r="D74" t="s">
        <v>81</v>
      </c>
      <c r="E74" s="2" t="str">
        <f t="shared" si="1"/>
        <v>FX22041319</v>
      </c>
      <c r="F74" t="s">
        <v>19</v>
      </c>
      <c r="G74" t="s">
        <v>19</v>
      </c>
      <c r="H74" t="s">
        <v>82</v>
      </c>
      <c r="I74" t="s">
        <v>265</v>
      </c>
      <c r="J74">
        <v>38</v>
      </c>
      <c r="K74" t="s">
        <v>84</v>
      </c>
      <c r="L74" t="s">
        <v>85</v>
      </c>
      <c r="M74" t="s">
        <v>86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87</v>
      </c>
      <c r="U74" t="b">
        <v>0</v>
      </c>
      <c r="V74" t="s">
        <v>88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200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266</v>
      </c>
      <c r="B75" t="s">
        <v>79</v>
      </c>
      <c r="C75" t="s">
        <v>228</v>
      </c>
      <c r="D75" t="s">
        <v>81</v>
      </c>
      <c r="E75" s="2" t="str">
        <f t="shared" si="1"/>
        <v>FX22041319</v>
      </c>
      <c r="F75" t="s">
        <v>19</v>
      </c>
      <c r="G75" t="s">
        <v>19</v>
      </c>
      <c r="H75" t="s">
        <v>82</v>
      </c>
      <c r="I75" t="s">
        <v>267</v>
      </c>
      <c r="J75">
        <v>28</v>
      </c>
      <c r="K75" t="s">
        <v>84</v>
      </c>
      <c r="L75" t="s">
        <v>85</v>
      </c>
      <c r="M75" t="s">
        <v>86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87</v>
      </c>
      <c r="U75" t="b">
        <v>0</v>
      </c>
      <c r="V75" t="s">
        <v>180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200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268</v>
      </c>
      <c r="B76" t="s">
        <v>79</v>
      </c>
      <c r="C76" t="s">
        <v>228</v>
      </c>
      <c r="D76" t="s">
        <v>81</v>
      </c>
      <c r="E76" s="2" t="str">
        <f t="shared" si="1"/>
        <v>FX22041319</v>
      </c>
      <c r="F76" t="s">
        <v>19</v>
      </c>
      <c r="G76" t="s">
        <v>19</v>
      </c>
      <c r="H76" t="s">
        <v>82</v>
      </c>
      <c r="I76" t="s">
        <v>269</v>
      </c>
      <c r="J76">
        <v>43</v>
      </c>
      <c r="K76" t="s">
        <v>84</v>
      </c>
      <c r="L76" t="s">
        <v>85</v>
      </c>
      <c r="M76" t="s">
        <v>86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87</v>
      </c>
      <c r="U76" t="b">
        <v>0</v>
      </c>
      <c r="V76" t="s">
        <v>108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200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270</v>
      </c>
      <c r="B77" t="s">
        <v>79</v>
      </c>
      <c r="C77" t="s">
        <v>228</v>
      </c>
      <c r="D77" t="s">
        <v>81</v>
      </c>
      <c r="E77" s="2" t="str">
        <f t="shared" si="1"/>
        <v>FX22041319</v>
      </c>
      <c r="F77" t="s">
        <v>19</v>
      </c>
      <c r="G77" t="s">
        <v>19</v>
      </c>
      <c r="H77" t="s">
        <v>82</v>
      </c>
      <c r="I77" t="s">
        <v>271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87</v>
      </c>
      <c r="U77" t="b">
        <v>0</v>
      </c>
      <c r="V77" t="s">
        <v>88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200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272</v>
      </c>
      <c r="B78" t="s">
        <v>79</v>
      </c>
      <c r="C78" t="s">
        <v>228</v>
      </c>
      <c r="D78" t="s">
        <v>81</v>
      </c>
      <c r="E78" s="2" t="str">
        <f t="shared" si="1"/>
        <v>FX22041319</v>
      </c>
      <c r="F78" t="s">
        <v>19</v>
      </c>
      <c r="G78" t="s">
        <v>19</v>
      </c>
      <c r="H78" t="s">
        <v>82</v>
      </c>
      <c r="I78" t="s">
        <v>273</v>
      </c>
      <c r="J78">
        <v>43</v>
      </c>
      <c r="K78" t="s">
        <v>84</v>
      </c>
      <c r="L78" t="s">
        <v>85</v>
      </c>
      <c r="M78" t="s">
        <v>86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87</v>
      </c>
      <c r="U78" t="b">
        <v>0</v>
      </c>
      <c r="V78" t="s">
        <v>158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200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274</v>
      </c>
      <c r="B79" t="s">
        <v>79</v>
      </c>
      <c r="C79" t="s">
        <v>228</v>
      </c>
      <c r="D79" t="s">
        <v>81</v>
      </c>
      <c r="E79" s="2" t="str">
        <f t="shared" si="1"/>
        <v>FX22041319</v>
      </c>
      <c r="F79" t="s">
        <v>19</v>
      </c>
      <c r="G79" t="s">
        <v>19</v>
      </c>
      <c r="H79" t="s">
        <v>82</v>
      </c>
      <c r="I79" t="s">
        <v>275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87</v>
      </c>
      <c r="U79" t="b">
        <v>0</v>
      </c>
      <c r="V79" t="s">
        <v>180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200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276</v>
      </c>
      <c r="B80" t="s">
        <v>79</v>
      </c>
      <c r="C80" t="s">
        <v>228</v>
      </c>
      <c r="D80" t="s">
        <v>81</v>
      </c>
      <c r="E80" s="2" t="str">
        <f t="shared" si="1"/>
        <v>FX22041319</v>
      </c>
      <c r="F80" t="s">
        <v>19</v>
      </c>
      <c r="G80" t="s">
        <v>19</v>
      </c>
      <c r="H80" t="s">
        <v>82</v>
      </c>
      <c r="I80" t="s">
        <v>277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87</v>
      </c>
      <c r="U80" t="b">
        <v>0</v>
      </c>
      <c r="V80" t="s">
        <v>88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200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278</v>
      </c>
      <c r="B81" t="s">
        <v>79</v>
      </c>
      <c r="C81" t="s">
        <v>279</v>
      </c>
      <c r="D81" t="s">
        <v>81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19</v>
      </c>
      <c r="G81" t="s">
        <v>19</v>
      </c>
      <c r="H81" t="s">
        <v>82</v>
      </c>
      <c r="I81" t="s">
        <v>280</v>
      </c>
      <c r="J81">
        <v>193</v>
      </c>
      <c r="K81" t="s">
        <v>84</v>
      </c>
      <c r="L81" t="s">
        <v>85</v>
      </c>
      <c r="M81" t="s">
        <v>86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87</v>
      </c>
      <c r="U81" t="b">
        <v>0</v>
      </c>
      <c r="V81" t="s">
        <v>88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281</v>
      </c>
      <c r="B82" t="s">
        <v>79</v>
      </c>
      <c r="C82" t="s">
        <v>228</v>
      </c>
      <c r="D82" t="s">
        <v>81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87</v>
      </c>
      <c r="U82" t="b">
        <v>0</v>
      </c>
      <c r="V82" t="s">
        <v>158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200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283</v>
      </c>
      <c r="B83" t="s">
        <v>79</v>
      </c>
      <c r="C83" t="s">
        <v>228</v>
      </c>
      <c r="D83" t="s">
        <v>81</v>
      </c>
      <c r="E83" s="2" t="str">
        <f t="shared" si="2"/>
        <v>FX22041319</v>
      </c>
      <c r="F83" t="s">
        <v>19</v>
      </c>
      <c r="G83" t="s">
        <v>19</v>
      </c>
      <c r="H83" t="s">
        <v>82</v>
      </c>
      <c r="I83" t="s">
        <v>284</v>
      </c>
      <c r="J83">
        <v>43</v>
      </c>
      <c r="K83" t="s">
        <v>84</v>
      </c>
      <c r="L83" t="s">
        <v>85</v>
      </c>
      <c r="M83" t="s">
        <v>86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87</v>
      </c>
      <c r="U83" t="b">
        <v>0</v>
      </c>
      <c r="V83" t="s">
        <v>88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200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285</v>
      </c>
      <c r="B84" t="s">
        <v>79</v>
      </c>
      <c r="C84" t="s">
        <v>228</v>
      </c>
      <c r="D84" t="s">
        <v>81</v>
      </c>
      <c r="E84" s="2" t="str">
        <f t="shared" si="2"/>
        <v>FX22041319</v>
      </c>
      <c r="F84" t="s">
        <v>19</v>
      </c>
      <c r="G84" t="s">
        <v>19</v>
      </c>
      <c r="H84" t="s">
        <v>82</v>
      </c>
      <c r="I84" t="s">
        <v>286</v>
      </c>
      <c r="J84">
        <v>43</v>
      </c>
      <c r="K84" t="s">
        <v>84</v>
      </c>
      <c r="L84" t="s">
        <v>85</v>
      </c>
      <c r="M84" t="s">
        <v>86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87</v>
      </c>
      <c r="U84" t="b">
        <v>0</v>
      </c>
      <c r="V84" t="s">
        <v>88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200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287</v>
      </c>
      <c r="B85" t="s">
        <v>79</v>
      </c>
      <c r="C85" t="s">
        <v>228</v>
      </c>
      <c r="D85" t="s">
        <v>81</v>
      </c>
      <c r="E85" s="2" t="str">
        <f t="shared" si="2"/>
        <v>FX22041319</v>
      </c>
      <c r="F85" t="s">
        <v>19</v>
      </c>
      <c r="G85" t="s">
        <v>19</v>
      </c>
      <c r="H85" t="s">
        <v>82</v>
      </c>
      <c r="I85" t="s">
        <v>288</v>
      </c>
      <c r="J85">
        <v>75</v>
      </c>
      <c r="K85" t="s">
        <v>84</v>
      </c>
      <c r="L85" t="s">
        <v>85</v>
      </c>
      <c r="M85" t="s">
        <v>86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87</v>
      </c>
      <c r="U85" t="b">
        <v>0</v>
      </c>
      <c r="V85" t="s">
        <v>88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289</v>
      </c>
      <c r="B86" t="s">
        <v>79</v>
      </c>
      <c r="C86" t="s">
        <v>228</v>
      </c>
      <c r="D86" t="s">
        <v>81</v>
      </c>
      <c r="E86" s="2" t="str">
        <f t="shared" si="2"/>
        <v>FX22041319</v>
      </c>
      <c r="F86" t="s">
        <v>19</v>
      </c>
      <c r="G86" t="s">
        <v>19</v>
      </c>
      <c r="H86" t="s">
        <v>82</v>
      </c>
      <c r="I86" t="s">
        <v>290</v>
      </c>
      <c r="J86">
        <v>75</v>
      </c>
      <c r="K86" t="s">
        <v>84</v>
      </c>
      <c r="L86" t="s">
        <v>85</v>
      </c>
      <c r="M86" t="s">
        <v>86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87</v>
      </c>
      <c r="U86" t="b">
        <v>0</v>
      </c>
      <c r="V86" t="s">
        <v>88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291</v>
      </c>
      <c r="B87" t="s">
        <v>79</v>
      </c>
      <c r="C87" t="s">
        <v>228</v>
      </c>
      <c r="D87" t="s">
        <v>81</v>
      </c>
      <c r="E87" s="2" t="str">
        <f t="shared" si="2"/>
        <v>FX22041319</v>
      </c>
      <c r="F87" t="s">
        <v>19</v>
      </c>
      <c r="G87" t="s">
        <v>19</v>
      </c>
      <c r="H87" t="s">
        <v>82</v>
      </c>
      <c r="I87" t="s">
        <v>292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87</v>
      </c>
      <c r="U87" t="b">
        <v>0</v>
      </c>
      <c r="V87" t="s">
        <v>88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200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293</v>
      </c>
      <c r="B88" t="s">
        <v>79</v>
      </c>
      <c r="C88" t="s">
        <v>228</v>
      </c>
      <c r="D88" t="s">
        <v>81</v>
      </c>
      <c r="E88" s="2" t="str">
        <f t="shared" si="2"/>
        <v>FX22041319</v>
      </c>
      <c r="F88" t="s">
        <v>19</v>
      </c>
      <c r="G88" t="s">
        <v>19</v>
      </c>
      <c r="H88" t="s">
        <v>82</v>
      </c>
      <c r="I88" t="s">
        <v>294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87</v>
      </c>
      <c r="U88" t="b">
        <v>0</v>
      </c>
      <c r="V88" t="s">
        <v>88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200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295</v>
      </c>
      <c r="B89" t="s">
        <v>79</v>
      </c>
      <c r="C89" t="s">
        <v>228</v>
      </c>
      <c r="D89" t="s">
        <v>81</v>
      </c>
      <c r="E89" s="2" t="str">
        <f t="shared" si="2"/>
        <v>FX22041319</v>
      </c>
      <c r="F89" t="s">
        <v>19</v>
      </c>
      <c r="G89" t="s">
        <v>19</v>
      </c>
      <c r="H89" t="s">
        <v>82</v>
      </c>
      <c r="I89" t="s">
        <v>296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87</v>
      </c>
      <c r="U89" t="b">
        <v>0</v>
      </c>
      <c r="V89" t="s">
        <v>88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200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297</v>
      </c>
      <c r="B90" t="s">
        <v>79</v>
      </c>
      <c r="C90" t="s">
        <v>228</v>
      </c>
      <c r="D90" t="s">
        <v>81</v>
      </c>
      <c r="E90" s="2" t="str">
        <f t="shared" si="2"/>
        <v>FX22041319</v>
      </c>
      <c r="F90" t="s">
        <v>19</v>
      </c>
      <c r="G90" t="s">
        <v>19</v>
      </c>
      <c r="H90" t="s">
        <v>82</v>
      </c>
      <c r="I90" t="s">
        <v>298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87</v>
      </c>
      <c r="U90" t="b">
        <v>0</v>
      </c>
      <c r="V90" t="s">
        <v>88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299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300</v>
      </c>
      <c r="B91" t="s">
        <v>79</v>
      </c>
      <c r="C91" t="s">
        <v>242</v>
      </c>
      <c r="D91" t="s">
        <v>81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19</v>
      </c>
      <c r="G91" t="s">
        <v>19</v>
      </c>
      <c r="H91" t="s">
        <v>82</v>
      </c>
      <c r="I91" t="s">
        <v>243</v>
      </c>
      <c r="J91">
        <v>278</v>
      </c>
      <c r="K91" t="s">
        <v>84</v>
      </c>
      <c r="L91" t="s">
        <v>85</v>
      </c>
      <c r="M91" t="s">
        <v>86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87</v>
      </c>
      <c r="U91" t="b">
        <v>1</v>
      </c>
      <c r="V91" t="s">
        <v>127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240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301</v>
      </c>
      <c r="B92" t="s">
        <v>79</v>
      </c>
      <c r="C92" t="s">
        <v>228</v>
      </c>
      <c r="D92" t="s">
        <v>81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19</v>
      </c>
      <c r="G92" t="s">
        <v>19</v>
      </c>
      <c r="H92" t="s">
        <v>82</v>
      </c>
      <c r="I92" t="s">
        <v>302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87</v>
      </c>
      <c r="U92" t="b">
        <v>0</v>
      </c>
      <c r="V92" t="s">
        <v>88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299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303</v>
      </c>
      <c r="B93" t="s">
        <v>79</v>
      </c>
      <c r="C93" t="s">
        <v>228</v>
      </c>
      <c r="D93" t="s">
        <v>81</v>
      </c>
      <c r="E93" s="2" t="str">
        <f t="shared" si="3"/>
        <v>FX22041319</v>
      </c>
      <c r="F93" t="s">
        <v>19</v>
      </c>
      <c r="G93" t="s">
        <v>19</v>
      </c>
      <c r="H93" t="s">
        <v>82</v>
      </c>
      <c r="I93" t="s">
        <v>304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87</v>
      </c>
      <c r="U93" t="b">
        <v>0</v>
      </c>
      <c r="V93" t="s">
        <v>88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299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305</v>
      </c>
      <c r="B94" t="s">
        <v>79</v>
      </c>
      <c r="C94" t="s">
        <v>228</v>
      </c>
      <c r="D94" t="s">
        <v>81</v>
      </c>
      <c r="E94" s="2" t="str">
        <f t="shared" si="3"/>
        <v>FX22041319</v>
      </c>
      <c r="F94" t="s">
        <v>19</v>
      </c>
      <c r="G94" t="s">
        <v>19</v>
      </c>
      <c r="H94" t="s">
        <v>82</v>
      </c>
      <c r="I94" t="s">
        <v>252</v>
      </c>
      <c r="J94">
        <v>123</v>
      </c>
      <c r="K94" t="s">
        <v>84</v>
      </c>
      <c r="L94" t="s">
        <v>85</v>
      </c>
      <c r="M94" t="s">
        <v>86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87</v>
      </c>
      <c r="U94" t="b">
        <v>1</v>
      </c>
      <c r="V94" t="s">
        <v>158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200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228</v>
      </c>
      <c r="D95" t="s">
        <v>81</v>
      </c>
      <c r="E95" s="2" t="str">
        <f t="shared" si="3"/>
        <v>FX22041319</v>
      </c>
      <c r="F95" t="s">
        <v>19</v>
      </c>
      <c r="G95" t="s">
        <v>19</v>
      </c>
      <c r="H95" t="s">
        <v>82</v>
      </c>
      <c r="I95" t="s">
        <v>307</v>
      </c>
      <c r="J95">
        <v>43</v>
      </c>
      <c r="K95" t="s">
        <v>84</v>
      </c>
      <c r="L95" t="s">
        <v>85</v>
      </c>
      <c r="M95" t="s">
        <v>86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87</v>
      </c>
      <c r="U95" t="b">
        <v>0</v>
      </c>
      <c r="V95" t="s">
        <v>88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299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308</v>
      </c>
      <c r="B96" t="s">
        <v>79</v>
      </c>
      <c r="C96" t="s">
        <v>228</v>
      </c>
      <c r="D96" t="s">
        <v>81</v>
      </c>
      <c r="E96" s="2" t="str">
        <f t="shared" si="3"/>
        <v>FX22041319</v>
      </c>
      <c r="F96" t="s">
        <v>19</v>
      </c>
      <c r="G96" t="s">
        <v>19</v>
      </c>
      <c r="H96" t="s">
        <v>82</v>
      </c>
      <c r="I96" t="s">
        <v>309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87</v>
      </c>
      <c r="U96" t="b">
        <v>0</v>
      </c>
      <c r="V96" t="s">
        <v>88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299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310</v>
      </c>
      <c r="B97" t="s">
        <v>79</v>
      </c>
      <c r="C97" t="s">
        <v>228</v>
      </c>
      <c r="D97" t="s">
        <v>81</v>
      </c>
      <c r="E97" s="2" t="str">
        <f t="shared" si="3"/>
        <v>FX22041319</v>
      </c>
      <c r="F97" t="s">
        <v>19</v>
      </c>
      <c r="G97" t="s">
        <v>19</v>
      </c>
      <c r="H97" t="s">
        <v>82</v>
      </c>
      <c r="I97" t="s">
        <v>311</v>
      </c>
      <c r="J97">
        <v>43</v>
      </c>
      <c r="K97" t="s">
        <v>84</v>
      </c>
      <c r="L97" t="s">
        <v>85</v>
      </c>
      <c r="M97" t="s">
        <v>86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87</v>
      </c>
      <c r="U97" t="b">
        <v>0</v>
      </c>
      <c r="V97" t="s">
        <v>88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299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312</v>
      </c>
      <c r="B98" t="s">
        <v>79</v>
      </c>
      <c r="C98" t="s">
        <v>228</v>
      </c>
      <c r="D98" t="s">
        <v>81</v>
      </c>
      <c r="E98" s="2" t="str">
        <f t="shared" si="3"/>
        <v>FX22041319</v>
      </c>
      <c r="F98" t="s">
        <v>19</v>
      </c>
      <c r="G98" t="s">
        <v>19</v>
      </c>
      <c r="H98" t="s">
        <v>82</v>
      </c>
      <c r="I98" t="s">
        <v>250</v>
      </c>
      <c r="J98">
        <v>123</v>
      </c>
      <c r="K98" t="s">
        <v>84</v>
      </c>
      <c r="L98" t="s">
        <v>85</v>
      </c>
      <c r="M98" t="s">
        <v>86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87</v>
      </c>
      <c r="U98" t="b">
        <v>1</v>
      </c>
      <c r="V98" t="s">
        <v>189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200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313</v>
      </c>
      <c r="B99" t="s">
        <v>79</v>
      </c>
      <c r="C99" t="s">
        <v>254</v>
      </c>
      <c r="D99" t="s">
        <v>81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19</v>
      </c>
      <c r="G99" t="s">
        <v>19</v>
      </c>
      <c r="H99" t="s">
        <v>82</v>
      </c>
      <c r="I99" t="s">
        <v>255</v>
      </c>
      <c r="J99">
        <v>170</v>
      </c>
      <c r="K99" t="s">
        <v>84</v>
      </c>
      <c r="L99" t="s">
        <v>85</v>
      </c>
      <c r="M99" t="s">
        <v>86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87</v>
      </c>
      <c r="U99" t="b">
        <v>1</v>
      </c>
      <c r="V99" t="s">
        <v>180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240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314</v>
      </c>
      <c r="B100" t="s">
        <v>79</v>
      </c>
      <c r="C100" t="s">
        <v>279</v>
      </c>
      <c r="D100" t="s">
        <v>81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19</v>
      </c>
      <c r="G100" t="s">
        <v>19</v>
      </c>
      <c r="H100" t="s">
        <v>82</v>
      </c>
      <c r="I100" t="s">
        <v>280</v>
      </c>
      <c r="J100">
        <v>317</v>
      </c>
      <c r="K100" t="s">
        <v>84</v>
      </c>
      <c r="L100" t="s">
        <v>85</v>
      </c>
      <c r="M100" t="s">
        <v>86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87</v>
      </c>
      <c r="U100" t="b">
        <v>1</v>
      </c>
      <c r="V100" t="s">
        <v>315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240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316</v>
      </c>
      <c r="B101" t="s">
        <v>79</v>
      </c>
      <c r="C101" t="s">
        <v>228</v>
      </c>
      <c r="D101" t="s">
        <v>81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19</v>
      </c>
      <c r="G101" t="s">
        <v>19</v>
      </c>
      <c r="H101" t="s">
        <v>82</v>
      </c>
      <c r="I101" t="s">
        <v>288</v>
      </c>
      <c r="J101">
        <v>123</v>
      </c>
      <c r="K101" t="s">
        <v>84</v>
      </c>
      <c r="L101" t="s">
        <v>85</v>
      </c>
      <c r="M101" t="s">
        <v>86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87</v>
      </c>
      <c r="U101" t="b">
        <v>1</v>
      </c>
      <c r="V101" t="s">
        <v>315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200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317</v>
      </c>
      <c r="B102" t="s">
        <v>79</v>
      </c>
      <c r="C102" t="s">
        <v>318</v>
      </c>
      <c r="D102" t="s">
        <v>81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19</v>
      </c>
      <c r="G102" t="s">
        <v>19</v>
      </c>
      <c r="H102" t="s">
        <v>82</v>
      </c>
      <c r="I102" t="s">
        <v>319</v>
      </c>
      <c r="J102">
        <v>386</v>
      </c>
      <c r="K102" t="s">
        <v>84</v>
      </c>
      <c r="L102" t="s">
        <v>85</v>
      </c>
      <c r="M102" t="s">
        <v>86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87</v>
      </c>
      <c r="U102" t="b">
        <v>0</v>
      </c>
      <c r="V102" t="s">
        <v>320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321</v>
      </c>
      <c r="B103" t="s">
        <v>79</v>
      </c>
      <c r="C103" t="s">
        <v>228</v>
      </c>
      <c r="D103" t="s">
        <v>81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19</v>
      </c>
      <c r="G103" t="s">
        <v>19</v>
      </c>
      <c r="H103" t="s">
        <v>82</v>
      </c>
      <c r="I103" t="s">
        <v>290</v>
      </c>
      <c r="J103">
        <v>123</v>
      </c>
      <c r="K103" t="s">
        <v>84</v>
      </c>
      <c r="L103" t="s">
        <v>85</v>
      </c>
      <c r="M103" t="s">
        <v>86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87</v>
      </c>
      <c r="U103" t="b">
        <v>1</v>
      </c>
      <c r="V103" t="s">
        <v>322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200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323</v>
      </c>
      <c r="B104" t="s">
        <v>79</v>
      </c>
      <c r="C104" t="s">
        <v>324</v>
      </c>
      <c r="D104" t="s">
        <v>81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19</v>
      </c>
      <c r="G104" t="s">
        <v>19</v>
      </c>
      <c r="H104" t="s">
        <v>82</v>
      </c>
      <c r="I104" t="s">
        <v>325</v>
      </c>
      <c r="J104">
        <v>934</v>
      </c>
      <c r="K104" t="s">
        <v>84</v>
      </c>
      <c r="L104" t="s">
        <v>85</v>
      </c>
      <c r="M104" t="s">
        <v>86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87</v>
      </c>
      <c r="U104" t="b">
        <v>0</v>
      </c>
      <c r="V104" t="s">
        <v>320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326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19</v>
      </c>
      <c r="G105" t="s">
        <v>19</v>
      </c>
      <c r="H105" t="s">
        <v>82</v>
      </c>
      <c r="I105" t="s">
        <v>328</v>
      </c>
      <c r="J105">
        <v>28</v>
      </c>
      <c r="K105" t="s">
        <v>84</v>
      </c>
      <c r="L105" t="s">
        <v>85</v>
      </c>
      <c r="M105" t="s">
        <v>86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87</v>
      </c>
      <c r="U105" t="b">
        <v>0</v>
      </c>
      <c r="V105" t="s">
        <v>315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240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329</v>
      </c>
      <c r="B106" t="s">
        <v>79</v>
      </c>
      <c r="C106" t="s">
        <v>330</v>
      </c>
      <c r="D106" t="s">
        <v>81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19</v>
      </c>
      <c r="G106" t="s">
        <v>19</v>
      </c>
      <c r="H106" t="s">
        <v>82</v>
      </c>
      <c r="I106" t="s">
        <v>331</v>
      </c>
      <c r="J106">
        <v>50</v>
      </c>
      <c r="K106" t="s">
        <v>84</v>
      </c>
      <c r="L106" t="s">
        <v>85</v>
      </c>
      <c r="M106" t="s">
        <v>86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87</v>
      </c>
      <c r="U106" t="b">
        <v>0</v>
      </c>
      <c r="V106" t="s">
        <v>322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240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332</v>
      </c>
      <c r="B107" t="s">
        <v>79</v>
      </c>
      <c r="C107" t="s">
        <v>330</v>
      </c>
      <c r="D107" t="s">
        <v>81</v>
      </c>
      <c r="E107" s="2" t="str">
        <f t="shared" si="4"/>
        <v>FX2204994</v>
      </c>
      <c r="F107" t="s">
        <v>19</v>
      </c>
      <c r="G107" t="s">
        <v>19</v>
      </c>
      <c r="H107" t="s">
        <v>82</v>
      </c>
      <c r="I107" t="s">
        <v>333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87</v>
      </c>
      <c r="U107" t="b">
        <v>0</v>
      </c>
      <c r="V107" t="s">
        <v>315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299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334</v>
      </c>
      <c r="B108" t="s">
        <v>79</v>
      </c>
      <c r="C108" t="s">
        <v>330</v>
      </c>
      <c r="D108" t="s">
        <v>81</v>
      </c>
      <c r="E108" s="2" t="str">
        <f t="shared" si="4"/>
        <v>FX2204994</v>
      </c>
      <c r="F108" t="s">
        <v>19</v>
      </c>
      <c r="G108" t="s">
        <v>19</v>
      </c>
      <c r="H108" t="s">
        <v>82</v>
      </c>
      <c r="I108" t="s">
        <v>335</v>
      </c>
      <c r="J108">
        <v>50</v>
      </c>
      <c r="K108" t="s">
        <v>84</v>
      </c>
      <c r="L108" t="s">
        <v>85</v>
      </c>
      <c r="M108" t="s">
        <v>86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87</v>
      </c>
      <c r="U108" t="b">
        <v>0</v>
      </c>
      <c r="V108" t="s">
        <v>315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240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336</v>
      </c>
      <c r="B109" t="s">
        <v>79</v>
      </c>
      <c r="C109" t="s">
        <v>330</v>
      </c>
      <c r="D109" t="s">
        <v>81</v>
      </c>
      <c r="E109" s="2" t="str">
        <f t="shared" si="4"/>
        <v>FX2204994</v>
      </c>
      <c r="F109" t="s">
        <v>19</v>
      </c>
      <c r="G109" t="s">
        <v>19</v>
      </c>
      <c r="H109" t="s">
        <v>82</v>
      </c>
      <c r="I109" t="s">
        <v>337</v>
      </c>
      <c r="J109">
        <v>50</v>
      </c>
      <c r="K109" t="s">
        <v>84</v>
      </c>
      <c r="L109" t="s">
        <v>85</v>
      </c>
      <c r="M109" t="s">
        <v>86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87</v>
      </c>
      <c r="U109" t="b">
        <v>0</v>
      </c>
      <c r="V109" t="s">
        <v>322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299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338</v>
      </c>
      <c r="B110" t="s">
        <v>79</v>
      </c>
      <c r="C110" t="s">
        <v>330</v>
      </c>
      <c r="D110" t="s">
        <v>81</v>
      </c>
      <c r="E110" s="2" t="str">
        <f t="shared" si="4"/>
        <v>FX2204994</v>
      </c>
      <c r="F110" t="s">
        <v>19</v>
      </c>
      <c r="G110" t="s">
        <v>19</v>
      </c>
      <c r="H110" t="s">
        <v>82</v>
      </c>
      <c r="I110" t="s">
        <v>339</v>
      </c>
      <c r="J110">
        <v>69</v>
      </c>
      <c r="K110" t="s">
        <v>84</v>
      </c>
      <c r="L110" t="s">
        <v>85</v>
      </c>
      <c r="M110" t="s">
        <v>86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87</v>
      </c>
      <c r="U110" t="b">
        <v>0</v>
      </c>
      <c r="V110" t="s">
        <v>315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240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340</v>
      </c>
      <c r="B111" t="s">
        <v>79</v>
      </c>
      <c r="C111" t="s">
        <v>330</v>
      </c>
      <c r="D111" t="s">
        <v>81</v>
      </c>
      <c r="E111" s="2" t="str">
        <f t="shared" si="4"/>
        <v>FX2204994</v>
      </c>
      <c r="F111" t="s">
        <v>19</v>
      </c>
      <c r="G111" t="s">
        <v>19</v>
      </c>
      <c r="H111" t="s">
        <v>82</v>
      </c>
      <c r="I111" t="s">
        <v>341</v>
      </c>
      <c r="J111">
        <v>69</v>
      </c>
      <c r="K111" t="s">
        <v>84</v>
      </c>
      <c r="L111" t="s">
        <v>85</v>
      </c>
      <c r="M111" t="s">
        <v>86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87</v>
      </c>
      <c r="U111" t="b">
        <v>0</v>
      </c>
      <c r="V111" t="s">
        <v>322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299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342</v>
      </c>
      <c r="B112" t="s">
        <v>79</v>
      </c>
      <c r="C112" t="s">
        <v>330</v>
      </c>
      <c r="D112" t="s">
        <v>81</v>
      </c>
      <c r="E112" s="2" t="str">
        <f t="shared" si="4"/>
        <v>FX2204994</v>
      </c>
      <c r="F112" t="s">
        <v>19</v>
      </c>
      <c r="G112" t="s">
        <v>19</v>
      </c>
      <c r="H112" t="s">
        <v>82</v>
      </c>
      <c r="I112" t="s">
        <v>343</v>
      </c>
      <c r="J112">
        <v>69</v>
      </c>
      <c r="K112" t="s">
        <v>84</v>
      </c>
      <c r="L112" t="s">
        <v>85</v>
      </c>
      <c r="M112" t="s">
        <v>86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87</v>
      </c>
      <c r="U112" t="b">
        <v>0</v>
      </c>
      <c r="V112" t="s">
        <v>315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240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344</v>
      </c>
      <c r="B113" t="s">
        <v>79</v>
      </c>
      <c r="C113" t="s">
        <v>330</v>
      </c>
      <c r="D113" t="s">
        <v>81</v>
      </c>
      <c r="E113" s="2" t="str">
        <f t="shared" si="4"/>
        <v>FX2204994</v>
      </c>
      <c r="F113" t="s">
        <v>19</v>
      </c>
      <c r="G113" t="s">
        <v>19</v>
      </c>
      <c r="H113" t="s">
        <v>82</v>
      </c>
      <c r="I113" t="s">
        <v>345</v>
      </c>
      <c r="J113">
        <v>69</v>
      </c>
      <c r="K113" t="s">
        <v>84</v>
      </c>
      <c r="L113" t="s">
        <v>85</v>
      </c>
      <c r="M113" t="s">
        <v>86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87</v>
      </c>
      <c r="U113" t="b">
        <v>0</v>
      </c>
      <c r="V113" t="s">
        <v>322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240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346</v>
      </c>
      <c r="B114" t="s">
        <v>79</v>
      </c>
      <c r="C114" t="s">
        <v>160</v>
      </c>
      <c r="D114" t="s">
        <v>81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19</v>
      </c>
      <c r="G114" t="s">
        <v>19</v>
      </c>
      <c r="H114" t="s">
        <v>82</v>
      </c>
      <c r="I114" t="s">
        <v>347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87</v>
      </c>
      <c r="U114" t="b">
        <v>0</v>
      </c>
      <c r="V114" t="s">
        <v>315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240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19</v>
      </c>
      <c r="G115" t="s">
        <v>19</v>
      </c>
      <c r="H115" t="s">
        <v>82</v>
      </c>
      <c r="I115" t="s">
        <v>350</v>
      </c>
      <c r="J115">
        <v>74</v>
      </c>
      <c r="K115" t="s">
        <v>84</v>
      </c>
      <c r="L115" t="s">
        <v>85</v>
      </c>
      <c r="M115" t="s">
        <v>86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87</v>
      </c>
      <c r="U115" t="b">
        <v>0</v>
      </c>
      <c r="V115" t="s">
        <v>351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352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353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19</v>
      </c>
      <c r="G116" t="s">
        <v>19</v>
      </c>
      <c r="H116" t="s">
        <v>82</v>
      </c>
      <c r="I116" t="s">
        <v>319</v>
      </c>
      <c r="J116">
        <v>594</v>
      </c>
      <c r="K116" t="s">
        <v>84</v>
      </c>
      <c r="L116" t="s">
        <v>85</v>
      </c>
      <c r="M116" t="s">
        <v>86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87</v>
      </c>
      <c r="U116" t="b">
        <v>1</v>
      </c>
      <c r="V116" t="s">
        <v>315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299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354</v>
      </c>
      <c r="B117" t="s">
        <v>79</v>
      </c>
      <c r="C117" t="s">
        <v>355</v>
      </c>
      <c r="D117" t="s">
        <v>81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19</v>
      </c>
      <c r="G117" t="s">
        <v>19</v>
      </c>
      <c r="H117" t="s">
        <v>82</v>
      </c>
      <c r="I117" t="s">
        <v>356</v>
      </c>
      <c r="J117">
        <v>237</v>
      </c>
      <c r="K117" t="s">
        <v>84</v>
      </c>
      <c r="L117" t="s">
        <v>85</v>
      </c>
      <c r="M117" t="s">
        <v>86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87</v>
      </c>
      <c r="U117" t="b">
        <v>0</v>
      </c>
      <c r="V117" t="s">
        <v>245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357</v>
      </c>
      <c r="B118" t="s">
        <v>79</v>
      </c>
      <c r="C118" t="s">
        <v>324</v>
      </c>
      <c r="D118" t="s">
        <v>81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19</v>
      </c>
      <c r="G118" t="s">
        <v>19</v>
      </c>
      <c r="H118" t="s">
        <v>82</v>
      </c>
      <c r="I118" t="s">
        <v>325</v>
      </c>
      <c r="J118">
        <v>1442</v>
      </c>
      <c r="K118" t="s">
        <v>84</v>
      </c>
      <c r="L118" t="s">
        <v>85</v>
      </c>
      <c r="M118" t="s">
        <v>86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87</v>
      </c>
      <c r="U118" t="b">
        <v>1</v>
      </c>
      <c r="V118" t="s">
        <v>320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240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358</v>
      </c>
      <c r="B119" t="s">
        <v>79</v>
      </c>
      <c r="C119" t="s">
        <v>359</v>
      </c>
      <c r="D119" t="s">
        <v>81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19</v>
      </c>
      <c r="G119" t="s">
        <v>19</v>
      </c>
      <c r="H119" t="s">
        <v>82</v>
      </c>
      <c r="I119" t="s">
        <v>360</v>
      </c>
      <c r="J119">
        <v>28</v>
      </c>
      <c r="K119" t="s">
        <v>84</v>
      </c>
      <c r="L119" t="s">
        <v>85</v>
      </c>
      <c r="M119" t="s">
        <v>86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87</v>
      </c>
      <c r="U119" t="b">
        <v>0</v>
      </c>
      <c r="V119" t="s">
        <v>322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352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361</v>
      </c>
      <c r="B120" t="s">
        <v>79</v>
      </c>
      <c r="C120" t="s">
        <v>359</v>
      </c>
      <c r="D120" t="s">
        <v>81</v>
      </c>
      <c r="E120" s="2" t="str">
        <f t="shared" si="5"/>
        <v>FX220310940</v>
      </c>
      <c r="F120" t="s">
        <v>19</v>
      </c>
      <c r="G120" t="s">
        <v>19</v>
      </c>
      <c r="H120" t="s">
        <v>82</v>
      </c>
      <c r="I120" t="s">
        <v>362</v>
      </c>
      <c r="J120">
        <v>278</v>
      </c>
      <c r="K120" t="s">
        <v>84</v>
      </c>
      <c r="L120" t="s">
        <v>85</v>
      </c>
      <c r="M120" t="s">
        <v>86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87</v>
      </c>
      <c r="U120" t="b">
        <v>0</v>
      </c>
      <c r="V120" t="s">
        <v>245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363</v>
      </c>
      <c r="B121" t="s">
        <v>79</v>
      </c>
      <c r="C121" t="s">
        <v>359</v>
      </c>
      <c r="D121" t="s">
        <v>81</v>
      </c>
      <c r="E121" s="2" t="str">
        <f t="shared" si="5"/>
        <v>FX220310940</v>
      </c>
      <c r="F121" t="s">
        <v>19</v>
      </c>
      <c r="G121" t="s">
        <v>19</v>
      </c>
      <c r="H121" t="s">
        <v>82</v>
      </c>
      <c r="I121" t="s">
        <v>364</v>
      </c>
      <c r="J121">
        <v>28</v>
      </c>
      <c r="K121" t="s">
        <v>84</v>
      </c>
      <c r="L121" t="s">
        <v>85</v>
      </c>
      <c r="M121" t="s">
        <v>86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87</v>
      </c>
      <c r="U121" t="b">
        <v>0</v>
      </c>
      <c r="V121" t="s">
        <v>322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352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365</v>
      </c>
      <c r="B122" t="s">
        <v>79</v>
      </c>
      <c r="C122" t="s">
        <v>359</v>
      </c>
      <c r="D122" t="s">
        <v>81</v>
      </c>
      <c r="E122" s="2" t="str">
        <f t="shared" si="5"/>
        <v>FX220310940</v>
      </c>
      <c r="F122" t="s">
        <v>19</v>
      </c>
      <c r="G122" t="s">
        <v>19</v>
      </c>
      <c r="H122" t="s">
        <v>82</v>
      </c>
      <c r="I122" t="s">
        <v>366</v>
      </c>
      <c r="J122">
        <v>288</v>
      </c>
      <c r="K122" t="s">
        <v>84</v>
      </c>
      <c r="L122" t="s">
        <v>85</v>
      </c>
      <c r="M122" t="s">
        <v>86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87</v>
      </c>
      <c r="U122" t="b">
        <v>0</v>
      </c>
      <c r="V122" t="s">
        <v>245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367</v>
      </c>
      <c r="B123" t="s">
        <v>79</v>
      </c>
      <c r="C123" t="s">
        <v>359</v>
      </c>
      <c r="D123" t="s">
        <v>81</v>
      </c>
      <c r="E123" s="2" t="str">
        <f t="shared" si="5"/>
        <v>FX220310940</v>
      </c>
      <c r="F123" t="s">
        <v>19</v>
      </c>
      <c r="G123" t="s">
        <v>19</v>
      </c>
      <c r="H123" t="s">
        <v>82</v>
      </c>
      <c r="I123" t="s">
        <v>368</v>
      </c>
      <c r="J123">
        <v>288</v>
      </c>
      <c r="K123" t="s">
        <v>84</v>
      </c>
      <c r="L123" t="s">
        <v>85</v>
      </c>
      <c r="M123" t="s">
        <v>86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87</v>
      </c>
      <c r="U123" t="b">
        <v>0</v>
      </c>
      <c r="V123" t="s">
        <v>245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369</v>
      </c>
      <c r="B124" t="s">
        <v>79</v>
      </c>
      <c r="C124" t="s">
        <v>359</v>
      </c>
      <c r="D124" t="s">
        <v>81</v>
      </c>
      <c r="E124" s="2" t="str">
        <f t="shared" si="5"/>
        <v>FX220310940</v>
      </c>
      <c r="F124" t="s">
        <v>19</v>
      </c>
      <c r="G124" t="s">
        <v>19</v>
      </c>
      <c r="H124" t="s">
        <v>82</v>
      </c>
      <c r="I124" t="s">
        <v>370</v>
      </c>
      <c r="J124">
        <v>278</v>
      </c>
      <c r="K124" t="s">
        <v>84</v>
      </c>
      <c r="L124" t="s">
        <v>85</v>
      </c>
      <c r="M124" t="s">
        <v>86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87</v>
      </c>
      <c r="U124" t="b">
        <v>0</v>
      </c>
      <c r="V124" t="s">
        <v>245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371</v>
      </c>
      <c r="B125" t="s">
        <v>79</v>
      </c>
      <c r="C125" t="s">
        <v>372</v>
      </c>
      <c r="D125" t="s">
        <v>81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19</v>
      </c>
      <c r="G125" t="s">
        <v>19</v>
      </c>
      <c r="H125" t="s">
        <v>82</v>
      </c>
      <c r="I125" t="s">
        <v>373</v>
      </c>
      <c r="J125">
        <v>67</v>
      </c>
      <c r="K125" t="s">
        <v>84</v>
      </c>
      <c r="L125" t="s">
        <v>85</v>
      </c>
      <c r="M125" t="s">
        <v>86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87</v>
      </c>
      <c r="U125" t="b">
        <v>0</v>
      </c>
      <c r="V125" t="s">
        <v>322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352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374</v>
      </c>
      <c r="B126" t="s">
        <v>79</v>
      </c>
      <c r="C126" t="s">
        <v>372</v>
      </c>
      <c r="D126" t="s">
        <v>81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19</v>
      </c>
      <c r="G126" t="s">
        <v>19</v>
      </c>
      <c r="H126" t="s">
        <v>82</v>
      </c>
      <c r="I126" t="s">
        <v>375</v>
      </c>
      <c r="J126">
        <v>62</v>
      </c>
      <c r="K126" t="s">
        <v>84</v>
      </c>
      <c r="L126" t="s">
        <v>85</v>
      </c>
      <c r="M126" t="s">
        <v>86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87</v>
      </c>
      <c r="U126" t="b">
        <v>0</v>
      </c>
      <c r="V126" t="s">
        <v>322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352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376</v>
      </c>
      <c r="B127" t="s">
        <v>79</v>
      </c>
      <c r="C127" t="s">
        <v>372</v>
      </c>
      <c r="D127" t="s">
        <v>81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19</v>
      </c>
      <c r="G127" t="s">
        <v>19</v>
      </c>
      <c r="H127" t="s">
        <v>82</v>
      </c>
      <c r="I127" t="s">
        <v>377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87</v>
      </c>
      <c r="U127" t="b">
        <v>0</v>
      </c>
      <c r="V127" t="s">
        <v>322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352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378</v>
      </c>
      <c r="B128" t="s">
        <v>79</v>
      </c>
      <c r="C128" t="s">
        <v>372</v>
      </c>
      <c r="D128" t="s">
        <v>81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19</v>
      </c>
      <c r="G128" t="s">
        <v>19</v>
      </c>
      <c r="H128" t="s">
        <v>82</v>
      </c>
      <c r="I128" t="s">
        <v>379</v>
      </c>
      <c r="J128">
        <v>28</v>
      </c>
      <c r="K128" t="s">
        <v>84</v>
      </c>
      <c r="L128" t="s">
        <v>85</v>
      </c>
      <c r="M128" t="s">
        <v>86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87</v>
      </c>
      <c r="U128" t="b">
        <v>0</v>
      </c>
      <c r="V128" t="s">
        <v>322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240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380</v>
      </c>
      <c r="B129" t="s">
        <v>79</v>
      </c>
      <c r="C129" t="s">
        <v>355</v>
      </c>
      <c r="D129" t="s">
        <v>81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19</v>
      </c>
      <c r="G129" t="s">
        <v>19</v>
      </c>
      <c r="H129" t="s">
        <v>82</v>
      </c>
      <c r="I129" t="s">
        <v>356</v>
      </c>
      <c r="J129">
        <v>337</v>
      </c>
      <c r="K129" t="s">
        <v>84</v>
      </c>
      <c r="L129" t="s">
        <v>85</v>
      </c>
      <c r="M129" t="s">
        <v>86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87</v>
      </c>
      <c r="U129" t="b">
        <v>1</v>
      </c>
      <c r="V129" t="s">
        <v>351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200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381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19</v>
      </c>
      <c r="G130" t="s">
        <v>19</v>
      </c>
      <c r="H130" t="s">
        <v>82</v>
      </c>
      <c r="I130" t="s">
        <v>362</v>
      </c>
      <c r="J130">
        <v>326</v>
      </c>
      <c r="K130" t="s">
        <v>84</v>
      </c>
      <c r="L130" t="s">
        <v>85</v>
      </c>
      <c r="M130" t="s">
        <v>86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87</v>
      </c>
      <c r="U130" t="b">
        <v>1</v>
      </c>
      <c r="V130" t="s">
        <v>382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200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383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19</v>
      </c>
      <c r="G131" t="s">
        <v>19</v>
      </c>
      <c r="H131" t="s">
        <v>82</v>
      </c>
      <c r="I131" t="s">
        <v>366</v>
      </c>
      <c r="J131">
        <v>336</v>
      </c>
      <c r="K131" t="s">
        <v>84</v>
      </c>
      <c r="L131" t="s">
        <v>85</v>
      </c>
      <c r="M131" t="s">
        <v>86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87</v>
      </c>
      <c r="U131" t="b">
        <v>1</v>
      </c>
      <c r="V131" t="s">
        <v>384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200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385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19</v>
      </c>
      <c r="G132" t="s">
        <v>19</v>
      </c>
      <c r="H132" t="s">
        <v>82</v>
      </c>
      <c r="I132" t="s">
        <v>370</v>
      </c>
      <c r="J132">
        <v>326</v>
      </c>
      <c r="K132" t="s">
        <v>84</v>
      </c>
      <c r="L132" t="s">
        <v>85</v>
      </c>
      <c r="M132" t="s">
        <v>86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87</v>
      </c>
      <c r="U132" t="b">
        <v>1</v>
      </c>
      <c r="V132" t="s">
        <v>386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200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387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19</v>
      </c>
      <c r="G133" t="s">
        <v>19</v>
      </c>
      <c r="H133" t="s">
        <v>82</v>
      </c>
      <c r="I133" t="s">
        <v>368</v>
      </c>
      <c r="J133">
        <v>336</v>
      </c>
      <c r="K133" t="s">
        <v>84</v>
      </c>
      <c r="L133" t="s">
        <v>85</v>
      </c>
      <c r="M133" t="s">
        <v>86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87</v>
      </c>
      <c r="U133" t="b">
        <v>1</v>
      </c>
      <c r="V133" t="s">
        <v>315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240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388</v>
      </c>
      <c r="B134" t="s">
        <v>79</v>
      </c>
      <c r="C134" t="s">
        <v>389</v>
      </c>
      <c r="D134" t="s">
        <v>81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87</v>
      </c>
      <c r="U134" t="b">
        <v>0</v>
      </c>
      <c r="V134" t="s">
        <v>315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240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391</v>
      </c>
      <c r="B135" t="s">
        <v>79</v>
      </c>
      <c r="C135" t="s">
        <v>389</v>
      </c>
      <c r="D135" t="s">
        <v>81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19</v>
      </c>
      <c r="G135" t="s">
        <v>19</v>
      </c>
      <c r="H135" t="s">
        <v>82</v>
      </c>
      <c r="I135" t="s">
        <v>392</v>
      </c>
      <c r="J135">
        <v>69</v>
      </c>
      <c r="K135" t="s">
        <v>84</v>
      </c>
      <c r="L135" t="s">
        <v>85</v>
      </c>
      <c r="M135" t="s">
        <v>86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87</v>
      </c>
      <c r="U135" t="b">
        <v>0</v>
      </c>
      <c r="V135" t="s">
        <v>386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352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393</v>
      </c>
      <c r="B136" t="s">
        <v>79</v>
      </c>
      <c r="C136" t="s">
        <v>389</v>
      </c>
      <c r="D136" t="s">
        <v>81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87</v>
      </c>
      <c r="U136" t="b">
        <v>0</v>
      </c>
      <c r="V136" t="s">
        <v>395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200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396</v>
      </c>
      <c r="B137" t="s">
        <v>79</v>
      </c>
      <c r="C137" t="s">
        <v>389</v>
      </c>
      <c r="D137" t="s">
        <v>81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19</v>
      </c>
      <c r="G137" t="s">
        <v>19</v>
      </c>
      <c r="H137" t="s">
        <v>82</v>
      </c>
      <c r="I137" t="s">
        <v>397</v>
      </c>
      <c r="J137">
        <v>275</v>
      </c>
      <c r="K137" t="s">
        <v>84</v>
      </c>
      <c r="L137" t="s">
        <v>85</v>
      </c>
      <c r="M137" t="s">
        <v>86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87</v>
      </c>
      <c r="U137" t="b">
        <v>0</v>
      </c>
      <c r="V137" t="s">
        <v>351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398</v>
      </c>
      <c r="B138" t="s">
        <v>79</v>
      </c>
      <c r="C138" t="s">
        <v>389</v>
      </c>
      <c r="D138" t="s">
        <v>81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19</v>
      </c>
      <c r="G138" t="s">
        <v>19</v>
      </c>
      <c r="H138" t="s">
        <v>82</v>
      </c>
      <c r="I138" t="s">
        <v>397</v>
      </c>
      <c r="J138">
        <v>395</v>
      </c>
      <c r="K138" t="s">
        <v>84</v>
      </c>
      <c r="L138" t="s">
        <v>85</v>
      </c>
      <c r="M138" t="s">
        <v>86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87</v>
      </c>
      <c r="U138" t="b">
        <v>1</v>
      </c>
      <c r="V138" t="s">
        <v>351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299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399</v>
      </c>
      <c r="B139" t="s">
        <v>79</v>
      </c>
      <c r="C139" t="s">
        <v>330</v>
      </c>
      <c r="D139" t="s">
        <v>81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19</v>
      </c>
      <c r="G139" t="s">
        <v>19</v>
      </c>
      <c r="H139" t="s">
        <v>82</v>
      </c>
      <c r="I139" t="s">
        <v>400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87</v>
      </c>
      <c r="U139" t="b">
        <v>0</v>
      </c>
      <c r="V139" t="s">
        <v>395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299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401</v>
      </c>
      <c r="B140" t="s">
        <v>79</v>
      </c>
      <c r="C140" t="s">
        <v>402</v>
      </c>
      <c r="D140" t="s">
        <v>81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19</v>
      </c>
      <c r="G140" t="s">
        <v>19</v>
      </c>
      <c r="H140" t="s">
        <v>82</v>
      </c>
      <c r="I140" t="s">
        <v>403</v>
      </c>
      <c r="J140">
        <v>1211</v>
      </c>
      <c r="K140" t="s">
        <v>84</v>
      </c>
      <c r="L140" t="s">
        <v>85</v>
      </c>
      <c r="M140" t="s">
        <v>86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87</v>
      </c>
      <c r="U140" t="b">
        <v>0</v>
      </c>
      <c r="V140" t="s">
        <v>88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404</v>
      </c>
      <c r="B141" t="s">
        <v>79</v>
      </c>
      <c r="C141" t="s">
        <v>405</v>
      </c>
      <c r="D141" t="s">
        <v>81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19</v>
      </c>
      <c r="G141" t="s">
        <v>19</v>
      </c>
      <c r="H141" t="s">
        <v>82</v>
      </c>
      <c r="I141" t="s">
        <v>406</v>
      </c>
      <c r="J141">
        <v>116</v>
      </c>
      <c r="K141" t="s">
        <v>84</v>
      </c>
      <c r="L141" t="s">
        <v>85</v>
      </c>
      <c r="M141" t="s">
        <v>86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87</v>
      </c>
      <c r="U141" t="b">
        <v>0</v>
      </c>
      <c r="V141" t="s">
        <v>407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408</v>
      </c>
      <c r="B142" t="s">
        <v>79</v>
      </c>
      <c r="C142" t="s">
        <v>409</v>
      </c>
      <c r="D142" t="s">
        <v>81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19</v>
      </c>
      <c r="G142" t="s">
        <v>19</v>
      </c>
      <c r="H142" t="s">
        <v>82</v>
      </c>
      <c r="I142" t="s">
        <v>410</v>
      </c>
      <c r="J142">
        <v>80</v>
      </c>
      <c r="K142" t="s">
        <v>84</v>
      </c>
      <c r="L142" t="s">
        <v>85</v>
      </c>
      <c r="M142" t="s">
        <v>86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87</v>
      </c>
      <c r="U142" t="b">
        <v>0</v>
      </c>
      <c r="V142" t="s">
        <v>407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411</v>
      </c>
      <c r="B143" t="s">
        <v>79</v>
      </c>
      <c r="C143" t="s">
        <v>409</v>
      </c>
      <c r="D143" t="s">
        <v>81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19</v>
      </c>
      <c r="G143" t="s">
        <v>19</v>
      </c>
      <c r="H143" t="s">
        <v>82</v>
      </c>
      <c r="I143" t="s">
        <v>412</v>
      </c>
      <c r="J143">
        <v>28</v>
      </c>
      <c r="K143" t="s">
        <v>84</v>
      </c>
      <c r="L143" t="s">
        <v>85</v>
      </c>
      <c r="M143" t="s">
        <v>86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87</v>
      </c>
      <c r="U143" t="b">
        <v>0</v>
      </c>
      <c r="V143" t="s">
        <v>158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413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414</v>
      </c>
      <c r="B144" t="s">
        <v>79</v>
      </c>
      <c r="C144" t="s">
        <v>415</v>
      </c>
      <c r="D144" t="s">
        <v>81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19</v>
      </c>
      <c r="G144" t="s">
        <v>19</v>
      </c>
      <c r="H144" t="s">
        <v>82</v>
      </c>
      <c r="I144" t="s">
        <v>416</v>
      </c>
      <c r="J144">
        <v>52</v>
      </c>
      <c r="K144" t="s">
        <v>84</v>
      </c>
      <c r="L144" t="s">
        <v>85</v>
      </c>
      <c r="M144" t="s">
        <v>86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87</v>
      </c>
      <c r="U144" t="b">
        <v>0</v>
      </c>
      <c r="V144" t="s">
        <v>158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413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417</v>
      </c>
      <c r="B145" t="s">
        <v>79</v>
      </c>
      <c r="C145" t="s">
        <v>415</v>
      </c>
      <c r="D145" t="s">
        <v>81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19</v>
      </c>
      <c r="G145" t="s">
        <v>19</v>
      </c>
      <c r="H145" t="s">
        <v>82</v>
      </c>
      <c r="I145" t="s">
        <v>418</v>
      </c>
      <c r="J145">
        <v>52</v>
      </c>
      <c r="K145" t="s">
        <v>84</v>
      </c>
      <c r="L145" t="s">
        <v>85</v>
      </c>
      <c r="M145" t="s">
        <v>86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87</v>
      </c>
      <c r="U145" t="b">
        <v>0</v>
      </c>
      <c r="V145" t="s">
        <v>419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420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421</v>
      </c>
      <c r="B146" t="s">
        <v>79</v>
      </c>
      <c r="C146" t="s">
        <v>422</v>
      </c>
      <c r="D146" t="s">
        <v>81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19</v>
      </c>
      <c r="G146" t="s">
        <v>19</v>
      </c>
      <c r="H146" t="s">
        <v>82</v>
      </c>
      <c r="I146" t="s">
        <v>423</v>
      </c>
      <c r="J146">
        <v>106</v>
      </c>
      <c r="K146" t="s">
        <v>84</v>
      </c>
      <c r="L146" t="s">
        <v>85</v>
      </c>
      <c r="M146" t="s">
        <v>86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87</v>
      </c>
      <c r="U146" t="b">
        <v>0</v>
      </c>
      <c r="V146" t="s">
        <v>424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425</v>
      </c>
      <c r="B147" t="s">
        <v>79</v>
      </c>
      <c r="C147" t="s">
        <v>415</v>
      </c>
      <c r="D147" t="s">
        <v>81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19</v>
      </c>
      <c r="G147" t="s">
        <v>19</v>
      </c>
      <c r="H147" t="s">
        <v>82</v>
      </c>
      <c r="I147" t="s">
        <v>426</v>
      </c>
      <c r="J147">
        <v>46</v>
      </c>
      <c r="K147" t="s">
        <v>84</v>
      </c>
      <c r="L147" t="s">
        <v>85</v>
      </c>
      <c r="M147" t="s">
        <v>86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87</v>
      </c>
      <c r="U147" t="b">
        <v>0</v>
      </c>
      <c r="V147" t="s">
        <v>158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413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427</v>
      </c>
      <c r="B148" t="s">
        <v>79</v>
      </c>
      <c r="C148" t="s">
        <v>415</v>
      </c>
      <c r="D148" t="s">
        <v>81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19</v>
      </c>
      <c r="G148" t="s">
        <v>19</v>
      </c>
      <c r="H148" t="s">
        <v>82</v>
      </c>
      <c r="I148" t="s">
        <v>428</v>
      </c>
      <c r="J148">
        <v>49</v>
      </c>
      <c r="K148" t="s">
        <v>84</v>
      </c>
      <c r="L148" t="s">
        <v>85</v>
      </c>
      <c r="M148" t="s">
        <v>86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87</v>
      </c>
      <c r="U148" t="b">
        <v>0</v>
      </c>
      <c r="V148" t="s">
        <v>424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413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429</v>
      </c>
      <c r="B149" t="s">
        <v>79</v>
      </c>
      <c r="C149" t="s">
        <v>409</v>
      </c>
      <c r="D149" t="s">
        <v>81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19</v>
      </c>
      <c r="G149" t="s">
        <v>19</v>
      </c>
      <c r="H149" t="s">
        <v>82</v>
      </c>
      <c r="I149" t="s">
        <v>430</v>
      </c>
      <c r="J149">
        <v>80</v>
      </c>
      <c r="K149" t="s">
        <v>84</v>
      </c>
      <c r="L149" t="s">
        <v>85</v>
      </c>
      <c r="M149" t="s">
        <v>86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87</v>
      </c>
      <c r="U149" t="b">
        <v>0</v>
      </c>
      <c r="V149" t="s">
        <v>424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431</v>
      </c>
      <c r="B150" t="s">
        <v>79</v>
      </c>
      <c r="C150" t="s">
        <v>405</v>
      </c>
      <c r="D150" t="s">
        <v>81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19</v>
      </c>
      <c r="G150" t="s">
        <v>19</v>
      </c>
      <c r="H150" t="s">
        <v>82</v>
      </c>
      <c r="I150" t="s">
        <v>406</v>
      </c>
      <c r="J150">
        <v>168</v>
      </c>
      <c r="K150" t="s">
        <v>84</v>
      </c>
      <c r="L150" t="s">
        <v>85</v>
      </c>
      <c r="M150" t="s">
        <v>86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87</v>
      </c>
      <c r="U150" t="b">
        <v>1</v>
      </c>
      <c r="V150" t="s">
        <v>407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413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432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19</v>
      </c>
      <c r="G151" t="s">
        <v>19</v>
      </c>
      <c r="H151" t="s">
        <v>82</v>
      </c>
      <c r="I151" t="s">
        <v>433</v>
      </c>
      <c r="J151">
        <v>32</v>
      </c>
      <c r="K151" t="s">
        <v>84</v>
      </c>
      <c r="L151" t="s">
        <v>85</v>
      </c>
      <c r="M151" t="s">
        <v>86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87</v>
      </c>
      <c r="U151" t="b">
        <v>0</v>
      </c>
      <c r="V151" t="s">
        <v>108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182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434</v>
      </c>
      <c r="B152" t="s">
        <v>79</v>
      </c>
      <c r="C152" t="s">
        <v>409</v>
      </c>
      <c r="D152" t="s">
        <v>81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19</v>
      </c>
      <c r="G152" t="s">
        <v>19</v>
      </c>
      <c r="H152" t="s">
        <v>82</v>
      </c>
      <c r="I152" t="s">
        <v>435</v>
      </c>
      <c r="J152">
        <v>32</v>
      </c>
      <c r="K152" t="s">
        <v>84</v>
      </c>
      <c r="L152" t="s">
        <v>85</v>
      </c>
      <c r="M152" t="s">
        <v>86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87</v>
      </c>
      <c r="U152" t="b">
        <v>0</v>
      </c>
      <c r="V152" t="s">
        <v>127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99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436</v>
      </c>
      <c r="B153" t="s">
        <v>79</v>
      </c>
      <c r="C153" t="s">
        <v>437</v>
      </c>
      <c r="D153" t="s">
        <v>81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19</v>
      </c>
      <c r="G153" t="s">
        <v>19</v>
      </c>
      <c r="H153" t="s">
        <v>82</v>
      </c>
      <c r="I153" t="s">
        <v>438</v>
      </c>
      <c r="J153">
        <v>175</v>
      </c>
      <c r="K153" t="s">
        <v>84</v>
      </c>
      <c r="L153" t="s">
        <v>85</v>
      </c>
      <c r="M153" t="s">
        <v>86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87</v>
      </c>
      <c r="U153" t="b">
        <v>0</v>
      </c>
      <c r="V153" t="s">
        <v>88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439</v>
      </c>
      <c r="B154" t="s">
        <v>79</v>
      </c>
      <c r="C154" t="s">
        <v>409</v>
      </c>
      <c r="D154" t="s">
        <v>81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19</v>
      </c>
      <c r="G154" t="s">
        <v>19</v>
      </c>
      <c r="H154" t="s">
        <v>82</v>
      </c>
      <c r="I154" t="s">
        <v>440</v>
      </c>
      <c r="J154">
        <v>32</v>
      </c>
      <c r="K154" t="s">
        <v>84</v>
      </c>
      <c r="L154" t="s">
        <v>85</v>
      </c>
      <c r="M154" t="s">
        <v>86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87</v>
      </c>
      <c r="U154" t="b">
        <v>0</v>
      </c>
      <c r="V154" t="s">
        <v>127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99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441</v>
      </c>
      <c r="B155" t="s">
        <v>79</v>
      </c>
      <c r="C155" t="s">
        <v>409</v>
      </c>
      <c r="D155" t="s">
        <v>81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19</v>
      </c>
      <c r="G155" t="s">
        <v>19</v>
      </c>
      <c r="H155" t="s">
        <v>82</v>
      </c>
      <c r="I155" t="s">
        <v>410</v>
      </c>
      <c r="J155">
        <v>128</v>
      </c>
      <c r="K155" t="s">
        <v>84</v>
      </c>
      <c r="L155" t="s">
        <v>85</v>
      </c>
      <c r="M155" t="s">
        <v>86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87</v>
      </c>
      <c r="U155" t="b">
        <v>1</v>
      </c>
      <c r="V155" t="s">
        <v>419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442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443</v>
      </c>
      <c r="B156" t="s">
        <v>79</v>
      </c>
      <c r="C156" t="s">
        <v>444</v>
      </c>
      <c r="D156" t="s">
        <v>81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19</v>
      </c>
      <c r="G156" t="s">
        <v>19</v>
      </c>
      <c r="H156" t="s">
        <v>82</v>
      </c>
      <c r="I156" t="s">
        <v>445</v>
      </c>
      <c r="J156">
        <v>182</v>
      </c>
      <c r="K156" t="s">
        <v>84</v>
      </c>
      <c r="L156" t="s">
        <v>85</v>
      </c>
      <c r="M156" t="s">
        <v>86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87</v>
      </c>
      <c r="U156" t="b">
        <v>0</v>
      </c>
      <c r="V156" t="s">
        <v>88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446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19</v>
      </c>
      <c r="G157" t="s">
        <v>19</v>
      </c>
      <c r="H157" t="s">
        <v>82</v>
      </c>
      <c r="I157" t="s">
        <v>448</v>
      </c>
      <c r="J157">
        <v>217</v>
      </c>
      <c r="K157" t="s">
        <v>84</v>
      </c>
      <c r="L157" t="s">
        <v>85</v>
      </c>
      <c r="M157" t="s">
        <v>86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87</v>
      </c>
      <c r="U157" t="b">
        <v>0</v>
      </c>
      <c r="V157" t="s">
        <v>88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449</v>
      </c>
      <c r="B158" t="s">
        <v>79</v>
      </c>
      <c r="C158" t="s">
        <v>450</v>
      </c>
      <c r="D158" t="s">
        <v>81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19</v>
      </c>
      <c r="G158" t="s">
        <v>19</v>
      </c>
      <c r="H158" t="s">
        <v>82</v>
      </c>
      <c r="I158" t="s">
        <v>451</v>
      </c>
      <c r="J158">
        <v>170</v>
      </c>
      <c r="K158" t="s">
        <v>84</v>
      </c>
      <c r="L158" t="s">
        <v>85</v>
      </c>
      <c r="M158" t="s">
        <v>86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87</v>
      </c>
      <c r="U158" t="b">
        <v>0</v>
      </c>
      <c r="V158" t="s">
        <v>88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452</v>
      </c>
      <c r="B159" t="s">
        <v>79</v>
      </c>
      <c r="C159" t="s">
        <v>422</v>
      </c>
      <c r="D159" t="s">
        <v>81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19</v>
      </c>
      <c r="G159" t="s">
        <v>19</v>
      </c>
      <c r="H159" t="s">
        <v>82</v>
      </c>
      <c r="I159" t="s">
        <v>423</v>
      </c>
      <c r="J159">
        <v>158</v>
      </c>
      <c r="K159" t="s">
        <v>84</v>
      </c>
      <c r="L159" t="s">
        <v>85</v>
      </c>
      <c r="M159" t="s">
        <v>86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87</v>
      </c>
      <c r="U159" t="b">
        <v>1</v>
      </c>
      <c r="V159" t="s">
        <v>419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420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453</v>
      </c>
      <c r="B160" t="s">
        <v>79</v>
      </c>
      <c r="C160" t="s">
        <v>409</v>
      </c>
      <c r="D160" t="s">
        <v>81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19</v>
      </c>
      <c r="G160" t="s">
        <v>19</v>
      </c>
      <c r="H160" t="s">
        <v>82</v>
      </c>
      <c r="I160" t="s">
        <v>430</v>
      </c>
      <c r="J160">
        <v>128</v>
      </c>
      <c r="K160" t="s">
        <v>84</v>
      </c>
      <c r="L160" t="s">
        <v>85</v>
      </c>
      <c r="M160" t="s">
        <v>86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87</v>
      </c>
      <c r="U160" t="b">
        <v>1</v>
      </c>
      <c r="V160" t="s">
        <v>158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413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454</v>
      </c>
      <c r="B161" t="s">
        <v>79</v>
      </c>
      <c r="C161" t="s">
        <v>415</v>
      </c>
      <c r="D161" t="s">
        <v>81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19</v>
      </c>
      <c r="G161" t="s">
        <v>19</v>
      </c>
      <c r="H161" t="s">
        <v>82</v>
      </c>
      <c r="I161" t="s">
        <v>455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87</v>
      </c>
      <c r="U161" t="b">
        <v>0</v>
      </c>
      <c r="V161" t="s">
        <v>158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420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456</v>
      </c>
      <c r="B162" t="s">
        <v>79</v>
      </c>
      <c r="C162" t="s">
        <v>415</v>
      </c>
      <c r="D162" t="s">
        <v>81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19</v>
      </c>
      <c r="G162" t="s">
        <v>19</v>
      </c>
      <c r="H162" t="s">
        <v>82</v>
      </c>
      <c r="I162" t="s">
        <v>457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87</v>
      </c>
      <c r="U162" t="b">
        <v>0</v>
      </c>
      <c r="V162" t="s">
        <v>158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413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458</v>
      </c>
      <c r="B163" t="s">
        <v>79</v>
      </c>
      <c r="C163" t="s">
        <v>459</v>
      </c>
      <c r="D163" t="s">
        <v>81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19</v>
      </c>
      <c r="G163" t="s">
        <v>19</v>
      </c>
      <c r="H163" t="s">
        <v>82</v>
      </c>
      <c r="I163" t="s">
        <v>460</v>
      </c>
      <c r="J163">
        <v>248</v>
      </c>
      <c r="K163" t="s">
        <v>84</v>
      </c>
      <c r="L163" t="s">
        <v>85</v>
      </c>
      <c r="M163" t="s">
        <v>86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87</v>
      </c>
      <c r="U163" t="b">
        <v>0</v>
      </c>
      <c r="V163" t="s">
        <v>88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461</v>
      </c>
      <c r="B164" t="s">
        <v>79</v>
      </c>
      <c r="C164" t="s">
        <v>462</v>
      </c>
      <c r="D164" t="s">
        <v>81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19</v>
      </c>
      <c r="G164" t="s">
        <v>19</v>
      </c>
      <c r="H164" t="s">
        <v>82</v>
      </c>
      <c r="I164" t="s">
        <v>463</v>
      </c>
      <c r="J164">
        <v>135</v>
      </c>
      <c r="K164" t="s">
        <v>84</v>
      </c>
      <c r="L164" t="s">
        <v>85</v>
      </c>
      <c r="M164" t="s">
        <v>86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87</v>
      </c>
      <c r="U164" t="b">
        <v>0</v>
      </c>
      <c r="V164" t="s">
        <v>158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102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464</v>
      </c>
      <c r="B165" t="s">
        <v>79</v>
      </c>
      <c r="C165" t="s">
        <v>465</v>
      </c>
      <c r="D165" t="s">
        <v>81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19</v>
      </c>
      <c r="G165" t="s">
        <v>19</v>
      </c>
      <c r="H165" t="s">
        <v>82</v>
      </c>
      <c r="I165" t="s">
        <v>466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87</v>
      </c>
      <c r="U165" t="b">
        <v>0</v>
      </c>
      <c r="V165" t="s">
        <v>88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182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467</v>
      </c>
      <c r="B166" t="s">
        <v>79</v>
      </c>
      <c r="C166" t="s">
        <v>468</v>
      </c>
      <c r="D166" t="s">
        <v>81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19</v>
      </c>
      <c r="G166" t="s">
        <v>19</v>
      </c>
      <c r="H166" t="s">
        <v>82</v>
      </c>
      <c r="I166" t="s">
        <v>469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87</v>
      </c>
      <c r="U166" t="b">
        <v>0</v>
      </c>
      <c r="V166" t="s">
        <v>158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99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470</v>
      </c>
      <c r="B167" t="s">
        <v>79</v>
      </c>
      <c r="C167" t="s">
        <v>468</v>
      </c>
      <c r="D167" t="s">
        <v>81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19</v>
      </c>
      <c r="G167" t="s">
        <v>19</v>
      </c>
      <c r="H167" t="s">
        <v>82</v>
      </c>
      <c r="I167" t="s">
        <v>471</v>
      </c>
      <c r="J167">
        <v>56</v>
      </c>
      <c r="K167" t="s">
        <v>84</v>
      </c>
      <c r="L167" t="s">
        <v>85</v>
      </c>
      <c r="M167" t="s">
        <v>86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87</v>
      </c>
      <c r="U167" t="b">
        <v>0</v>
      </c>
      <c r="V167" t="s">
        <v>158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102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472</v>
      </c>
      <c r="B168" t="s">
        <v>79</v>
      </c>
      <c r="C168" t="s">
        <v>468</v>
      </c>
      <c r="D168" t="s">
        <v>81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19</v>
      </c>
      <c r="G168" t="s">
        <v>19</v>
      </c>
      <c r="H168" t="s">
        <v>82</v>
      </c>
      <c r="I168" t="s">
        <v>473</v>
      </c>
      <c r="J168">
        <v>56</v>
      </c>
      <c r="K168" t="s">
        <v>84</v>
      </c>
      <c r="L168" t="s">
        <v>85</v>
      </c>
      <c r="M168" t="s">
        <v>86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87</v>
      </c>
      <c r="U168" t="b">
        <v>0</v>
      </c>
      <c r="V168" t="s">
        <v>158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102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474</v>
      </c>
      <c r="B169" t="s">
        <v>79</v>
      </c>
      <c r="C169" t="s">
        <v>468</v>
      </c>
      <c r="D169" t="s">
        <v>81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19</v>
      </c>
      <c r="G169" t="s">
        <v>19</v>
      </c>
      <c r="H169" t="s">
        <v>82</v>
      </c>
      <c r="I169" t="s">
        <v>475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87</v>
      </c>
      <c r="U169" t="b">
        <v>0</v>
      </c>
      <c r="V169" t="s">
        <v>158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102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476</v>
      </c>
      <c r="B170" t="s">
        <v>79</v>
      </c>
      <c r="C170" t="s">
        <v>477</v>
      </c>
      <c r="D170" t="s">
        <v>81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19</v>
      </c>
      <c r="G170" t="s">
        <v>19</v>
      </c>
      <c r="H170" t="s">
        <v>82</v>
      </c>
      <c r="I170" t="s">
        <v>478</v>
      </c>
      <c r="J170">
        <v>84</v>
      </c>
      <c r="K170" t="s">
        <v>84</v>
      </c>
      <c r="L170" t="s">
        <v>85</v>
      </c>
      <c r="M170" t="s">
        <v>86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87</v>
      </c>
      <c r="U170" t="b">
        <v>0</v>
      </c>
      <c r="V170" t="s">
        <v>88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479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480</v>
      </c>
      <c r="B171" t="s">
        <v>79</v>
      </c>
      <c r="C171" t="s">
        <v>477</v>
      </c>
      <c r="D171" t="s">
        <v>81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19</v>
      </c>
      <c r="G171" t="s">
        <v>19</v>
      </c>
      <c r="H171" t="s">
        <v>82</v>
      </c>
      <c r="I171" t="s">
        <v>481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87</v>
      </c>
      <c r="U171" t="b">
        <v>0</v>
      </c>
      <c r="V171" t="s">
        <v>158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182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482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19</v>
      </c>
      <c r="G172" t="s">
        <v>19</v>
      </c>
      <c r="H172" t="s">
        <v>82</v>
      </c>
      <c r="I172" t="s">
        <v>483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87</v>
      </c>
      <c r="U172" t="b">
        <v>0</v>
      </c>
      <c r="V172" t="s">
        <v>88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99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484</v>
      </c>
      <c r="B173" t="s">
        <v>79</v>
      </c>
      <c r="C173" t="s">
        <v>163</v>
      </c>
      <c r="D173" t="s">
        <v>81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19</v>
      </c>
      <c r="G173" t="s">
        <v>19</v>
      </c>
      <c r="H173" t="s">
        <v>82</v>
      </c>
      <c r="I173" t="s">
        <v>485</v>
      </c>
      <c r="J173">
        <v>262</v>
      </c>
      <c r="K173" t="s">
        <v>84</v>
      </c>
      <c r="L173" t="s">
        <v>85</v>
      </c>
      <c r="M173" t="s">
        <v>86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87</v>
      </c>
      <c r="U173" t="b">
        <v>0</v>
      </c>
      <c r="V173" t="s">
        <v>88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486</v>
      </c>
      <c r="B174" t="s">
        <v>79</v>
      </c>
      <c r="C174" t="s">
        <v>444</v>
      </c>
      <c r="D174" t="s">
        <v>81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19</v>
      </c>
      <c r="G174" t="s">
        <v>19</v>
      </c>
      <c r="H174" t="s">
        <v>82</v>
      </c>
      <c r="I174" t="s">
        <v>445</v>
      </c>
      <c r="J174">
        <v>442</v>
      </c>
      <c r="K174" t="s">
        <v>84</v>
      </c>
      <c r="L174" t="s">
        <v>85</v>
      </c>
      <c r="M174" t="s">
        <v>86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87</v>
      </c>
      <c r="U174" t="b">
        <v>1</v>
      </c>
      <c r="V174" t="s">
        <v>158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115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487</v>
      </c>
      <c r="B175" t="s">
        <v>79</v>
      </c>
      <c r="C175" t="s">
        <v>447</v>
      </c>
      <c r="D175" t="s">
        <v>81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19</v>
      </c>
      <c r="G175" t="s">
        <v>19</v>
      </c>
      <c r="H175" t="s">
        <v>82</v>
      </c>
      <c r="I175" t="s">
        <v>448</v>
      </c>
      <c r="J175">
        <v>265</v>
      </c>
      <c r="K175" t="s">
        <v>84</v>
      </c>
      <c r="L175" t="s">
        <v>85</v>
      </c>
      <c r="M175" t="s">
        <v>86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87</v>
      </c>
      <c r="U175" t="b">
        <v>1</v>
      </c>
      <c r="V175" t="s">
        <v>196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115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488</v>
      </c>
      <c r="B176" t="s">
        <v>79</v>
      </c>
      <c r="C176" t="s">
        <v>450</v>
      </c>
      <c r="D176" t="s">
        <v>81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19</v>
      </c>
      <c r="G176" t="s">
        <v>19</v>
      </c>
      <c r="H176" t="s">
        <v>82</v>
      </c>
      <c r="I176" t="s">
        <v>451</v>
      </c>
      <c r="J176">
        <v>222</v>
      </c>
      <c r="K176" t="s">
        <v>84</v>
      </c>
      <c r="L176" t="s">
        <v>85</v>
      </c>
      <c r="M176" t="s">
        <v>86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87</v>
      </c>
      <c r="U176" t="b">
        <v>1</v>
      </c>
      <c r="V176" t="s">
        <v>189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99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489</v>
      </c>
      <c r="B177" t="s">
        <v>79</v>
      </c>
      <c r="C177" t="s">
        <v>459</v>
      </c>
      <c r="D177" t="s">
        <v>81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19</v>
      </c>
      <c r="G177" t="s">
        <v>19</v>
      </c>
      <c r="H177" t="s">
        <v>82</v>
      </c>
      <c r="I177" t="s">
        <v>460</v>
      </c>
      <c r="J177">
        <v>276</v>
      </c>
      <c r="K177" t="s">
        <v>84</v>
      </c>
      <c r="L177" t="s">
        <v>85</v>
      </c>
      <c r="M177" t="s">
        <v>86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87</v>
      </c>
      <c r="U177" t="b">
        <v>1</v>
      </c>
      <c r="V177" t="s">
        <v>108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182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490</v>
      </c>
      <c r="B178" t="s">
        <v>79</v>
      </c>
      <c r="C178" t="s">
        <v>80</v>
      </c>
      <c r="D178" t="s">
        <v>81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82</v>
      </c>
      <c r="I178" t="s">
        <v>491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87</v>
      </c>
      <c r="U178" t="b">
        <v>0</v>
      </c>
      <c r="V178" t="s">
        <v>136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492</v>
      </c>
      <c r="B179" t="s">
        <v>79</v>
      </c>
      <c r="C179" t="s">
        <v>80</v>
      </c>
      <c r="D179" t="s">
        <v>81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19</v>
      </c>
      <c r="G179" t="s">
        <v>19</v>
      </c>
      <c r="H179" t="s">
        <v>82</v>
      </c>
      <c r="I179" t="s">
        <v>493</v>
      </c>
      <c r="J179">
        <v>61</v>
      </c>
      <c r="K179" t="s">
        <v>84</v>
      </c>
      <c r="L179" t="s">
        <v>85</v>
      </c>
      <c r="M179" t="s">
        <v>86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87</v>
      </c>
      <c r="U179" t="b">
        <v>0</v>
      </c>
      <c r="V179" t="s">
        <v>148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115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494</v>
      </c>
      <c r="B180" t="s">
        <v>79</v>
      </c>
      <c r="C180" t="s">
        <v>80</v>
      </c>
      <c r="D180" t="s">
        <v>81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19</v>
      </c>
      <c r="G180" t="s">
        <v>19</v>
      </c>
      <c r="H180" t="s">
        <v>82</v>
      </c>
      <c r="I180" t="s">
        <v>495</v>
      </c>
      <c r="J180">
        <v>0</v>
      </c>
      <c r="K180" t="s">
        <v>84</v>
      </c>
      <c r="L180" t="s">
        <v>85</v>
      </c>
      <c r="M180" t="s">
        <v>86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87</v>
      </c>
      <c r="U180" t="b">
        <v>0</v>
      </c>
      <c r="V180" t="s">
        <v>88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496</v>
      </c>
      <c r="B181" t="s">
        <v>79</v>
      </c>
      <c r="C181" t="s">
        <v>80</v>
      </c>
      <c r="D181" t="s">
        <v>81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19</v>
      </c>
      <c r="G181" t="s">
        <v>19</v>
      </c>
      <c r="H181" t="s">
        <v>82</v>
      </c>
      <c r="I181" t="s">
        <v>497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87</v>
      </c>
      <c r="U181" t="b">
        <v>0</v>
      </c>
      <c r="V181" t="s">
        <v>133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182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498</v>
      </c>
      <c r="B182" t="s">
        <v>79</v>
      </c>
      <c r="C182" t="s">
        <v>80</v>
      </c>
      <c r="D182" t="s">
        <v>81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19</v>
      </c>
      <c r="G182" t="s">
        <v>19</v>
      </c>
      <c r="H182" t="s">
        <v>82</v>
      </c>
      <c r="I182" t="s">
        <v>499</v>
      </c>
      <c r="J182">
        <v>28</v>
      </c>
      <c r="K182" t="s">
        <v>84</v>
      </c>
      <c r="L182" t="s">
        <v>85</v>
      </c>
      <c r="M182" t="s">
        <v>86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87</v>
      </c>
      <c r="U182" t="b">
        <v>0</v>
      </c>
      <c r="V182" t="s">
        <v>148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182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500</v>
      </c>
      <c r="B183" t="s">
        <v>79</v>
      </c>
      <c r="C183" t="s">
        <v>501</v>
      </c>
      <c r="D183" t="s">
        <v>81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19</v>
      </c>
      <c r="G183" t="s">
        <v>19</v>
      </c>
      <c r="H183" t="s">
        <v>82</v>
      </c>
      <c r="I183" t="s">
        <v>502</v>
      </c>
      <c r="J183">
        <v>119</v>
      </c>
      <c r="K183" t="s">
        <v>84</v>
      </c>
      <c r="L183" t="s">
        <v>85</v>
      </c>
      <c r="M183" t="s">
        <v>86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87</v>
      </c>
      <c r="U183" t="b">
        <v>0</v>
      </c>
      <c r="V183" t="s">
        <v>130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182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503</v>
      </c>
      <c r="B184" t="s">
        <v>79</v>
      </c>
      <c r="C184" t="s">
        <v>504</v>
      </c>
      <c r="D184" t="s">
        <v>81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19</v>
      </c>
      <c r="G184" t="s">
        <v>19</v>
      </c>
      <c r="H184" t="s">
        <v>82</v>
      </c>
      <c r="I184" t="s">
        <v>505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87</v>
      </c>
      <c r="U184" t="b">
        <v>0</v>
      </c>
      <c r="V184" t="s">
        <v>158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102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506</v>
      </c>
      <c r="B185" t="s">
        <v>79</v>
      </c>
      <c r="C185" t="s">
        <v>507</v>
      </c>
      <c r="D185" t="s">
        <v>81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19</v>
      </c>
      <c r="G185" t="s">
        <v>19</v>
      </c>
      <c r="H185" t="s">
        <v>82</v>
      </c>
      <c r="I185" t="s">
        <v>508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87</v>
      </c>
      <c r="U185" t="b">
        <v>0</v>
      </c>
      <c r="V185" t="s">
        <v>151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479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509</v>
      </c>
      <c r="B186" t="s">
        <v>79</v>
      </c>
      <c r="C186" t="s">
        <v>510</v>
      </c>
      <c r="D186" t="s">
        <v>81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19</v>
      </c>
      <c r="G186" t="s">
        <v>19</v>
      </c>
      <c r="H186" t="s">
        <v>82</v>
      </c>
      <c r="I186" t="s">
        <v>511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87</v>
      </c>
      <c r="U186" t="b">
        <v>0</v>
      </c>
      <c r="V186" t="s">
        <v>148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479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512</v>
      </c>
      <c r="B187" t="s">
        <v>79</v>
      </c>
      <c r="C187" t="s">
        <v>324</v>
      </c>
      <c r="D187" t="s">
        <v>81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19</v>
      </c>
      <c r="G187" t="s">
        <v>19</v>
      </c>
      <c r="H187" t="s">
        <v>82</v>
      </c>
      <c r="I187" t="s">
        <v>513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87</v>
      </c>
      <c r="U187" t="b">
        <v>0</v>
      </c>
      <c r="V187" t="s">
        <v>136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182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514</v>
      </c>
      <c r="B188" t="s">
        <v>79</v>
      </c>
      <c r="C188" t="s">
        <v>80</v>
      </c>
      <c r="D188" t="s">
        <v>81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19</v>
      </c>
      <c r="G188" t="s">
        <v>19</v>
      </c>
      <c r="H188" t="s">
        <v>82</v>
      </c>
      <c r="I188" t="s">
        <v>495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87</v>
      </c>
      <c r="U188" t="b">
        <v>1</v>
      </c>
      <c r="V188" t="s">
        <v>133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182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515</v>
      </c>
      <c r="B189" t="s">
        <v>79</v>
      </c>
      <c r="C189" t="s">
        <v>516</v>
      </c>
      <c r="D189" t="s">
        <v>81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19</v>
      </c>
      <c r="G189" t="s">
        <v>19</v>
      </c>
      <c r="H189" t="s">
        <v>82</v>
      </c>
      <c r="I189" t="s">
        <v>517</v>
      </c>
      <c r="J189">
        <v>108</v>
      </c>
      <c r="K189" t="s">
        <v>84</v>
      </c>
      <c r="L189" t="s">
        <v>85</v>
      </c>
      <c r="M189" t="s">
        <v>86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87</v>
      </c>
      <c r="U189" t="b">
        <v>0</v>
      </c>
      <c r="V189" t="s">
        <v>88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518</v>
      </c>
      <c r="B190" t="s">
        <v>79</v>
      </c>
      <c r="C190" t="s">
        <v>519</v>
      </c>
      <c r="D190" t="s">
        <v>81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19</v>
      </c>
      <c r="G190" t="s">
        <v>19</v>
      </c>
      <c r="H190" t="s">
        <v>82</v>
      </c>
      <c r="I190" t="s">
        <v>520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87</v>
      </c>
      <c r="U190" t="b">
        <v>0</v>
      </c>
      <c r="V190" t="s">
        <v>88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521</v>
      </c>
      <c r="B191" t="s">
        <v>79</v>
      </c>
      <c r="C191" t="s">
        <v>80</v>
      </c>
      <c r="D191" t="s">
        <v>81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19</v>
      </c>
      <c r="G191" t="s">
        <v>19</v>
      </c>
      <c r="H191" t="s">
        <v>82</v>
      </c>
      <c r="I191" t="s">
        <v>491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87</v>
      </c>
      <c r="U191" t="b">
        <v>1</v>
      </c>
      <c r="V191" t="s">
        <v>151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479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522</v>
      </c>
      <c r="B192" t="s">
        <v>79</v>
      </c>
      <c r="C192" t="s">
        <v>523</v>
      </c>
      <c r="D192" t="s">
        <v>81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19</v>
      </c>
      <c r="G192" t="s">
        <v>19</v>
      </c>
      <c r="H192" t="s">
        <v>82</v>
      </c>
      <c r="I192" t="s">
        <v>524</v>
      </c>
      <c r="J192">
        <v>282</v>
      </c>
      <c r="K192" t="s">
        <v>84</v>
      </c>
      <c r="L192" t="s">
        <v>85</v>
      </c>
      <c r="M192" t="s">
        <v>86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87</v>
      </c>
      <c r="U192" t="b">
        <v>0</v>
      </c>
      <c r="V192" t="s">
        <v>88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525</v>
      </c>
      <c r="B193" t="s">
        <v>79</v>
      </c>
      <c r="C193" t="s">
        <v>437</v>
      </c>
      <c r="D193" t="s">
        <v>81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19</v>
      </c>
      <c r="G193" t="s">
        <v>19</v>
      </c>
      <c r="H193" t="s">
        <v>82</v>
      </c>
      <c r="I193" t="s">
        <v>526</v>
      </c>
      <c r="J193">
        <v>56</v>
      </c>
      <c r="K193" t="s">
        <v>84</v>
      </c>
      <c r="L193" t="s">
        <v>85</v>
      </c>
      <c r="M193" t="s">
        <v>86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87</v>
      </c>
      <c r="U193" t="b">
        <v>0</v>
      </c>
      <c r="V193" t="s">
        <v>114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190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527</v>
      </c>
      <c r="B194" t="s">
        <v>79</v>
      </c>
      <c r="C194" t="s">
        <v>516</v>
      </c>
      <c r="D194" t="s">
        <v>81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19</v>
      </c>
      <c r="G194" t="s">
        <v>19</v>
      </c>
      <c r="H194" t="s">
        <v>82</v>
      </c>
      <c r="I194" t="s">
        <v>517</v>
      </c>
      <c r="J194">
        <v>216</v>
      </c>
      <c r="K194" t="s">
        <v>84</v>
      </c>
      <c r="L194" t="s">
        <v>85</v>
      </c>
      <c r="M194" t="s">
        <v>86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87</v>
      </c>
      <c r="U194" t="b">
        <v>1</v>
      </c>
      <c r="V194" t="s">
        <v>151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115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528</v>
      </c>
      <c r="B195" t="s">
        <v>79</v>
      </c>
      <c r="C195" t="s">
        <v>519</v>
      </c>
      <c r="D195" t="s">
        <v>81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19</v>
      </c>
      <c r="G195" t="s">
        <v>19</v>
      </c>
      <c r="H195" t="s">
        <v>82</v>
      </c>
      <c r="I195" t="s">
        <v>520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87</v>
      </c>
      <c r="U195" t="b">
        <v>1</v>
      </c>
      <c r="V195" t="s">
        <v>148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115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529</v>
      </c>
      <c r="B196" t="s">
        <v>79</v>
      </c>
      <c r="C196" t="s">
        <v>437</v>
      </c>
      <c r="D196" t="s">
        <v>81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19</v>
      </c>
      <c r="G196" t="s">
        <v>19</v>
      </c>
      <c r="H196" t="s">
        <v>82</v>
      </c>
      <c r="I196" t="s">
        <v>530</v>
      </c>
      <c r="J196">
        <v>114</v>
      </c>
      <c r="K196" t="s">
        <v>84</v>
      </c>
      <c r="L196" t="s">
        <v>85</v>
      </c>
      <c r="M196" t="s">
        <v>86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87</v>
      </c>
      <c r="U196" t="b">
        <v>0</v>
      </c>
      <c r="V196" t="s">
        <v>531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190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532</v>
      </c>
      <c r="B197" t="s">
        <v>79</v>
      </c>
      <c r="C197" t="s">
        <v>96</v>
      </c>
      <c r="D197" t="s">
        <v>81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19</v>
      </c>
      <c r="G197" t="s">
        <v>19</v>
      </c>
      <c r="H197" t="s">
        <v>82</v>
      </c>
      <c r="I197" t="s">
        <v>533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87</v>
      </c>
      <c r="U197" t="b">
        <v>0</v>
      </c>
      <c r="V197" t="s">
        <v>189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115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534</v>
      </c>
      <c r="B198" t="s">
        <v>79</v>
      </c>
      <c r="C198" t="s">
        <v>535</v>
      </c>
      <c r="D198" t="s">
        <v>81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19</v>
      </c>
      <c r="G198" t="s">
        <v>19</v>
      </c>
      <c r="H198" t="s">
        <v>82</v>
      </c>
      <c r="I198" t="s">
        <v>536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87</v>
      </c>
      <c r="U198" t="b">
        <v>0</v>
      </c>
      <c r="V198" t="s">
        <v>127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115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537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19</v>
      </c>
      <c r="G199" t="s">
        <v>19</v>
      </c>
      <c r="H199" t="s">
        <v>82</v>
      </c>
      <c r="I199" t="s">
        <v>539</v>
      </c>
      <c r="J199">
        <v>182</v>
      </c>
      <c r="K199" t="s">
        <v>84</v>
      </c>
      <c r="L199" t="s">
        <v>85</v>
      </c>
      <c r="M199" t="s">
        <v>86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87</v>
      </c>
      <c r="U199" t="b">
        <v>0</v>
      </c>
      <c r="V199" t="s">
        <v>88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540</v>
      </c>
      <c r="B200" t="s">
        <v>79</v>
      </c>
      <c r="C200" t="s">
        <v>541</v>
      </c>
      <c r="D200" t="s">
        <v>81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19</v>
      </c>
      <c r="G200" t="s">
        <v>19</v>
      </c>
      <c r="H200" t="s">
        <v>82</v>
      </c>
      <c r="I200" t="s">
        <v>542</v>
      </c>
      <c r="J200">
        <v>236</v>
      </c>
      <c r="K200" t="s">
        <v>84</v>
      </c>
      <c r="L200" t="s">
        <v>85</v>
      </c>
      <c r="M200" t="s">
        <v>86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87</v>
      </c>
      <c r="U200" t="b">
        <v>0</v>
      </c>
      <c r="V200" t="s">
        <v>88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543</v>
      </c>
      <c r="B201" t="s">
        <v>79</v>
      </c>
      <c r="C201" t="s">
        <v>535</v>
      </c>
      <c r="D201" t="s">
        <v>81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19</v>
      </c>
      <c r="G201" t="s">
        <v>19</v>
      </c>
      <c r="H201" t="s">
        <v>82</v>
      </c>
      <c r="I201" t="s">
        <v>544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87</v>
      </c>
      <c r="U201" t="b">
        <v>0</v>
      </c>
      <c r="V201" t="s">
        <v>127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102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545</v>
      </c>
      <c r="B202" t="s">
        <v>79</v>
      </c>
      <c r="C202" t="s">
        <v>546</v>
      </c>
      <c r="D202" t="s">
        <v>81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19</v>
      </c>
      <c r="G202" t="s">
        <v>19</v>
      </c>
      <c r="H202" t="s">
        <v>82</v>
      </c>
      <c r="I202" t="s">
        <v>547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87</v>
      </c>
      <c r="U202" t="b">
        <v>0</v>
      </c>
      <c r="V202" t="s">
        <v>130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99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548</v>
      </c>
      <c r="B203" t="s">
        <v>79</v>
      </c>
      <c r="C203" t="s">
        <v>549</v>
      </c>
      <c r="D203" t="s">
        <v>81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19</v>
      </c>
      <c r="G203" t="s">
        <v>19</v>
      </c>
      <c r="H203" t="s">
        <v>82</v>
      </c>
      <c r="I203" t="s">
        <v>550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87</v>
      </c>
      <c r="U203" t="b">
        <v>0</v>
      </c>
      <c r="V203" t="s">
        <v>148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99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551</v>
      </c>
      <c r="B204" t="s">
        <v>79</v>
      </c>
      <c r="C204" t="s">
        <v>523</v>
      </c>
      <c r="D204" t="s">
        <v>81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19</v>
      </c>
      <c r="G204" t="s">
        <v>19</v>
      </c>
      <c r="H204" t="s">
        <v>82</v>
      </c>
      <c r="I204" t="s">
        <v>524</v>
      </c>
      <c r="J204">
        <v>494</v>
      </c>
      <c r="K204" t="s">
        <v>84</v>
      </c>
      <c r="L204" t="s">
        <v>85</v>
      </c>
      <c r="M204" t="s">
        <v>86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87</v>
      </c>
      <c r="U204" t="b">
        <v>1</v>
      </c>
      <c r="V204" t="s">
        <v>127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99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552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19</v>
      </c>
      <c r="G205" t="s">
        <v>19</v>
      </c>
      <c r="H205" t="s">
        <v>82</v>
      </c>
      <c r="I205" t="s">
        <v>539</v>
      </c>
      <c r="J205">
        <v>234</v>
      </c>
      <c r="K205" t="s">
        <v>84</v>
      </c>
      <c r="L205" t="s">
        <v>85</v>
      </c>
      <c r="M205" t="s">
        <v>86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87</v>
      </c>
      <c r="U205" t="b">
        <v>1</v>
      </c>
      <c r="V205" t="s">
        <v>130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182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553</v>
      </c>
      <c r="B206" t="s">
        <v>79</v>
      </c>
      <c r="C206" t="s">
        <v>541</v>
      </c>
      <c r="D206" t="s">
        <v>81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19</v>
      </c>
      <c r="G206" t="s">
        <v>19</v>
      </c>
      <c r="H206" t="s">
        <v>82</v>
      </c>
      <c r="I206" t="s">
        <v>542</v>
      </c>
      <c r="J206">
        <v>316</v>
      </c>
      <c r="K206" t="s">
        <v>84</v>
      </c>
      <c r="L206" t="s">
        <v>85</v>
      </c>
      <c r="M206" t="s">
        <v>86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87</v>
      </c>
      <c r="U206" t="b">
        <v>1</v>
      </c>
      <c r="V206" t="s">
        <v>151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299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554</v>
      </c>
      <c r="B207" t="s">
        <v>79</v>
      </c>
      <c r="C207" t="s">
        <v>555</v>
      </c>
      <c r="D207" t="s">
        <v>81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19</v>
      </c>
      <c r="G207" t="s">
        <v>19</v>
      </c>
      <c r="H207" t="s">
        <v>82</v>
      </c>
      <c r="I207" t="s">
        <v>556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87</v>
      </c>
      <c r="U207" t="b">
        <v>0</v>
      </c>
      <c r="V207" t="s">
        <v>133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99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557</v>
      </c>
      <c r="B208" t="s">
        <v>79</v>
      </c>
      <c r="C208" t="s">
        <v>555</v>
      </c>
      <c r="D208" t="s">
        <v>81</v>
      </c>
      <c r="E208" s="2" t="str">
        <f t="shared" si="6"/>
        <v>FX22041107</v>
      </c>
      <c r="F208" t="s">
        <v>19</v>
      </c>
      <c r="G208" t="s">
        <v>19</v>
      </c>
      <c r="H208" t="s">
        <v>82</v>
      </c>
      <c r="I208" t="s">
        <v>558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87</v>
      </c>
      <c r="U208" t="b">
        <v>0</v>
      </c>
      <c r="V208" t="s">
        <v>133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99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559</v>
      </c>
      <c r="B209" t="s">
        <v>79</v>
      </c>
      <c r="C209" t="s">
        <v>555</v>
      </c>
      <c r="D209" t="s">
        <v>81</v>
      </c>
      <c r="E209" s="2" t="str">
        <f t="shared" si="6"/>
        <v>FX22041107</v>
      </c>
      <c r="F209" t="s">
        <v>19</v>
      </c>
      <c r="G209" t="s">
        <v>19</v>
      </c>
      <c r="H209" t="s">
        <v>82</v>
      </c>
      <c r="I209" t="s">
        <v>560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87</v>
      </c>
      <c r="U209" t="b">
        <v>0</v>
      </c>
      <c r="V209" t="s">
        <v>88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561</v>
      </c>
      <c r="B210" t="s">
        <v>79</v>
      </c>
      <c r="C210" t="s">
        <v>555</v>
      </c>
      <c r="D210" t="s">
        <v>81</v>
      </c>
      <c r="E210" s="2" t="str">
        <f t="shared" si="6"/>
        <v>FX22041107</v>
      </c>
      <c r="F210" t="s">
        <v>19</v>
      </c>
      <c r="G210" t="s">
        <v>19</v>
      </c>
      <c r="H210" t="s">
        <v>82</v>
      </c>
      <c r="I210" t="s">
        <v>562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87</v>
      </c>
      <c r="U210" t="b">
        <v>0</v>
      </c>
      <c r="V210" t="s">
        <v>88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99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563</v>
      </c>
      <c r="B211" t="s">
        <v>79</v>
      </c>
      <c r="C211" t="s">
        <v>555</v>
      </c>
      <c r="D211" t="s">
        <v>81</v>
      </c>
      <c r="E211" s="2" t="str">
        <f t="shared" si="6"/>
        <v>FX22041107</v>
      </c>
      <c r="F211" t="s">
        <v>19</v>
      </c>
      <c r="G211" t="s">
        <v>19</v>
      </c>
      <c r="H211" t="s">
        <v>82</v>
      </c>
      <c r="I211" t="s">
        <v>564</v>
      </c>
      <c r="J211">
        <v>53</v>
      </c>
      <c r="K211" t="s">
        <v>84</v>
      </c>
      <c r="L211" t="s">
        <v>85</v>
      </c>
      <c r="M211" t="s">
        <v>86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87</v>
      </c>
      <c r="U211" t="b">
        <v>0</v>
      </c>
      <c r="V211" t="s">
        <v>88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115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565</v>
      </c>
      <c r="B212" t="s">
        <v>79</v>
      </c>
      <c r="C212" t="s">
        <v>555</v>
      </c>
      <c r="D212" t="s">
        <v>81</v>
      </c>
      <c r="E212" s="2" t="str">
        <f t="shared" si="6"/>
        <v>FX22041107</v>
      </c>
      <c r="F212" t="s">
        <v>19</v>
      </c>
      <c r="G212" t="s">
        <v>19</v>
      </c>
      <c r="H212" t="s">
        <v>82</v>
      </c>
      <c r="I212" t="s">
        <v>566</v>
      </c>
      <c r="J212">
        <v>46</v>
      </c>
      <c r="K212" t="s">
        <v>84</v>
      </c>
      <c r="L212" t="s">
        <v>85</v>
      </c>
      <c r="M212" t="s">
        <v>86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87</v>
      </c>
      <c r="U212" t="b">
        <v>0</v>
      </c>
      <c r="V212" t="s">
        <v>133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99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567</v>
      </c>
      <c r="B213" t="s">
        <v>79</v>
      </c>
      <c r="C213" t="s">
        <v>555</v>
      </c>
      <c r="D213" t="s">
        <v>81</v>
      </c>
      <c r="E213" s="2" t="str">
        <f t="shared" si="6"/>
        <v>FX22041107</v>
      </c>
      <c r="F213" t="s">
        <v>19</v>
      </c>
      <c r="G213" t="s">
        <v>19</v>
      </c>
      <c r="H213" t="s">
        <v>82</v>
      </c>
      <c r="I213" t="s">
        <v>568</v>
      </c>
      <c r="J213">
        <v>58</v>
      </c>
      <c r="K213" t="s">
        <v>84</v>
      </c>
      <c r="L213" t="s">
        <v>85</v>
      </c>
      <c r="M213" t="s">
        <v>86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87</v>
      </c>
      <c r="U213" t="b">
        <v>0</v>
      </c>
      <c r="V213" t="s">
        <v>108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115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569</v>
      </c>
      <c r="B214" t="s">
        <v>79</v>
      </c>
      <c r="C214" t="s">
        <v>555</v>
      </c>
      <c r="D214" t="s">
        <v>81</v>
      </c>
      <c r="E214" s="2" t="str">
        <f t="shared" si="6"/>
        <v>FX22041107</v>
      </c>
      <c r="F214" t="s">
        <v>19</v>
      </c>
      <c r="G214" t="s">
        <v>19</v>
      </c>
      <c r="H214" t="s">
        <v>82</v>
      </c>
      <c r="I214" t="s">
        <v>570</v>
      </c>
      <c r="J214">
        <v>46</v>
      </c>
      <c r="K214" t="s">
        <v>84</v>
      </c>
      <c r="L214" t="s">
        <v>85</v>
      </c>
      <c r="M214" t="s">
        <v>86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87</v>
      </c>
      <c r="U214" t="b">
        <v>0</v>
      </c>
      <c r="V214" t="s">
        <v>158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99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571</v>
      </c>
      <c r="B215" t="s">
        <v>79</v>
      </c>
      <c r="C215" t="s">
        <v>572</v>
      </c>
      <c r="D215" t="s">
        <v>81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19</v>
      </c>
      <c r="G215" t="s">
        <v>19</v>
      </c>
      <c r="H215" t="s">
        <v>82</v>
      </c>
      <c r="I215" t="s">
        <v>573</v>
      </c>
      <c r="J215">
        <v>98</v>
      </c>
      <c r="K215" t="s">
        <v>84</v>
      </c>
      <c r="L215" t="s">
        <v>85</v>
      </c>
      <c r="M215" t="s">
        <v>86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87</v>
      </c>
      <c r="U215" t="b">
        <v>0</v>
      </c>
      <c r="V215" t="s">
        <v>88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574</v>
      </c>
      <c r="B216" t="s">
        <v>79</v>
      </c>
      <c r="C216" t="s">
        <v>572</v>
      </c>
      <c r="D216" t="s">
        <v>81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19</v>
      </c>
      <c r="G216" t="s">
        <v>19</v>
      </c>
      <c r="H216" t="s">
        <v>82</v>
      </c>
      <c r="I216" t="s">
        <v>575</v>
      </c>
      <c r="J216">
        <v>28</v>
      </c>
      <c r="K216" t="s">
        <v>84</v>
      </c>
      <c r="L216" t="s">
        <v>85</v>
      </c>
      <c r="M216" t="s">
        <v>86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87</v>
      </c>
      <c r="U216" t="b">
        <v>0</v>
      </c>
      <c r="V216" t="s">
        <v>136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182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576</v>
      </c>
      <c r="B217" t="s">
        <v>79</v>
      </c>
      <c r="C217" t="s">
        <v>577</v>
      </c>
      <c r="D217" t="s">
        <v>81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19</v>
      </c>
      <c r="G217" t="s">
        <v>19</v>
      </c>
      <c r="H217" t="s">
        <v>82</v>
      </c>
      <c r="I217" t="s">
        <v>578</v>
      </c>
      <c r="J217">
        <v>176</v>
      </c>
      <c r="K217" t="s">
        <v>84</v>
      </c>
      <c r="L217" t="s">
        <v>85</v>
      </c>
      <c r="M217" t="s">
        <v>86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87</v>
      </c>
      <c r="U217" t="b">
        <v>0</v>
      </c>
      <c r="V217" t="s">
        <v>88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579</v>
      </c>
      <c r="B218" t="s">
        <v>79</v>
      </c>
      <c r="C218" t="s">
        <v>572</v>
      </c>
      <c r="D218" t="s">
        <v>81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82</v>
      </c>
      <c r="I218" t="s">
        <v>580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87</v>
      </c>
      <c r="U218" t="b">
        <v>0</v>
      </c>
      <c r="V218" t="s">
        <v>189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182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581</v>
      </c>
      <c r="B219" t="s">
        <v>79</v>
      </c>
      <c r="C219" t="s">
        <v>572</v>
      </c>
      <c r="D219" t="s">
        <v>81</v>
      </c>
      <c r="E219" s="2" t="str">
        <f t="shared" si="7"/>
        <v>FX22041103</v>
      </c>
      <c r="F219" t="s">
        <v>19</v>
      </c>
      <c r="G219" t="s">
        <v>19</v>
      </c>
      <c r="H219" t="s">
        <v>82</v>
      </c>
      <c r="I219" t="s">
        <v>582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87</v>
      </c>
      <c r="U219" t="b">
        <v>0</v>
      </c>
      <c r="V219" t="s">
        <v>133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583</v>
      </c>
      <c r="B220" t="s">
        <v>79</v>
      </c>
      <c r="C220" t="s">
        <v>572</v>
      </c>
      <c r="D220" t="s">
        <v>81</v>
      </c>
      <c r="E220" s="2" t="str">
        <f t="shared" si="7"/>
        <v>FX22041103</v>
      </c>
      <c r="F220" t="s">
        <v>19</v>
      </c>
      <c r="G220" t="s">
        <v>19</v>
      </c>
      <c r="H220" t="s">
        <v>82</v>
      </c>
      <c r="I220" t="s">
        <v>584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87</v>
      </c>
      <c r="U220" t="b">
        <v>0</v>
      </c>
      <c r="V220" t="s">
        <v>127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115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585</v>
      </c>
      <c r="B221" t="s">
        <v>79</v>
      </c>
      <c r="C221" t="s">
        <v>572</v>
      </c>
      <c r="D221" t="s">
        <v>81</v>
      </c>
      <c r="E221" s="2" t="str">
        <f t="shared" si="7"/>
        <v>FX22041103</v>
      </c>
      <c r="F221" t="s">
        <v>19</v>
      </c>
      <c r="G221" t="s">
        <v>19</v>
      </c>
      <c r="H221" t="s">
        <v>82</v>
      </c>
      <c r="I221" t="s">
        <v>586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87</v>
      </c>
      <c r="U221" t="b">
        <v>0</v>
      </c>
      <c r="V221" t="s">
        <v>127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182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587</v>
      </c>
      <c r="B222" t="s">
        <v>79</v>
      </c>
      <c r="C222" t="s">
        <v>572</v>
      </c>
      <c r="D222" t="s">
        <v>81</v>
      </c>
      <c r="E222" s="2" t="str">
        <f t="shared" si="7"/>
        <v>FX22041103</v>
      </c>
      <c r="F222" t="s">
        <v>19</v>
      </c>
      <c r="G222" t="s">
        <v>19</v>
      </c>
      <c r="H222" t="s">
        <v>82</v>
      </c>
      <c r="I222" t="s">
        <v>588</v>
      </c>
      <c r="J222">
        <v>28</v>
      </c>
      <c r="K222" t="s">
        <v>84</v>
      </c>
      <c r="L222" t="s">
        <v>85</v>
      </c>
      <c r="M222" t="s">
        <v>86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87</v>
      </c>
      <c r="U222" t="b">
        <v>0</v>
      </c>
      <c r="V222" t="s">
        <v>180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99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589</v>
      </c>
      <c r="B223" t="s">
        <v>79</v>
      </c>
      <c r="C223" t="s">
        <v>572</v>
      </c>
      <c r="D223" t="s">
        <v>81</v>
      </c>
      <c r="E223" s="2" t="str">
        <f t="shared" si="7"/>
        <v>FX22041103</v>
      </c>
      <c r="F223" t="s">
        <v>19</v>
      </c>
      <c r="G223" t="s">
        <v>19</v>
      </c>
      <c r="H223" t="s">
        <v>82</v>
      </c>
      <c r="I223" t="s">
        <v>590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87</v>
      </c>
      <c r="U223" t="b">
        <v>0</v>
      </c>
      <c r="V223" t="s">
        <v>189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115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591</v>
      </c>
      <c r="B224" t="s">
        <v>79</v>
      </c>
      <c r="C224" t="s">
        <v>572</v>
      </c>
      <c r="D224" t="s">
        <v>81</v>
      </c>
      <c r="E224" s="2" t="str">
        <f t="shared" si="7"/>
        <v>FX22041103</v>
      </c>
      <c r="F224" t="s">
        <v>19</v>
      </c>
      <c r="G224" t="s">
        <v>19</v>
      </c>
      <c r="H224" t="s">
        <v>82</v>
      </c>
      <c r="I224" t="s">
        <v>592</v>
      </c>
      <c r="J224">
        <v>28</v>
      </c>
      <c r="K224" t="s">
        <v>84</v>
      </c>
      <c r="L224" t="s">
        <v>85</v>
      </c>
      <c r="M224" t="s">
        <v>86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87</v>
      </c>
      <c r="U224" t="b">
        <v>0</v>
      </c>
      <c r="V224" t="s">
        <v>130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182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593</v>
      </c>
      <c r="B225" t="s">
        <v>79</v>
      </c>
      <c r="C225" t="s">
        <v>572</v>
      </c>
      <c r="D225" t="s">
        <v>81</v>
      </c>
      <c r="E225" s="2" t="str">
        <f t="shared" si="7"/>
        <v>FX22041103</v>
      </c>
      <c r="F225" t="s">
        <v>19</v>
      </c>
      <c r="G225" t="s">
        <v>19</v>
      </c>
      <c r="H225" t="s">
        <v>82</v>
      </c>
      <c r="I225" t="s">
        <v>594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87</v>
      </c>
      <c r="U225" t="b">
        <v>0</v>
      </c>
      <c r="V225" t="s">
        <v>180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99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595</v>
      </c>
      <c r="B226" t="s">
        <v>79</v>
      </c>
      <c r="C226" t="s">
        <v>572</v>
      </c>
      <c r="D226" t="s">
        <v>81</v>
      </c>
      <c r="E226" s="2" t="str">
        <f t="shared" si="7"/>
        <v>FX22041103</v>
      </c>
      <c r="F226" t="s">
        <v>19</v>
      </c>
      <c r="G226" t="s">
        <v>19</v>
      </c>
      <c r="H226" t="s">
        <v>82</v>
      </c>
      <c r="I226" t="s">
        <v>573</v>
      </c>
      <c r="J226">
        <v>122</v>
      </c>
      <c r="K226" t="s">
        <v>84</v>
      </c>
      <c r="L226" t="s">
        <v>85</v>
      </c>
      <c r="M226" t="s">
        <v>86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87</v>
      </c>
      <c r="U226" t="b">
        <v>1</v>
      </c>
      <c r="V226" t="s">
        <v>136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182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596</v>
      </c>
      <c r="B227" t="s">
        <v>79</v>
      </c>
      <c r="C227" t="s">
        <v>577</v>
      </c>
      <c r="D227" t="s">
        <v>81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19</v>
      </c>
      <c r="G227" t="s">
        <v>19</v>
      </c>
      <c r="H227" t="s">
        <v>82</v>
      </c>
      <c r="I227" t="s">
        <v>578</v>
      </c>
      <c r="J227">
        <v>232</v>
      </c>
      <c r="K227" t="s">
        <v>84</v>
      </c>
      <c r="L227" t="s">
        <v>85</v>
      </c>
      <c r="M227" t="s">
        <v>86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87</v>
      </c>
      <c r="U227" t="b">
        <v>1</v>
      </c>
      <c r="V227" t="s">
        <v>180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182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597</v>
      </c>
      <c r="B228" t="s">
        <v>79</v>
      </c>
      <c r="C228" t="s">
        <v>555</v>
      </c>
      <c r="D228" t="s">
        <v>81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19</v>
      </c>
      <c r="G228" t="s">
        <v>19</v>
      </c>
      <c r="H228" t="s">
        <v>82</v>
      </c>
      <c r="I228" t="s">
        <v>598</v>
      </c>
      <c r="J228">
        <v>28</v>
      </c>
      <c r="K228" t="s">
        <v>84</v>
      </c>
      <c r="L228" t="s">
        <v>85</v>
      </c>
      <c r="M228" t="s">
        <v>86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87</v>
      </c>
      <c r="U228" t="b">
        <v>0</v>
      </c>
      <c r="V228" t="s">
        <v>158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115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599</v>
      </c>
      <c r="B229" t="s">
        <v>79</v>
      </c>
      <c r="C229" t="s">
        <v>600</v>
      </c>
      <c r="D229" t="s">
        <v>81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19</v>
      </c>
      <c r="G229" t="s">
        <v>19</v>
      </c>
      <c r="H229" t="s">
        <v>82</v>
      </c>
      <c r="I229" t="s">
        <v>601</v>
      </c>
      <c r="J229">
        <v>247</v>
      </c>
      <c r="K229" t="s">
        <v>84</v>
      </c>
      <c r="L229" t="s">
        <v>85</v>
      </c>
      <c r="M229" t="s">
        <v>86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87</v>
      </c>
      <c r="U229" t="b">
        <v>0</v>
      </c>
      <c r="V229" t="s">
        <v>180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602</v>
      </c>
      <c r="B230" t="s">
        <v>79</v>
      </c>
      <c r="C230" t="s">
        <v>603</v>
      </c>
      <c r="D230" t="s">
        <v>81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19</v>
      </c>
      <c r="G230" t="s">
        <v>19</v>
      </c>
      <c r="H230" t="s">
        <v>82</v>
      </c>
      <c r="I230" t="s">
        <v>604</v>
      </c>
      <c r="J230">
        <v>304</v>
      </c>
      <c r="K230" t="s">
        <v>84</v>
      </c>
      <c r="L230" t="s">
        <v>85</v>
      </c>
      <c r="M230" t="s">
        <v>86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87</v>
      </c>
      <c r="U230" t="b">
        <v>0</v>
      </c>
      <c r="V230" t="s">
        <v>127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102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605</v>
      </c>
      <c r="B231" t="s">
        <v>79</v>
      </c>
      <c r="C231" t="s">
        <v>606</v>
      </c>
      <c r="D231" t="s">
        <v>81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19</v>
      </c>
      <c r="G231" t="s">
        <v>19</v>
      </c>
      <c r="H231" t="s">
        <v>82</v>
      </c>
      <c r="I231" t="s">
        <v>607</v>
      </c>
      <c r="J231">
        <v>246</v>
      </c>
      <c r="K231" t="s">
        <v>84</v>
      </c>
      <c r="L231" t="s">
        <v>85</v>
      </c>
      <c r="M231" t="s">
        <v>86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87</v>
      </c>
      <c r="U231" t="b">
        <v>0</v>
      </c>
      <c r="V231" t="s">
        <v>88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608</v>
      </c>
      <c r="B232" t="s">
        <v>79</v>
      </c>
      <c r="C232" t="s">
        <v>207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208</v>
      </c>
      <c r="J232">
        <v>433</v>
      </c>
      <c r="K232" t="s">
        <v>84</v>
      </c>
      <c r="L232" t="s">
        <v>85</v>
      </c>
      <c r="M232" t="s">
        <v>86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87</v>
      </c>
      <c r="U232" t="b">
        <v>1</v>
      </c>
      <c r="V232" t="s">
        <v>139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115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609</v>
      </c>
      <c r="B233" t="s">
        <v>79</v>
      </c>
      <c r="C233" t="s">
        <v>600</v>
      </c>
      <c r="D233" t="s">
        <v>81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19</v>
      </c>
      <c r="G233" t="s">
        <v>19</v>
      </c>
      <c r="H233" t="s">
        <v>82</v>
      </c>
      <c r="I233" t="s">
        <v>601</v>
      </c>
      <c r="J233">
        <v>347</v>
      </c>
      <c r="K233" t="s">
        <v>84</v>
      </c>
      <c r="L233" t="s">
        <v>85</v>
      </c>
      <c r="M233" t="s">
        <v>86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87</v>
      </c>
      <c r="U233" t="b">
        <v>1</v>
      </c>
      <c r="V233" t="s">
        <v>151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200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610</v>
      </c>
      <c r="B234" t="s">
        <v>79</v>
      </c>
      <c r="C234" t="s">
        <v>611</v>
      </c>
      <c r="D234" t="s">
        <v>81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19</v>
      </c>
      <c r="G234" t="s">
        <v>19</v>
      </c>
      <c r="H234" t="s">
        <v>82</v>
      </c>
      <c r="I234" t="s">
        <v>612</v>
      </c>
      <c r="J234">
        <v>650</v>
      </c>
      <c r="K234" t="s">
        <v>84</v>
      </c>
      <c r="L234" t="s">
        <v>85</v>
      </c>
      <c r="M234" t="s">
        <v>86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87</v>
      </c>
      <c r="U234" t="b">
        <v>0</v>
      </c>
      <c r="V234" t="s">
        <v>320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613</v>
      </c>
      <c r="B235" t="s">
        <v>79</v>
      </c>
      <c r="C235" t="s">
        <v>614</v>
      </c>
      <c r="D235" t="s">
        <v>81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19</v>
      </c>
      <c r="G235" t="s">
        <v>19</v>
      </c>
      <c r="H235" t="s">
        <v>82</v>
      </c>
      <c r="I235" t="s">
        <v>615</v>
      </c>
      <c r="J235">
        <v>63</v>
      </c>
      <c r="K235" t="s">
        <v>84</v>
      </c>
      <c r="L235" t="s">
        <v>85</v>
      </c>
      <c r="M235" t="s">
        <v>86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87</v>
      </c>
      <c r="U235" t="b">
        <v>0</v>
      </c>
      <c r="V235" t="s">
        <v>189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200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616</v>
      </c>
      <c r="B236" t="s">
        <v>79</v>
      </c>
      <c r="C236" t="s">
        <v>614</v>
      </c>
      <c r="D236" t="s">
        <v>81</v>
      </c>
      <c r="E236" s="2" t="str">
        <f t="shared" si="8"/>
        <v>FX2204296</v>
      </c>
      <c r="F236" t="s">
        <v>19</v>
      </c>
      <c r="G236" t="s">
        <v>19</v>
      </c>
      <c r="H236" t="s">
        <v>82</v>
      </c>
      <c r="I236" t="s">
        <v>617</v>
      </c>
      <c r="J236">
        <v>52</v>
      </c>
      <c r="K236" t="s">
        <v>84</v>
      </c>
      <c r="L236" t="s">
        <v>85</v>
      </c>
      <c r="M236" t="s">
        <v>86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87</v>
      </c>
      <c r="U236" t="b">
        <v>0</v>
      </c>
      <c r="V236" t="s">
        <v>98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442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618</v>
      </c>
      <c r="B237" t="s">
        <v>79</v>
      </c>
      <c r="C237" t="s">
        <v>614</v>
      </c>
      <c r="D237" t="s">
        <v>81</v>
      </c>
      <c r="E237" s="2" t="str">
        <f t="shared" si="8"/>
        <v>FX2204296</v>
      </c>
      <c r="F237" t="s">
        <v>19</v>
      </c>
      <c r="G237" t="s">
        <v>19</v>
      </c>
      <c r="H237" t="s">
        <v>82</v>
      </c>
      <c r="I237" t="s">
        <v>619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87</v>
      </c>
      <c r="U237" t="b">
        <v>0</v>
      </c>
      <c r="V237" t="s">
        <v>127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200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620</v>
      </c>
      <c r="B238" t="s">
        <v>79</v>
      </c>
      <c r="C238" t="s">
        <v>614</v>
      </c>
      <c r="D238" t="s">
        <v>81</v>
      </c>
      <c r="E238" s="2" t="str">
        <f t="shared" si="8"/>
        <v>FX2204296</v>
      </c>
      <c r="F238" t="s">
        <v>19</v>
      </c>
      <c r="G238" t="s">
        <v>19</v>
      </c>
      <c r="H238" t="s">
        <v>82</v>
      </c>
      <c r="I238" t="s">
        <v>621</v>
      </c>
      <c r="J238">
        <v>28</v>
      </c>
      <c r="K238" t="s">
        <v>84</v>
      </c>
      <c r="L238" t="s">
        <v>85</v>
      </c>
      <c r="M238" t="s">
        <v>86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87</v>
      </c>
      <c r="U238" t="b">
        <v>0</v>
      </c>
      <c r="V238" t="s">
        <v>127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442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622</v>
      </c>
      <c r="B239" t="s">
        <v>79</v>
      </c>
      <c r="C239" t="s">
        <v>614</v>
      </c>
      <c r="D239" t="s">
        <v>81</v>
      </c>
      <c r="E239" s="2" t="str">
        <f t="shared" si="8"/>
        <v>FX2204296</v>
      </c>
      <c r="F239" t="s">
        <v>19</v>
      </c>
      <c r="G239" t="s">
        <v>19</v>
      </c>
      <c r="H239" t="s">
        <v>82</v>
      </c>
      <c r="I239" t="s">
        <v>623</v>
      </c>
      <c r="J239">
        <v>28</v>
      </c>
      <c r="K239" t="s">
        <v>84</v>
      </c>
      <c r="L239" t="s">
        <v>85</v>
      </c>
      <c r="M239" t="s">
        <v>86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87</v>
      </c>
      <c r="U239" t="b">
        <v>0</v>
      </c>
      <c r="V239" t="s">
        <v>127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442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624</v>
      </c>
      <c r="B240" t="s">
        <v>79</v>
      </c>
      <c r="C240" t="s">
        <v>614</v>
      </c>
      <c r="D240" t="s">
        <v>81</v>
      </c>
      <c r="E240" s="2" t="str">
        <f t="shared" si="8"/>
        <v>FX2204296</v>
      </c>
      <c r="F240" t="s">
        <v>19</v>
      </c>
      <c r="G240" t="s">
        <v>19</v>
      </c>
      <c r="H240" t="s">
        <v>82</v>
      </c>
      <c r="I240" t="s">
        <v>625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87</v>
      </c>
      <c r="U240" t="b">
        <v>0</v>
      </c>
      <c r="V240" t="s">
        <v>133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442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626</v>
      </c>
      <c r="B241" t="s">
        <v>79</v>
      </c>
      <c r="C241" t="s">
        <v>614</v>
      </c>
      <c r="D241" t="s">
        <v>81</v>
      </c>
      <c r="E241" s="2" t="str">
        <f t="shared" si="8"/>
        <v>FX2204296</v>
      </c>
      <c r="F241" t="s">
        <v>19</v>
      </c>
      <c r="G241" t="s">
        <v>19</v>
      </c>
      <c r="H241" t="s">
        <v>82</v>
      </c>
      <c r="I241" t="s">
        <v>627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87</v>
      </c>
      <c r="U241" t="b">
        <v>0</v>
      </c>
      <c r="V241" t="s">
        <v>189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442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628</v>
      </c>
      <c r="B242" t="s">
        <v>79</v>
      </c>
      <c r="C242" t="s">
        <v>614</v>
      </c>
      <c r="D242" t="s">
        <v>81</v>
      </c>
      <c r="E242" s="2" t="str">
        <f t="shared" si="8"/>
        <v>FX2204296</v>
      </c>
      <c r="F242" t="s">
        <v>19</v>
      </c>
      <c r="G242" t="s">
        <v>19</v>
      </c>
      <c r="H242" t="s">
        <v>82</v>
      </c>
      <c r="I242" t="s">
        <v>629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87</v>
      </c>
      <c r="U242" t="b">
        <v>0</v>
      </c>
      <c r="V242" t="s">
        <v>136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442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630</v>
      </c>
      <c r="B243" t="s">
        <v>79</v>
      </c>
      <c r="C243" t="s">
        <v>614</v>
      </c>
      <c r="D243" t="s">
        <v>81</v>
      </c>
      <c r="E243" s="2" t="str">
        <f t="shared" si="8"/>
        <v>FX2204296</v>
      </c>
      <c r="F243" t="s">
        <v>19</v>
      </c>
      <c r="G243" t="s">
        <v>19</v>
      </c>
      <c r="H243" t="s">
        <v>82</v>
      </c>
      <c r="I243" t="s">
        <v>631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87</v>
      </c>
      <c r="U243" t="b">
        <v>0</v>
      </c>
      <c r="V243" t="s">
        <v>136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442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632</v>
      </c>
      <c r="B244" t="s">
        <v>79</v>
      </c>
      <c r="C244" t="s">
        <v>614</v>
      </c>
      <c r="D244" t="s">
        <v>81</v>
      </c>
      <c r="E244" s="2" t="str">
        <f t="shared" si="8"/>
        <v>FX2204296</v>
      </c>
      <c r="F244" t="s">
        <v>19</v>
      </c>
      <c r="G244" t="s">
        <v>19</v>
      </c>
      <c r="H244" t="s">
        <v>82</v>
      </c>
      <c r="I244" t="s">
        <v>633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87</v>
      </c>
      <c r="U244" t="b">
        <v>0</v>
      </c>
      <c r="V244" t="s">
        <v>148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442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634</v>
      </c>
      <c r="B245" t="s">
        <v>79</v>
      </c>
      <c r="C245" t="s">
        <v>614</v>
      </c>
      <c r="D245" t="s">
        <v>81</v>
      </c>
      <c r="E245" s="2" t="str">
        <f t="shared" si="8"/>
        <v>FX2204296</v>
      </c>
      <c r="F245" t="s">
        <v>19</v>
      </c>
      <c r="G245" t="s">
        <v>19</v>
      </c>
      <c r="H245" t="s">
        <v>82</v>
      </c>
      <c r="I245" t="s">
        <v>635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87</v>
      </c>
      <c r="U245" t="b">
        <v>0</v>
      </c>
      <c r="V245" t="s">
        <v>136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442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636</v>
      </c>
      <c r="B246" t="s">
        <v>79</v>
      </c>
      <c r="C246" t="s">
        <v>614</v>
      </c>
      <c r="D246" t="s">
        <v>81</v>
      </c>
      <c r="E246" s="2" t="str">
        <f t="shared" si="8"/>
        <v>FX2204296</v>
      </c>
      <c r="F246" t="s">
        <v>19</v>
      </c>
      <c r="G246" t="s">
        <v>19</v>
      </c>
      <c r="H246" t="s">
        <v>82</v>
      </c>
      <c r="I246" t="s">
        <v>637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87</v>
      </c>
      <c r="U246" t="b">
        <v>0</v>
      </c>
      <c r="V246" t="s">
        <v>322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442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638</v>
      </c>
      <c r="B247" t="s">
        <v>79</v>
      </c>
      <c r="C247" t="s">
        <v>639</v>
      </c>
      <c r="D247" t="s">
        <v>81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19</v>
      </c>
      <c r="G247" t="s">
        <v>19</v>
      </c>
      <c r="H247" t="s">
        <v>82</v>
      </c>
      <c r="I247" t="s">
        <v>640</v>
      </c>
      <c r="J247">
        <v>247</v>
      </c>
      <c r="K247" t="s">
        <v>84</v>
      </c>
      <c r="L247" t="s">
        <v>85</v>
      </c>
      <c r="M247" t="s">
        <v>86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87</v>
      </c>
      <c r="U247" t="b">
        <v>0</v>
      </c>
      <c r="V247" t="s">
        <v>245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641</v>
      </c>
      <c r="B248" t="s">
        <v>79</v>
      </c>
      <c r="C248" t="s">
        <v>606</v>
      </c>
      <c r="D248" t="s">
        <v>81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19</v>
      </c>
      <c r="G248" t="s">
        <v>19</v>
      </c>
      <c r="H248" t="s">
        <v>82</v>
      </c>
      <c r="I248" t="s">
        <v>607</v>
      </c>
      <c r="J248">
        <v>294</v>
      </c>
      <c r="K248" t="s">
        <v>84</v>
      </c>
      <c r="L248" t="s">
        <v>85</v>
      </c>
      <c r="M248" t="s">
        <v>86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87</v>
      </c>
      <c r="U248" t="b">
        <v>1</v>
      </c>
      <c r="V248" t="s">
        <v>320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442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642</v>
      </c>
      <c r="B249" t="s">
        <v>79</v>
      </c>
      <c r="C249" t="s">
        <v>611</v>
      </c>
      <c r="D249" t="s">
        <v>81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19</v>
      </c>
      <c r="G249" t="s">
        <v>19</v>
      </c>
      <c r="H249" t="s">
        <v>82</v>
      </c>
      <c r="I249" t="s">
        <v>612</v>
      </c>
      <c r="J249">
        <v>930</v>
      </c>
      <c r="K249" t="s">
        <v>84</v>
      </c>
      <c r="L249" t="s">
        <v>85</v>
      </c>
      <c r="M249" t="s">
        <v>86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87</v>
      </c>
      <c r="U249" t="b">
        <v>1</v>
      </c>
      <c r="V249" t="s">
        <v>322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200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643</v>
      </c>
      <c r="B250" t="s">
        <v>79</v>
      </c>
      <c r="C250" t="s">
        <v>639</v>
      </c>
      <c r="D250" t="s">
        <v>81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19</v>
      </c>
      <c r="G250" t="s">
        <v>19</v>
      </c>
      <c r="H250" t="s">
        <v>82</v>
      </c>
      <c r="I250" t="s">
        <v>640</v>
      </c>
      <c r="J250">
        <v>375</v>
      </c>
      <c r="K250" t="s">
        <v>84</v>
      </c>
      <c r="L250" t="s">
        <v>85</v>
      </c>
      <c r="M250" t="s">
        <v>86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87</v>
      </c>
      <c r="U250" t="b">
        <v>1</v>
      </c>
      <c r="V250" t="s">
        <v>245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442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644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19</v>
      </c>
      <c r="G251" t="s">
        <v>19</v>
      </c>
      <c r="H251" t="s">
        <v>82</v>
      </c>
      <c r="I251" t="s">
        <v>645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87</v>
      </c>
      <c r="U251" t="b">
        <v>0</v>
      </c>
      <c r="V251" t="s">
        <v>245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442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646</v>
      </c>
      <c r="B252" t="s">
        <v>79</v>
      </c>
      <c r="C252" t="s">
        <v>647</v>
      </c>
      <c r="D252" t="s">
        <v>81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19</v>
      </c>
      <c r="G252" t="s">
        <v>19</v>
      </c>
      <c r="H252" t="s">
        <v>82</v>
      </c>
      <c r="I252" t="s">
        <v>648</v>
      </c>
      <c r="J252">
        <v>266</v>
      </c>
      <c r="K252" t="s">
        <v>84</v>
      </c>
      <c r="L252" t="s">
        <v>85</v>
      </c>
      <c r="M252" t="s">
        <v>86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87</v>
      </c>
      <c r="U252" t="b">
        <v>0</v>
      </c>
      <c r="V252" t="s">
        <v>245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649</v>
      </c>
      <c r="B253" t="s">
        <v>79</v>
      </c>
      <c r="C253" t="s">
        <v>650</v>
      </c>
      <c r="D253" t="s">
        <v>81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19</v>
      </c>
      <c r="G253" t="s">
        <v>19</v>
      </c>
      <c r="H253" t="s">
        <v>82</v>
      </c>
      <c r="I253" t="s">
        <v>651</v>
      </c>
      <c r="J253">
        <v>81</v>
      </c>
      <c r="K253" t="s">
        <v>84</v>
      </c>
      <c r="L253" t="s">
        <v>85</v>
      </c>
      <c r="M253" t="s">
        <v>86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87</v>
      </c>
      <c r="U253" t="b">
        <v>0</v>
      </c>
      <c r="V253" t="s">
        <v>245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442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652</v>
      </c>
      <c r="B254" t="s">
        <v>79</v>
      </c>
      <c r="C254" t="s">
        <v>647</v>
      </c>
      <c r="D254" t="s">
        <v>81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19</v>
      </c>
      <c r="G254" t="s">
        <v>19</v>
      </c>
      <c r="H254" t="s">
        <v>82</v>
      </c>
      <c r="I254" t="s">
        <v>648</v>
      </c>
      <c r="J254">
        <v>314</v>
      </c>
      <c r="K254" t="s">
        <v>84</v>
      </c>
      <c r="L254" t="s">
        <v>85</v>
      </c>
      <c r="M254" t="s">
        <v>86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87</v>
      </c>
      <c r="U254" t="b">
        <v>1</v>
      </c>
      <c r="V254" t="s">
        <v>322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442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653</v>
      </c>
      <c r="B255" t="s">
        <v>79</v>
      </c>
      <c r="C255" t="s">
        <v>654</v>
      </c>
      <c r="D255" t="s">
        <v>81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19</v>
      </c>
      <c r="G255" t="s">
        <v>19</v>
      </c>
      <c r="H255" t="s">
        <v>82</v>
      </c>
      <c r="I255" t="s">
        <v>655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87</v>
      </c>
      <c r="U255" t="b">
        <v>0</v>
      </c>
      <c r="V255" t="s">
        <v>656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420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657</v>
      </c>
      <c r="B256" t="s">
        <v>79</v>
      </c>
      <c r="C256" t="s">
        <v>658</v>
      </c>
      <c r="D256" t="s">
        <v>81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19</v>
      </c>
      <c r="G256" t="s">
        <v>19</v>
      </c>
      <c r="H256" t="s">
        <v>82</v>
      </c>
      <c r="I256" t="s">
        <v>659</v>
      </c>
      <c r="J256">
        <v>75</v>
      </c>
      <c r="K256" t="s">
        <v>84</v>
      </c>
      <c r="L256" t="s">
        <v>85</v>
      </c>
      <c r="M256" t="s">
        <v>86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87</v>
      </c>
      <c r="U256" t="b">
        <v>0</v>
      </c>
      <c r="V256" t="s">
        <v>660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413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661</v>
      </c>
      <c r="B257" t="s">
        <v>79</v>
      </c>
      <c r="C257" t="s">
        <v>662</v>
      </c>
      <c r="D257" t="s">
        <v>81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19</v>
      </c>
      <c r="G257" t="s">
        <v>19</v>
      </c>
      <c r="H257" t="s">
        <v>82</v>
      </c>
      <c r="I257" t="s">
        <v>663</v>
      </c>
      <c r="J257">
        <v>145</v>
      </c>
      <c r="K257" t="s">
        <v>84</v>
      </c>
      <c r="L257" t="s">
        <v>85</v>
      </c>
      <c r="M257" t="s">
        <v>86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87</v>
      </c>
      <c r="U257" t="b">
        <v>0</v>
      </c>
      <c r="V257" t="s">
        <v>88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664</v>
      </c>
      <c r="B258" t="s">
        <v>79</v>
      </c>
      <c r="C258" t="s">
        <v>665</v>
      </c>
      <c r="D258" t="s">
        <v>81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19</v>
      </c>
      <c r="G258" t="s">
        <v>19</v>
      </c>
      <c r="H258" t="s">
        <v>82</v>
      </c>
      <c r="I258" t="s">
        <v>666</v>
      </c>
      <c r="J258">
        <v>219</v>
      </c>
      <c r="K258" t="s">
        <v>84</v>
      </c>
      <c r="L258" t="s">
        <v>85</v>
      </c>
      <c r="M258" t="s">
        <v>86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87</v>
      </c>
      <c r="U258" t="b">
        <v>0</v>
      </c>
      <c r="V258" t="s">
        <v>88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667</v>
      </c>
      <c r="B259" t="s">
        <v>79</v>
      </c>
      <c r="C259" t="s">
        <v>409</v>
      </c>
      <c r="D259" t="s">
        <v>81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19</v>
      </c>
      <c r="G259" t="s">
        <v>19</v>
      </c>
      <c r="H259" t="s">
        <v>82</v>
      </c>
      <c r="I259" t="s">
        <v>668</v>
      </c>
      <c r="J259">
        <v>32</v>
      </c>
      <c r="K259" t="s">
        <v>84</v>
      </c>
      <c r="L259" t="s">
        <v>85</v>
      </c>
      <c r="M259" t="s">
        <v>86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87</v>
      </c>
      <c r="U259" t="b">
        <v>0</v>
      </c>
      <c r="V259" t="s">
        <v>419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420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669</v>
      </c>
      <c r="B260" t="s">
        <v>79</v>
      </c>
      <c r="C260" t="s">
        <v>409</v>
      </c>
      <c r="D260" t="s">
        <v>81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19</v>
      </c>
      <c r="G260" t="s">
        <v>19</v>
      </c>
      <c r="H260" t="s">
        <v>82</v>
      </c>
      <c r="I260" t="s">
        <v>670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87</v>
      </c>
      <c r="U260" t="b">
        <v>0</v>
      </c>
      <c r="V260" t="s">
        <v>158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420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671</v>
      </c>
      <c r="B261" t="s">
        <v>79</v>
      </c>
      <c r="C261" t="s">
        <v>409</v>
      </c>
      <c r="D261" t="s">
        <v>81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19</v>
      </c>
      <c r="G261" t="s">
        <v>19</v>
      </c>
      <c r="H261" t="s">
        <v>82</v>
      </c>
      <c r="I261" t="s">
        <v>672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87</v>
      </c>
      <c r="U261" t="b">
        <v>0</v>
      </c>
      <c r="V261" t="s">
        <v>419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673</v>
      </c>
      <c r="B262" t="s">
        <v>79</v>
      </c>
      <c r="C262" t="s">
        <v>409</v>
      </c>
      <c r="D262" t="s">
        <v>81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19</v>
      </c>
      <c r="G262" t="s">
        <v>19</v>
      </c>
      <c r="H262" t="s">
        <v>82</v>
      </c>
      <c r="I262" t="s">
        <v>674</v>
      </c>
      <c r="J262">
        <v>56</v>
      </c>
      <c r="K262" t="s">
        <v>84</v>
      </c>
      <c r="L262" t="s">
        <v>85</v>
      </c>
      <c r="M262" t="s">
        <v>86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87</v>
      </c>
      <c r="U262" t="b">
        <v>0</v>
      </c>
      <c r="V262" t="s">
        <v>158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420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675</v>
      </c>
      <c r="B263" t="s">
        <v>79</v>
      </c>
      <c r="C263" t="s">
        <v>409</v>
      </c>
      <c r="D263" t="s">
        <v>81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19</v>
      </c>
      <c r="G263" t="s">
        <v>19</v>
      </c>
      <c r="H263" t="s">
        <v>82</v>
      </c>
      <c r="I263" t="s">
        <v>676</v>
      </c>
      <c r="J263">
        <v>28</v>
      </c>
      <c r="K263" t="s">
        <v>84</v>
      </c>
      <c r="L263" t="s">
        <v>85</v>
      </c>
      <c r="M263" t="s">
        <v>86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87</v>
      </c>
      <c r="U263" t="b">
        <v>0</v>
      </c>
      <c r="V263" t="s">
        <v>114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102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677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19</v>
      </c>
      <c r="G264" t="s">
        <v>19</v>
      </c>
      <c r="H264" t="s">
        <v>82</v>
      </c>
      <c r="I264" t="s">
        <v>403</v>
      </c>
      <c r="J264">
        <v>1731</v>
      </c>
      <c r="K264" t="s">
        <v>84</v>
      </c>
      <c r="L264" t="s">
        <v>85</v>
      </c>
      <c r="M264" t="s">
        <v>86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87</v>
      </c>
      <c r="U264" t="b">
        <v>1</v>
      </c>
      <c r="V264" t="s">
        <v>114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190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678</v>
      </c>
      <c r="B265" t="s">
        <v>79</v>
      </c>
      <c r="C265" t="s">
        <v>679</v>
      </c>
      <c r="D265" t="s">
        <v>81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19</v>
      </c>
      <c r="G265" t="s">
        <v>19</v>
      </c>
      <c r="H265" t="s">
        <v>82</v>
      </c>
      <c r="I265" t="s">
        <v>680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87</v>
      </c>
      <c r="U265" t="b">
        <v>0</v>
      </c>
      <c r="V265" t="s">
        <v>151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102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681</v>
      </c>
      <c r="B266" t="s">
        <v>79</v>
      </c>
      <c r="C266" t="s">
        <v>679</v>
      </c>
      <c r="D266" t="s">
        <v>81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19</v>
      </c>
      <c r="G266" t="s">
        <v>19</v>
      </c>
      <c r="H266" t="s">
        <v>82</v>
      </c>
      <c r="I266" t="s">
        <v>682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87</v>
      </c>
      <c r="U266" t="b">
        <v>0</v>
      </c>
      <c r="V266" t="s">
        <v>98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102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683</v>
      </c>
      <c r="B267" t="s">
        <v>79</v>
      </c>
      <c r="C267" t="s">
        <v>684</v>
      </c>
      <c r="D267" t="s">
        <v>81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19</v>
      </c>
      <c r="G267" t="s">
        <v>19</v>
      </c>
      <c r="H267" t="s">
        <v>82</v>
      </c>
      <c r="I267" t="s">
        <v>685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87</v>
      </c>
      <c r="U267" t="b">
        <v>0</v>
      </c>
      <c r="V267" t="s">
        <v>158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102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686</v>
      </c>
      <c r="B268" t="s">
        <v>79</v>
      </c>
      <c r="C268" t="s">
        <v>684</v>
      </c>
      <c r="D268" t="s">
        <v>81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19</v>
      </c>
      <c r="G268" t="s">
        <v>19</v>
      </c>
      <c r="H268" t="s">
        <v>82</v>
      </c>
      <c r="I268" t="s">
        <v>687</v>
      </c>
      <c r="J268">
        <v>51</v>
      </c>
      <c r="K268" t="s">
        <v>84</v>
      </c>
      <c r="L268" t="s">
        <v>85</v>
      </c>
      <c r="M268" t="s">
        <v>86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87</v>
      </c>
      <c r="U268" t="b">
        <v>0</v>
      </c>
      <c r="V268" t="s">
        <v>158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115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688</v>
      </c>
      <c r="B269" t="s">
        <v>79</v>
      </c>
      <c r="C269" t="s">
        <v>684</v>
      </c>
      <c r="D269" t="s">
        <v>81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19</v>
      </c>
      <c r="G269" t="s">
        <v>19</v>
      </c>
      <c r="H269" t="s">
        <v>82</v>
      </c>
      <c r="I269" t="s">
        <v>689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87</v>
      </c>
      <c r="U269" t="b">
        <v>0</v>
      </c>
      <c r="V269" t="s">
        <v>158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102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690</v>
      </c>
      <c r="B270" t="s">
        <v>79</v>
      </c>
      <c r="C270" t="s">
        <v>684</v>
      </c>
      <c r="D270" t="s">
        <v>81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19</v>
      </c>
      <c r="G270" t="s">
        <v>19</v>
      </c>
      <c r="H270" t="s">
        <v>82</v>
      </c>
      <c r="I270" t="s">
        <v>691</v>
      </c>
      <c r="J270">
        <v>51</v>
      </c>
      <c r="K270" t="s">
        <v>84</v>
      </c>
      <c r="L270" t="s">
        <v>85</v>
      </c>
      <c r="M270" t="s">
        <v>86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87</v>
      </c>
      <c r="U270" t="b">
        <v>0</v>
      </c>
      <c r="V270" t="s">
        <v>158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102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692</v>
      </c>
      <c r="B271" t="s">
        <v>79</v>
      </c>
      <c r="C271" t="s">
        <v>693</v>
      </c>
      <c r="D271" t="s">
        <v>81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19</v>
      </c>
      <c r="G271" t="s">
        <v>19</v>
      </c>
      <c r="H271" t="s">
        <v>82</v>
      </c>
      <c r="I271" t="s">
        <v>694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87</v>
      </c>
      <c r="U271" t="b">
        <v>0</v>
      </c>
      <c r="V271" t="s">
        <v>88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193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695</v>
      </c>
      <c r="B272" t="s">
        <v>79</v>
      </c>
      <c r="C272" t="s">
        <v>693</v>
      </c>
      <c r="D272" t="s">
        <v>81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19</v>
      </c>
      <c r="G272" t="s">
        <v>19</v>
      </c>
      <c r="H272" t="s">
        <v>82</v>
      </c>
      <c r="I272" t="s">
        <v>696</v>
      </c>
      <c r="J272">
        <v>41</v>
      </c>
      <c r="K272" t="s">
        <v>84</v>
      </c>
      <c r="L272" t="s">
        <v>85</v>
      </c>
      <c r="M272" t="s">
        <v>86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87</v>
      </c>
      <c r="U272" t="b">
        <v>0</v>
      </c>
      <c r="V272" t="s">
        <v>88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99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697</v>
      </c>
      <c r="B273" t="s">
        <v>79</v>
      </c>
      <c r="C273" t="s">
        <v>693</v>
      </c>
      <c r="D273" t="s">
        <v>81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19</v>
      </c>
      <c r="G273" t="s">
        <v>19</v>
      </c>
      <c r="H273" t="s">
        <v>82</v>
      </c>
      <c r="I273" t="s">
        <v>698</v>
      </c>
      <c r="J273">
        <v>41</v>
      </c>
      <c r="K273" t="s">
        <v>84</v>
      </c>
      <c r="L273" t="s">
        <v>85</v>
      </c>
      <c r="M273" t="s">
        <v>86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87</v>
      </c>
      <c r="U273" t="b">
        <v>0</v>
      </c>
      <c r="V273" t="s">
        <v>88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102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699</v>
      </c>
      <c r="B274" t="s">
        <v>79</v>
      </c>
      <c r="C274" t="s">
        <v>700</v>
      </c>
      <c r="D274" t="s">
        <v>81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19</v>
      </c>
      <c r="G274" t="s">
        <v>19</v>
      </c>
      <c r="H274" t="s">
        <v>82</v>
      </c>
      <c r="I274" t="s">
        <v>701</v>
      </c>
      <c r="J274">
        <v>98</v>
      </c>
      <c r="K274" t="s">
        <v>84</v>
      </c>
      <c r="L274" t="s">
        <v>85</v>
      </c>
      <c r="M274" t="s">
        <v>86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87</v>
      </c>
      <c r="U274" t="b">
        <v>0</v>
      </c>
      <c r="V274" t="s">
        <v>108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115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702</v>
      </c>
      <c r="B275" t="s">
        <v>79</v>
      </c>
      <c r="C275" t="s">
        <v>700</v>
      </c>
      <c r="D275" t="s">
        <v>81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19</v>
      </c>
      <c r="G275" t="s">
        <v>19</v>
      </c>
      <c r="H275" t="s">
        <v>82</v>
      </c>
      <c r="I275" t="s">
        <v>703</v>
      </c>
      <c r="J275">
        <v>98</v>
      </c>
      <c r="K275" t="s">
        <v>84</v>
      </c>
      <c r="L275" t="s">
        <v>85</v>
      </c>
      <c r="M275" t="s">
        <v>86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87</v>
      </c>
      <c r="U275" t="b">
        <v>0</v>
      </c>
      <c r="V275" t="s">
        <v>189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182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704</v>
      </c>
      <c r="B276" t="s">
        <v>79</v>
      </c>
      <c r="C276" t="s">
        <v>705</v>
      </c>
      <c r="D276" t="s">
        <v>81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19</v>
      </c>
      <c r="G276" t="s">
        <v>19</v>
      </c>
      <c r="H276" t="s">
        <v>82</v>
      </c>
      <c r="I276" t="s">
        <v>706</v>
      </c>
      <c r="J276">
        <v>94</v>
      </c>
      <c r="K276" t="s">
        <v>84</v>
      </c>
      <c r="L276" t="s">
        <v>85</v>
      </c>
      <c r="M276" t="s">
        <v>86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87</v>
      </c>
      <c r="U276" t="b">
        <v>0</v>
      </c>
      <c r="V276" t="s">
        <v>88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707</v>
      </c>
      <c r="B277" t="s">
        <v>79</v>
      </c>
      <c r="C277" t="s">
        <v>700</v>
      </c>
      <c r="D277" t="s">
        <v>81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19</v>
      </c>
      <c r="G277" t="s">
        <v>19</v>
      </c>
      <c r="H277" t="s">
        <v>82</v>
      </c>
      <c r="I277" t="s">
        <v>708</v>
      </c>
      <c r="J277">
        <v>63</v>
      </c>
      <c r="K277" t="s">
        <v>84</v>
      </c>
      <c r="L277" t="s">
        <v>85</v>
      </c>
      <c r="M277" t="s">
        <v>86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87</v>
      </c>
      <c r="U277" t="b">
        <v>0</v>
      </c>
      <c r="V277" t="s">
        <v>151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115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709</v>
      </c>
      <c r="B278" t="s">
        <v>79</v>
      </c>
      <c r="C278" t="s">
        <v>700</v>
      </c>
      <c r="D278" t="s">
        <v>81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19</v>
      </c>
      <c r="G278" t="s">
        <v>19</v>
      </c>
      <c r="H278" t="s">
        <v>82</v>
      </c>
      <c r="I278" t="s">
        <v>710</v>
      </c>
      <c r="J278">
        <v>68</v>
      </c>
      <c r="K278" t="s">
        <v>84</v>
      </c>
      <c r="L278" t="s">
        <v>85</v>
      </c>
      <c r="M278" t="s">
        <v>86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87</v>
      </c>
      <c r="U278" t="b">
        <v>0</v>
      </c>
      <c r="V278" t="s">
        <v>127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182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711</v>
      </c>
      <c r="B279" t="s">
        <v>79</v>
      </c>
      <c r="C279" t="s">
        <v>712</v>
      </c>
      <c r="D279" t="s">
        <v>81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19</v>
      </c>
      <c r="G279" t="s">
        <v>19</v>
      </c>
      <c r="H279" t="s">
        <v>82</v>
      </c>
      <c r="I279" t="s">
        <v>713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87</v>
      </c>
      <c r="U279" t="b">
        <v>0</v>
      </c>
      <c r="V279" t="s">
        <v>531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99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714</v>
      </c>
      <c r="B280" t="s">
        <v>79</v>
      </c>
      <c r="C280" t="s">
        <v>700</v>
      </c>
      <c r="D280" t="s">
        <v>81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19</v>
      </c>
      <c r="G280" t="s">
        <v>19</v>
      </c>
      <c r="H280" t="s">
        <v>82</v>
      </c>
      <c r="I280" t="s">
        <v>715</v>
      </c>
      <c r="J280">
        <v>28</v>
      </c>
      <c r="K280" t="s">
        <v>84</v>
      </c>
      <c r="L280" t="s">
        <v>85</v>
      </c>
      <c r="M280" t="s">
        <v>86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87</v>
      </c>
      <c r="U280" t="b">
        <v>0</v>
      </c>
      <c r="V280" t="s">
        <v>189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190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716</v>
      </c>
      <c r="B281" t="s">
        <v>79</v>
      </c>
      <c r="C281" t="s">
        <v>700</v>
      </c>
      <c r="D281" t="s">
        <v>81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19</v>
      </c>
      <c r="G281" t="s">
        <v>19</v>
      </c>
      <c r="H281" t="s">
        <v>82</v>
      </c>
      <c r="I281" t="s">
        <v>717</v>
      </c>
      <c r="J281">
        <v>28</v>
      </c>
      <c r="K281" t="s">
        <v>84</v>
      </c>
      <c r="L281" t="s">
        <v>85</v>
      </c>
      <c r="M281" t="s">
        <v>86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87</v>
      </c>
      <c r="U281" t="b">
        <v>0</v>
      </c>
      <c r="V281" t="s">
        <v>148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102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718</v>
      </c>
      <c r="B282" t="s">
        <v>79</v>
      </c>
      <c r="C282" t="s">
        <v>700</v>
      </c>
      <c r="D282" t="s">
        <v>81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19</v>
      </c>
      <c r="G282" t="s">
        <v>19</v>
      </c>
      <c r="H282" t="s">
        <v>82</v>
      </c>
      <c r="I282" t="s">
        <v>719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87</v>
      </c>
      <c r="U282" t="b">
        <v>0</v>
      </c>
      <c r="V282" t="s">
        <v>108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190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720</v>
      </c>
      <c r="B283" t="s">
        <v>79</v>
      </c>
      <c r="C283" t="s">
        <v>700</v>
      </c>
      <c r="D283" t="s">
        <v>81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19</v>
      </c>
      <c r="G283" t="s">
        <v>19</v>
      </c>
      <c r="H283" t="s">
        <v>82</v>
      </c>
      <c r="I283" t="s">
        <v>721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87</v>
      </c>
      <c r="U283" t="b">
        <v>0</v>
      </c>
      <c r="V283" t="s">
        <v>136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190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722</v>
      </c>
      <c r="B284" t="s">
        <v>79</v>
      </c>
      <c r="C284" t="s">
        <v>705</v>
      </c>
      <c r="D284" t="s">
        <v>81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19</v>
      </c>
      <c r="G284" t="s">
        <v>19</v>
      </c>
      <c r="H284" t="s">
        <v>82</v>
      </c>
      <c r="I284" t="s">
        <v>706</v>
      </c>
      <c r="J284">
        <v>118</v>
      </c>
      <c r="K284" t="s">
        <v>84</v>
      </c>
      <c r="L284" t="s">
        <v>85</v>
      </c>
      <c r="M284" t="s">
        <v>86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87</v>
      </c>
      <c r="U284" t="b">
        <v>1</v>
      </c>
      <c r="V284" t="s">
        <v>148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115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723</v>
      </c>
      <c r="B285" t="s">
        <v>79</v>
      </c>
      <c r="C285" t="s">
        <v>724</v>
      </c>
      <c r="D285" t="s">
        <v>81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19</v>
      </c>
      <c r="G285" t="s">
        <v>19</v>
      </c>
      <c r="H285" t="s">
        <v>82</v>
      </c>
      <c r="I285" t="s">
        <v>725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87</v>
      </c>
      <c r="U285" t="b">
        <v>0</v>
      </c>
      <c r="V285" t="s">
        <v>88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726</v>
      </c>
      <c r="B286" t="s">
        <v>79</v>
      </c>
      <c r="C286" t="s">
        <v>662</v>
      </c>
      <c r="D286" t="s">
        <v>81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19</v>
      </c>
      <c r="G286" t="s">
        <v>19</v>
      </c>
      <c r="H286" t="s">
        <v>82</v>
      </c>
      <c r="I286" t="s">
        <v>663</v>
      </c>
      <c r="J286">
        <v>197</v>
      </c>
      <c r="K286" t="s">
        <v>84</v>
      </c>
      <c r="L286" t="s">
        <v>85</v>
      </c>
      <c r="M286" t="s">
        <v>86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87</v>
      </c>
      <c r="U286" t="b">
        <v>1</v>
      </c>
      <c r="V286" t="s">
        <v>151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182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727</v>
      </c>
      <c r="B287" t="s">
        <v>79</v>
      </c>
      <c r="C287" t="s">
        <v>728</v>
      </c>
      <c r="D287" t="s">
        <v>81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19</v>
      </c>
      <c r="G287" t="s">
        <v>19</v>
      </c>
      <c r="H287" t="s">
        <v>82</v>
      </c>
      <c r="I287" t="s">
        <v>729</v>
      </c>
      <c r="J287">
        <v>345</v>
      </c>
      <c r="K287" t="s">
        <v>84</v>
      </c>
      <c r="L287" t="s">
        <v>85</v>
      </c>
      <c r="M287" t="s">
        <v>86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87</v>
      </c>
      <c r="U287" t="b">
        <v>0</v>
      </c>
      <c r="V287" t="s">
        <v>88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730</v>
      </c>
      <c r="B288" t="s">
        <v>79</v>
      </c>
      <c r="C288" t="s">
        <v>731</v>
      </c>
      <c r="D288" t="s">
        <v>81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19</v>
      </c>
      <c r="G288" t="s">
        <v>19</v>
      </c>
      <c r="H288" t="s">
        <v>82</v>
      </c>
      <c r="I288" t="s">
        <v>732</v>
      </c>
      <c r="J288">
        <v>372</v>
      </c>
      <c r="K288" t="s">
        <v>84</v>
      </c>
      <c r="L288" t="s">
        <v>85</v>
      </c>
      <c r="M288" t="s">
        <v>86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87</v>
      </c>
      <c r="U288" t="b">
        <v>0</v>
      </c>
      <c r="V288" t="s">
        <v>88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733</v>
      </c>
      <c r="B289" t="s">
        <v>79</v>
      </c>
      <c r="C289" t="s">
        <v>734</v>
      </c>
      <c r="D289" t="s">
        <v>81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19</v>
      </c>
      <c r="G289" t="s">
        <v>19</v>
      </c>
      <c r="H289" t="s">
        <v>82</v>
      </c>
      <c r="I289" t="s">
        <v>735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87</v>
      </c>
      <c r="U289" t="b">
        <v>0</v>
      </c>
      <c r="V289" t="s">
        <v>136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102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736</v>
      </c>
      <c r="B290" t="s">
        <v>79</v>
      </c>
      <c r="C290" t="s">
        <v>737</v>
      </c>
      <c r="D290" t="s">
        <v>81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19</v>
      </c>
      <c r="G290" t="s">
        <v>19</v>
      </c>
      <c r="H290" t="s">
        <v>82</v>
      </c>
      <c r="I290" t="s">
        <v>738</v>
      </c>
      <c r="J290">
        <v>0</v>
      </c>
      <c r="K290" t="s">
        <v>84</v>
      </c>
      <c r="L290" t="s">
        <v>85</v>
      </c>
      <c r="M290" t="s">
        <v>86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87</v>
      </c>
      <c r="U290" t="b">
        <v>0</v>
      </c>
      <c r="V290" t="s">
        <v>148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193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739</v>
      </c>
      <c r="B291" t="s">
        <v>79</v>
      </c>
      <c r="C291" t="s">
        <v>728</v>
      </c>
      <c r="D291" t="s">
        <v>81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19</v>
      </c>
      <c r="G291" t="s">
        <v>19</v>
      </c>
      <c r="H291" t="s">
        <v>82</v>
      </c>
      <c r="I291" t="s">
        <v>740</v>
      </c>
      <c r="J291">
        <v>0</v>
      </c>
      <c r="K291" t="s">
        <v>84</v>
      </c>
      <c r="L291" t="s">
        <v>85</v>
      </c>
      <c r="M291" t="s">
        <v>86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87</v>
      </c>
      <c r="U291" t="b">
        <v>0</v>
      </c>
      <c r="V291" t="s">
        <v>136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102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741</v>
      </c>
      <c r="B292" t="s">
        <v>79</v>
      </c>
      <c r="C292" t="s">
        <v>728</v>
      </c>
      <c r="D292" t="s">
        <v>81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19</v>
      </c>
      <c r="G292" t="s">
        <v>19</v>
      </c>
      <c r="H292" t="s">
        <v>82</v>
      </c>
      <c r="I292" t="s">
        <v>742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87</v>
      </c>
      <c r="U292" t="b">
        <v>0</v>
      </c>
      <c r="V292" t="s">
        <v>114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102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743</v>
      </c>
      <c r="B293" t="s">
        <v>79</v>
      </c>
      <c r="C293" t="s">
        <v>744</v>
      </c>
      <c r="D293" t="s">
        <v>81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19</v>
      </c>
      <c r="G293" t="s">
        <v>19</v>
      </c>
      <c r="H293" t="s">
        <v>82</v>
      </c>
      <c r="I293" t="s">
        <v>745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87</v>
      </c>
      <c r="U293" t="b">
        <v>0</v>
      </c>
      <c r="V293" t="s">
        <v>196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190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746</v>
      </c>
      <c r="B294" t="s">
        <v>79</v>
      </c>
      <c r="C294" t="s">
        <v>744</v>
      </c>
      <c r="D294" t="s">
        <v>81</v>
      </c>
      <c r="E294" s="2" t="str">
        <f t="shared" si="9"/>
        <v>FX22041585</v>
      </c>
      <c r="F294" t="s">
        <v>19</v>
      </c>
      <c r="G294" t="s">
        <v>19</v>
      </c>
      <c r="H294" t="s">
        <v>82</v>
      </c>
      <c r="I294" t="s">
        <v>747</v>
      </c>
      <c r="J294">
        <v>28</v>
      </c>
      <c r="K294" t="s">
        <v>84</v>
      </c>
      <c r="L294" t="s">
        <v>85</v>
      </c>
      <c r="M294" t="s">
        <v>86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87</v>
      </c>
      <c r="U294" t="b">
        <v>0</v>
      </c>
      <c r="V294" t="s">
        <v>127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102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748</v>
      </c>
      <c r="B295" t="s">
        <v>79</v>
      </c>
      <c r="C295" t="s">
        <v>744</v>
      </c>
      <c r="D295" t="s">
        <v>81</v>
      </c>
      <c r="E295" s="2" t="str">
        <f t="shared" si="9"/>
        <v>FX22041585</v>
      </c>
      <c r="F295" t="s">
        <v>19</v>
      </c>
      <c r="G295" t="s">
        <v>19</v>
      </c>
      <c r="H295" t="s">
        <v>82</v>
      </c>
      <c r="I295" t="s">
        <v>749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87</v>
      </c>
      <c r="U295" t="b">
        <v>0</v>
      </c>
      <c r="V295" t="s">
        <v>158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193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750</v>
      </c>
      <c r="B296" t="s">
        <v>79</v>
      </c>
      <c r="C296" t="s">
        <v>744</v>
      </c>
      <c r="D296" t="s">
        <v>81</v>
      </c>
      <c r="E296" s="2" t="str">
        <f t="shared" si="9"/>
        <v>FX22041585</v>
      </c>
      <c r="F296" t="s">
        <v>19</v>
      </c>
      <c r="G296" t="s">
        <v>19</v>
      </c>
      <c r="H296" t="s">
        <v>82</v>
      </c>
      <c r="I296" t="s">
        <v>751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87</v>
      </c>
      <c r="U296" t="b">
        <v>0</v>
      </c>
      <c r="V296" t="s">
        <v>196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102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752</v>
      </c>
      <c r="B297" t="s">
        <v>79</v>
      </c>
      <c r="C297" t="s">
        <v>744</v>
      </c>
      <c r="D297" t="s">
        <v>81</v>
      </c>
      <c r="E297" s="2" t="str">
        <f t="shared" si="9"/>
        <v>FX22041585</v>
      </c>
      <c r="F297" t="s">
        <v>19</v>
      </c>
      <c r="G297" t="s">
        <v>19</v>
      </c>
      <c r="H297" t="s">
        <v>82</v>
      </c>
      <c r="I297" t="s">
        <v>753</v>
      </c>
      <c r="J297">
        <v>43</v>
      </c>
      <c r="K297" t="s">
        <v>84</v>
      </c>
      <c r="L297" t="s">
        <v>85</v>
      </c>
      <c r="M297" t="s">
        <v>86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87</v>
      </c>
      <c r="U297" t="b">
        <v>0</v>
      </c>
      <c r="V297" t="s">
        <v>127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102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754</v>
      </c>
      <c r="B298" t="s">
        <v>79</v>
      </c>
      <c r="C298" t="s">
        <v>744</v>
      </c>
      <c r="D298" t="s">
        <v>81</v>
      </c>
      <c r="E298" s="2" t="str">
        <f t="shared" si="9"/>
        <v>FX22041585</v>
      </c>
      <c r="F298" t="s">
        <v>19</v>
      </c>
      <c r="G298" t="s">
        <v>19</v>
      </c>
      <c r="H298" t="s">
        <v>82</v>
      </c>
      <c r="I298" t="s">
        <v>755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87</v>
      </c>
      <c r="U298" t="b">
        <v>0</v>
      </c>
      <c r="V298" t="s">
        <v>196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190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756</v>
      </c>
      <c r="B299" t="s">
        <v>79</v>
      </c>
      <c r="C299" t="s">
        <v>555</v>
      </c>
      <c r="D299" t="s">
        <v>81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87</v>
      </c>
      <c r="U299" t="b">
        <v>0</v>
      </c>
      <c r="V299" t="s">
        <v>158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193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758</v>
      </c>
      <c r="B300" t="s">
        <v>79</v>
      </c>
      <c r="C300" t="s">
        <v>437</v>
      </c>
      <c r="D300" t="s">
        <v>81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19</v>
      </c>
      <c r="G300" t="s">
        <v>19</v>
      </c>
      <c r="H300" t="s">
        <v>82</v>
      </c>
      <c r="I300" t="s">
        <v>438</v>
      </c>
      <c r="J300">
        <v>203</v>
      </c>
      <c r="K300" t="s">
        <v>84</v>
      </c>
      <c r="L300" t="s">
        <v>85</v>
      </c>
      <c r="M300" t="s">
        <v>86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87</v>
      </c>
      <c r="U300" t="b">
        <v>1</v>
      </c>
      <c r="V300" t="s">
        <v>158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115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759</v>
      </c>
      <c r="B301" t="s">
        <v>79</v>
      </c>
      <c r="C301" t="s">
        <v>163</v>
      </c>
      <c r="D301" t="s">
        <v>81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19</v>
      </c>
      <c r="G301" t="s">
        <v>19</v>
      </c>
      <c r="H301" t="s">
        <v>82</v>
      </c>
      <c r="I301" t="s">
        <v>485</v>
      </c>
      <c r="J301">
        <v>398</v>
      </c>
      <c r="K301" t="s">
        <v>84</v>
      </c>
      <c r="L301" t="s">
        <v>85</v>
      </c>
      <c r="M301" t="s">
        <v>86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87</v>
      </c>
      <c r="U301" t="b">
        <v>1</v>
      </c>
      <c r="V301" t="s">
        <v>196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190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760</v>
      </c>
      <c r="B302" t="s">
        <v>79</v>
      </c>
      <c r="C302" t="s">
        <v>734</v>
      </c>
      <c r="D302" t="s">
        <v>81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19</v>
      </c>
      <c r="G302" t="s">
        <v>19</v>
      </c>
      <c r="H302" t="s">
        <v>82</v>
      </c>
      <c r="I302" t="s">
        <v>761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87</v>
      </c>
      <c r="U302" t="b">
        <v>0</v>
      </c>
      <c r="V302" t="s">
        <v>130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102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762</v>
      </c>
      <c r="B303" t="s">
        <v>79</v>
      </c>
      <c r="C303" t="s">
        <v>763</v>
      </c>
      <c r="D303" t="s">
        <v>81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19</v>
      </c>
      <c r="G303" t="s">
        <v>19</v>
      </c>
      <c r="H303" t="s">
        <v>82</v>
      </c>
      <c r="I303" t="s">
        <v>764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87</v>
      </c>
      <c r="U303" t="b">
        <v>0</v>
      </c>
      <c r="V303" t="s">
        <v>151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102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765</v>
      </c>
      <c r="B304" t="s">
        <v>79</v>
      </c>
      <c r="C304" t="s">
        <v>766</v>
      </c>
      <c r="D304" t="s">
        <v>81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19</v>
      </c>
      <c r="G304" t="s">
        <v>19</v>
      </c>
      <c r="H304" t="s">
        <v>82</v>
      </c>
      <c r="I304" t="s">
        <v>767</v>
      </c>
      <c r="J304">
        <v>71</v>
      </c>
      <c r="K304" t="s">
        <v>84</v>
      </c>
      <c r="L304" t="s">
        <v>85</v>
      </c>
      <c r="M304" t="s">
        <v>86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87</v>
      </c>
      <c r="U304" t="b">
        <v>0</v>
      </c>
      <c r="V304" t="s">
        <v>88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768</v>
      </c>
      <c r="B305" t="s">
        <v>79</v>
      </c>
      <c r="C305" t="s">
        <v>769</v>
      </c>
      <c r="D305" t="s">
        <v>81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19</v>
      </c>
      <c r="G305" t="s">
        <v>19</v>
      </c>
      <c r="H305" t="s">
        <v>82</v>
      </c>
      <c r="I305" t="s">
        <v>770</v>
      </c>
      <c r="J305">
        <v>57</v>
      </c>
      <c r="K305" t="s">
        <v>84</v>
      </c>
      <c r="L305" t="s">
        <v>85</v>
      </c>
      <c r="M305" t="s">
        <v>86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87</v>
      </c>
      <c r="U305" t="b">
        <v>0</v>
      </c>
      <c r="V305" t="s">
        <v>114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102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771</v>
      </c>
      <c r="B306" t="s">
        <v>79</v>
      </c>
      <c r="C306" t="s">
        <v>772</v>
      </c>
      <c r="D306" t="s">
        <v>81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19</v>
      </c>
      <c r="G306" t="s">
        <v>19</v>
      </c>
      <c r="H306" t="s">
        <v>82</v>
      </c>
      <c r="I306" t="s">
        <v>773</v>
      </c>
      <c r="J306">
        <v>64</v>
      </c>
      <c r="K306" t="s">
        <v>84</v>
      </c>
      <c r="L306" t="s">
        <v>85</v>
      </c>
      <c r="M306" t="s">
        <v>86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87</v>
      </c>
      <c r="U306" t="b">
        <v>0</v>
      </c>
      <c r="V306" t="s">
        <v>108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102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774</v>
      </c>
      <c r="B307" t="s">
        <v>79</v>
      </c>
      <c r="C307" t="s">
        <v>772</v>
      </c>
      <c r="D307" t="s">
        <v>81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19</v>
      </c>
      <c r="G307" t="s">
        <v>19</v>
      </c>
      <c r="H307" t="s">
        <v>82</v>
      </c>
      <c r="I307" t="s">
        <v>775</v>
      </c>
      <c r="J307">
        <v>64</v>
      </c>
      <c r="K307" t="s">
        <v>84</v>
      </c>
      <c r="L307" t="s">
        <v>85</v>
      </c>
      <c r="M307" t="s">
        <v>86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87</v>
      </c>
      <c r="U307" t="b">
        <v>0</v>
      </c>
      <c r="V307" t="s">
        <v>130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193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776</v>
      </c>
      <c r="B308" t="s">
        <v>79</v>
      </c>
      <c r="C308" t="s">
        <v>769</v>
      </c>
      <c r="D308" t="s">
        <v>81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19</v>
      </c>
      <c r="G308" t="s">
        <v>19</v>
      </c>
      <c r="H308" t="s">
        <v>82</v>
      </c>
      <c r="I308" t="s">
        <v>777</v>
      </c>
      <c r="J308">
        <v>57</v>
      </c>
      <c r="K308" t="s">
        <v>84</v>
      </c>
      <c r="L308" t="s">
        <v>85</v>
      </c>
      <c r="M308" t="s">
        <v>86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87</v>
      </c>
      <c r="U308" t="b">
        <v>0</v>
      </c>
      <c r="V308" t="s">
        <v>114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102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778</v>
      </c>
      <c r="B309" t="s">
        <v>79</v>
      </c>
      <c r="C309" t="s">
        <v>769</v>
      </c>
      <c r="D309" t="s">
        <v>81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19</v>
      </c>
      <c r="G309" t="s">
        <v>19</v>
      </c>
      <c r="H309" t="s">
        <v>82</v>
      </c>
      <c r="I309" t="s">
        <v>779</v>
      </c>
      <c r="J309">
        <v>28</v>
      </c>
      <c r="K309" t="s">
        <v>84</v>
      </c>
      <c r="L309" t="s">
        <v>85</v>
      </c>
      <c r="M309" t="s">
        <v>86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87</v>
      </c>
      <c r="U309" t="b">
        <v>0</v>
      </c>
      <c r="V309" t="s">
        <v>196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102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780</v>
      </c>
      <c r="B310" t="s">
        <v>79</v>
      </c>
      <c r="C310" t="s">
        <v>772</v>
      </c>
      <c r="D310" t="s">
        <v>81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19</v>
      </c>
      <c r="G310" t="s">
        <v>19</v>
      </c>
      <c r="H310" t="s">
        <v>82</v>
      </c>
      <c r="I310" t="s">
        <v>781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87</v>
      </c>
      <c r="U310" t="b">
        <v>0</v>
      </c>
      <c r="V310" t="s">
        <v>108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190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782</v>
      </c>
      <c r="B311" t="s">
        <v>79</v>
      </c>
      <c r="C311" t="s">
        <v>772</v>
      </c>
      <c r="D311" t="s">
        <v>81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19</v>
      </c>
      <c r="G311" t="s">
        <v>19</v>
      </c>
      <c r="H311" t="s">
        <v>82</v>
      </c>
      <c r="I311" t="s">
        <v>783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87</v>
      </c>
      <c r="U311" t="b">
        <v>0</v>
      </c>
      <c r="V311" t="s">
        <v>130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193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784</v>
      </c>
      <c r="B312" t="s">
        <v>79</v>
      </c>
      <c r="C312" t="s">
        <v>665</v>
      </c>
      <c r="D312" t="s">
        <v>81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19</v>
      </c>
      <c r="G312" t="s">
        <v>19</v>
      </c>
      <c r="H312" t="s">
        <v>82</v>
      </c>
      <c r="I312" t="s">
        <v>666</v>
      </c>
      <c r="J312">
        <v>295</v>
      </c>
      <c r="K312" t="s">
        <v>84</v>
      </c>
      <c r="L312" t="s">
        <v>85</v>
      </c>
      <c r="M312" t="s">
        <v>86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87</v>
      </c>
      <c r="U312" t="b">
        <v>1</v>
      </c>
      <c r="V312" t="s">
        <v>108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115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785</v>
      </c>
      <c r="B313" t="s">
        <v>79</v>
      </c>
      <c r="C313" t="s">
        <v>156</v>
      </c>
      <c r="D313" t="s">
        <v>81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19</v>
      </c>
      <c r="G313" t="s">
        <v>19</v>
      </c>
      <c r="H313" t="s">
        <v>82</v>
      </c>
      <c r="I313" t="s">
        <v>786</v>
      </c>
      <c r="J313">
        <v>28</v>
      </c>
      <c r="K313" t="s">
        <v>84</v>
      </c>
      <c r="L313" t="s">
        <v>85</v>
      </c>
      <c r="M313" t="s">
        <v>86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87</v>
      </c>
      <c r="U313" t="b">
        <v>0</v>
      </c>
      <c r="V313" t="s">
        <v>108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190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787</v>
      </c>
      <c r="B314" t="s">
        <v>79</v>
      </c>
      <c r="C314" t="s">
        <v>156</v>
      </c>
      <c r="D314" t="s">
        <v>81</v>
      </c>
      <c r="E314" s="2" t="str">
        <f t="shared" si="10"/>
        <v>FX2204561</v>
      </c>
      <c r="F314" t="s">
        <v>19</v>
      </c>
      <c r="G314" t="s">
        <v>19</v>
      </c>
      <c r="H314" t="s">
        <v>82</v>
      </c>
      <c r="I314" t="s">
        <v>788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87</v>
      </c>
      <c r="U314" t="b">
        <v>0</v>
      </c>
      <c r="V314" t="s">
        <v>148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193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789</v>
      </c>
      <c r="B315" t="s">
        <v>79</v>
      </c>
      <c r="C315" t="s">
        <v>156</v>
      </c>
      <c r="D315" t="s">
        <v>81</v>
      </c>
      <c r="E315" s="2" t="str">
        <f t="shared" si="10"/>
        <v>FX2204561</v>
      </c>
      <c r="F315" t="s">
        <v>19</v>
      </c>
      <c r="G315" t="s">
        <v>19</v>
      </c>
      <c r="H315" t="s">
        <v>82</v>
      </c>
      <c r="I315" t="s">
        <v>790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87</v>
      </c>
      <c r="U315" t="b">
        <v>0</v>
      </c>
      <c r="V315" t="s">
        <v>114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190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791</v>
      </c>
      <c r="B316" t="s">
        <v>79</v>
      </c>
      <c r="C316" t="s">
        <v>156</v>
      </c>
      <c r="D316" t="s">
        <v>81</v>
      </c>
      <c r="E316" s="2" t="str">
        <f t="shared" si="10"/>
        <v>FX2204561</v>
      </c>
      <c r="F316" t="s">
        <v>19</v>
      </c>
      <c r="G316" t="s">
        <v>19</v>
      </c>
      <c r="H316" t="s">
        <v>82</v>
      </c>
      <c r="I316" t="s">
        <v>792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87</v>
      </c>
      <c r="U316" t="b">
        <v>0</v>
      </c>
      <c r="V316" t="s">
        <v>108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102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793</v>
      </c>
      <c r="B317" t="s">
        <v>79</v>
      </c>
      <c r="C317" t="s">
        <v>156</v>
      </c>
      <c r="D317" t="s">
        <v>81</v>
      </c>
      <c r="E317" s="2" t="str">
        <f t="shared" si="10"/>
        <v>FX2204561</v>
      </c>
      <c r="F317" t="s">
        <v>19</v>
      </c>
      <c r="G317" t="s">
        <v>19</v>
      </c>
      <c r="H317" t="s">
        <v>82</v>
      </c>
      <c r="I317" t="s">
        <v>794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87</v>
      </c>
      <c r="U317" t="b">
        <v>0</v>
      </c>
      <c r="V317" t="s">
        <v>114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102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795</v>
      </c>
      <c r="B318" t="s">
        <v>79</v>
      </c>
      <c r="C318" t="s">
        <v>156</v>
      </c>
      <c r="D318" t="s">
        <v>81</v>
      </c>
      <c r="E318" s="2" t="str">
        <f t="shared" si="10"/>
        <v>FX2204561</v>
      </c>
      <c r="F318" t="s">
        <v>19</v>
      </c>
      <c r="G318" t="s">
        <v>19</v>
      </c>
      <c r="H318" t="s">
        <v>82</v>
      </c>
      <c r="I318" t="s">
        <v>796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87</v>
      </c>
      <c r="U318" t="b">
        <v>0</v>
      </c>
      <c r="V318" t="s">
        <v>108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190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797</v>
      </c>
      <c r="B319" t="s">
        <v>79</v>
      </c>
      <c r="C319" t="s">
        <v>156</v>
      </c>
      <c r="D319" t="s">
        <v>81</v>
      </c>
      <c r="E319" s="2" t="str">
        <f t="shared" si="10"/>
        <v>FX2204561</v>
      </c>
      <c r="F319" t="s">
        <v>19</v>
      </c>
      <c r="G319" t="s">
        <v>19</v>
      </c>
      <c r="H319" t="s">
        <v>82</v>
      </c>
      <c r="I319" t="s">
        <v>798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87</v>
      </c>
      <c r="U319" t="b">
        <v>0</v>
      </c>
      <c r="V319" t="s">
        <v>114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190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799</v>
      </c>
      <c r="B320" t="s">
        <v>79</v>
      </c>
      <c r="C320" t="s">
        <v>156</v>
      </c>
      <c r="D320" t="s">
        <v>81</v>
      </c>
      <c r="E320" s="2" t="str">
        <f t="shared" si="10"/>
        <v>FX2204561</v>
      </c>
      <c r="F320" t="s">
        <v>19</v>
      </c>
      <c r="G320" t="s">
        <v>19</v>
      </c>
      <c r="H320" t="s">
        <v>82</v>
      </c>
      <c r="I320" t="s">
        <v>800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87</v>
      </c>
      <c r="U320" t="b">
        <v>0</v>
      </c>
      <c r="V320" t="s">
        <v>108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801</v>
      </c>
      <c r="B321" t="s">
        <v>79</v>
      </c>
      <c r="C321" t="s">
        <v>156</v>
      </c>
      <c r="D321" t="s">
        <v>81</v>
      </c>
      <c r="E321" s="2" t="str">
        <f t="shared" si="10"/>
        <v>FX2204561</v>
      </c>
      <c r="F321" t="s">
        <v>19</v>
      </c>
      <c r="G321" t="s">
        <v>19</v>
      </c>
      <c r="H321" t="s">
        <v>82</v>
      </c>
      <c r="I321" t="s">
        <v>802</v>
      </c>
      <c r="J321">
        <v>28</v>
      </c>
      <c r="K321" t="s">
        <v>84</v>
      </c>
      <c r="L321" t="s">
        <v>85</v>
      </c>
      <c r="M321" t="s">
        <v>86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87</v>
      </c>
      <c r="U321" t="b">
        <v>0</v>
      </c>
      <c r="V321" t="s">
        <v>148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102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803</v>
      </c>
      <c r="B322" t="s">
        <v>79</v>
      </c>
      <c r="C322" t="s">
        <v>156</v>
      </c>
      <c r="D322" t="s">
        <v>81</v>
      </c>
      <c r="E322" s="2" t="str">
        <f t="shared" si="10"/>
        <v>FX2204561</v>
      </c>
      <c r="F322" t="s">
        <v>19</v>
      </c>
      <c r="G322" t="s">
        <v>19</v>
      </c>
      <c r="H322" t="s">
        <v>82</v>
      </c>
      <c r="I322" t="s">
        <v>804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87</v>
      </c>
      <c r="U322" t="b">
        <v>0</v>
      </c>
      <c r="V322" t="s">
        <v>108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190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805</v>
      </c>
      <c r="B323" t="s">
        <v>79</v>
      </c>
      <c r="C323" t="s">
        <v>156</v>
      </c>
      <c r="D323" t="s">
        <v>81</v>
      </c>
      <c r="E323" s="2" t="str">
        <f t="shared" si="10"/>
        <v>FX2204561</v>
      </c>
      <c r="F323" t="s">
        <v>19</v>
      </c>
      <c r="G323" t="s">
        <v>19</v>
      </c>
      <c r="H323" t="s">
        <v>82</v>
      </c>
      <c r="I323" t="s">
        <v>806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87</v>
      </c>
      <c r="U323" t="b">
        <v>0</v>
      </c>
      <c r="V323" t="s">
        <v>114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102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807</v>
      </c>
      <c r="B324" t="s">
        <v>79</v>
      </c>
      <c r="C324" t="s">
        <v>156</v>
      </c>
      <c r="D324" t="s">
        <v>81</v>
      </c>
      <c r="E324" s="2" t="str">
        <f t="shared" si="10"/>
        <v>FX2204561</v>
      </c>
      <c r="F324" t="s">
        <v>19</v>
      </c>
      <c r="G324" t="s">
        <v>19</v>
      </c>
      <c r="H324" t="s">
        <v>82</v>
      </c>
      <c r="I324" t="s">
        <v>808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87</v>
      </c>
      <c r="U324" t="b">
        <v>0</v>
      </c>
      <c r="V324" t="s">
        <v>127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102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809</v>
      </c>
      <c r="B325" t="s">
        <v>79</v>
      </c>
      <c r="C325" t="s">
        <v>810</v>
      </c>
      <c r="D325" t="s">
        <v>81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19</v>
      </c>
      <c r="G325" t="s">
        <v>19</v>
      </c>
      <c r="H325" t="s">
        <v>82</v>
      </c>
      <c r="I325" t="s">
        <v>811</v>
      </c>
      <c r="J325">
        <v>47</v>
      </c>
      <c r="K325" t="s">
        <v>84</v>
      </c>
      <c r="L325" t="s">
        <v>85</v>
      </c>
      <c r="M325" t="s">
        <v>86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87</v>
      </c>
      <c r="U325" t="b">
        <v>0</v>
      </c>
      <c r="V325" t="s">
        <v>108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102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812</v>
      </c>
      <c r="B326" t="s">
        <v>79</v>
      </c>
      <c r="C326" t="s">
        <v>810</v>
      </c>
      <c r="D326" t="s">
        <v>81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19</v>
      </c>
      <c r="G326" t="s">
        <v>19</v>
      </c>
      <c r="H326" t="s">
        <v>82</v>
      </c>
      <c r="I326" t="s">
        <v>813</v>
      </c>
      <c r="J326">
        <v>47</v>
      </c>
      <c r="K326" t="s">
        <v>84</v>
      </c>
      <c r="L326" t="s">
        <v>85</v>
      </c>
      <c r="M326" t="s">
        <v>86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87</v>
      </c>
      <c r="U326" t="b">
        <v>0</v>
      </c>
      <c r="V326" t="s">
        <v>114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190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814</v>
      </c>
      <c r="B327" t="s">
        <v>79</v>
      </c>
      <c r="C327" t="s">
        <v>810</v>
      </c>
      <c r="D327" t="s">
        <v>81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19</v>
      </c>
      <c r="G327" t="s">
        <v>19</v>
      </c>
      <c r="H327" t="s">
        <v>82</v>
      </c>
      <c r="I327" t="s">
        <v>815</v>
      </c>
      <c r="J327">
        <v>47</v>
      </c>
      <c r="K327" t="s">
        <v>84</v>
      </c>
      <c r="L327" t="s">
        <v>85</v>
      </c>
      <c r="M327" t="s">
        <v>86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87</v>
      </c>
      <c r="U327" t="b">
        <v>0</v>
      </c>
      <c r="V327" t="s">
        <v>151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190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816</v>
      </c>
      <c r="B328" t="s">
        <v>79</v>
      </c>
      <c r="C328" t="s">
        <v>817</v>
      </c>
      <c r="D328" t="s">
        <v>81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19</v>
      </c>
      <c r="G328" t="s">
        <v>19</v>
      </c>
      <c r="H328" t="s">
        <v>82</v>
      </c>
      <c r="I328" t="s">
        <v>818</v>
      </c>
      <c r="J328">
        <v>189</v>
      </c>
      <c r="K328" t="s">
        <v>84</v>
      </c>
      <c r="L328" t="s">
        <v>85</v>
      </c>
      <c r="M328" t="s">
        <v>86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87</v>
      </c>
      <c r="U328" t="b">
        <v>0</v>
      </c>
      <c r="V328" t="s">
        <v>180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819</v>
      </c>
      <c r="B329" t="s">
        <v>79</v>
      </c>
      <c r="C329" t="s">
        <v>820</v>
      </c>
      <c r="D329" t="s">
        <v>81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19</v>
      </c>
      <c r="G329" t="s">
        <v>19</v>
      </c>
      <c r="H329" t="s">
        <v>82</v>
      </c>
      <c r="I329" t="s">
        <v>821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87</v>
      </c>
      <c r="U329" t="b">
        <v>0</v>
      </c>
      <c r="V329" t="s">
        <v>148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102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822</v>
      </c>
      <c r="B330" t="s">
        <v>79</v>
      </c>
      <c r="C330" t="s">
        <v>823</v>
      </c>
      <c r="D330" t="s">
        <v>81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19</v>
      </c>
      <c r="G330" t="s">
        <v>19</v>
      </c>
      <c r="H330" t="s">
        <v>82</v>
      </c>
      <c r="I330" t="s">
        <v>824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87</v>
      </c>
      <c r="U330" t="b">
        <v>0</v>
      </c>
      <c r="V330" t="s">
        <v>108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190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825</v>
      </c>
      <c r="B331" t="s">
        <v>79</v>
      </c>
      <c r="C331" t="s">
        <v>823</v>
      </c>
      <c r="D331" t="s">
        <v>81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19</v>
      </c>
      <c r="G331" t="s">
        <v>19</v>
      </c>
      <c r="H331" t="s">
        <v>82</v>
      </c>
      <c r="I331" t="s">
        <v>826</v>
      </c>
      <c r="J331">
        <v>122</v>
      </c>
      <c r="K331" t="s">
        <v>84</v>
      </c>
      <c r="L331" t="s">
        <v>85</v>
      </c>
      <c r="M331" t="s">
        <v>86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87</v>
      </c>
      <c r="U331" t="b">
        <v>0</v>
      </c>
      <c r="V331" t="s">
        <v>151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182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827</v>
      </c>
      <c r="B332" t="s">
        <v>79</v>
      </c>
      <c r="C332" t="s">
        <v>823</v>
      </c>
      <c r="D332" t="s">
        <v>81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19</v>
      </c>
      <c r="G332" t="s">
        <v>19</v>
      </c>
      <c r="H332" t="s">
        <v>82</v>
      </c>
      <c r="I332" t="s">
        <v>828</v>
      </c>
      <c r="J332">
        <v>117</v>
      </c>
      <c r="K332" t="s">
        <v>84</v>
      </c>
      <c r="L332" t="s">
        <v>85</v>
      </c>
      <c r="M332" t="s">
        <v>86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87</v>
      </c>
      <c r="U332" t="b">
        <v>0</v>
      </c>
      <c r="V332" t="s">
        <v>133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182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829</v>
      </c>
      <c r="B333" t="s">
        <v>79</v>
      </c>
      <c r="C333" t="s">
        <v>830</v>
      </c>
      <c r="D333" t="s">
        <v>81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19</v>
      </c>
      <c r="G333" t="s">
        <v>19</v>
      </c>
      <c r="H333" t="s">
        <v>82</v>
      </c>
      <c r="I333" t="s">
        <v>831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87</v>
      </c>
      <c r="U333" t="b">
        <v>0</v>
      </c>
      <c r="V333" t="s">
        <v>196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182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832</v>
      </c>
      <c r="B334" t="s">
        <v>79</v>
      </c>
      <c r="C334" t="s">
        <v>830</v>
      </c>
      <c r="D334" t="s">
        <v>81</v>
      </c>
      <c r="E334" s="2" t="str">
        <f t="shared" si="11"/>
        <v>FX22041303</v>
      </c>
      <c r="F334" t="s">
        <v>19</v>
      </c>
      <c r="G334" t="s">
        <v>19</v>
      </c>
      <c r="H334" t="s">
        <v>82</v>
      </c>
      <c r="I334" t="s">
        <v>833</v>
      </c>
      <c r="J334">
        <v>28</v>
      </c>
      <c r="K334" t="s">
        <v>84</v>
      </c>
      <c r="L334" t="s">
        <v>85</v>
      </c>
      <c r="M334" t="s">
        <v>86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87</v>
      </c>
      <c r="U334" t="b">
        <v>0</v>
      </c>
      <c r="V334" t="s">
        <v>136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190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834</v>
      </c>
      <c r="B335" t="s">
        <v>79</v>
      </c>
      <c r="C335" t="s">
        <v>830</v>
      </c>
      <c r="D335" t="s">
        <v>81</v>
      </c>
      <c r="E335" s="2" t="str">
        <f t="shared" si="11"/>
        <v>FX22041303</v>
      </c>
      <c r="F335" t="s">
        <v>19</v>
      </c>
      <c r="G335" t="s">
        <v>19</v>
      </c>
      <c r="H335" t="s">
        <v>82</v>
      </c>
      <c r="I335" t="s">
        <v>835</v>
      </c>
      <c r="J335">
        <v>28</v>
      </c>
      <c r="K335" t="s">
        <v>84</v>
      </c>
      <c r="L335" t="s">
        <v>85</v>
      </c>
      <c r="M335" t="s">
        <v>86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87</v>
      </c>
      <c r="U335" t="b">
        <v>0</v>
      </c>
      <c r="V335" t="s">
        <v>180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836</v>
      </c>
      <c r="B336" t="s">
        <v>79</v>
      </c>
      <c r="C336" t="s">
        <v>830</v>
      </c>
      <c r="D336" t="s">
        <v>81</v>
      </c>
      <c r="E336" s="2" t="str">
        <f t="shared" si="11"/>
        <v>FX22041303</v>
      </c>
      <c r="F336" t="s">
        <v>19</v>
      </c>
      <c r="G336" t="s">
        <v>19</v>
      </c>
      <c r="H336" t="s">
        <v>82</v>
      </c>
      <c r="I336" t="s">
        <v>837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87</v>
      </c>
      <c r="U336" t="b">
        <v>0</v>
      </c>
      <c r="V336" t="s">
        <v>189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190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838</v>
      </c>
      <c r="B337" t="s">
        <v>79</v>
      </c>
      <c r="C337" t="s">
        <v>830</v>
      </c>
      <c r="D337" t="s">
        <v>81</v>
      </c>
      <c r="E337" s="2" t="str">
        <f t="shared" si="11"/>
        <v>FX22041303</v>
      </c>
      <c r="F337" t="s">
        <v>19</v>
      </c>
      <c r="G337" t="s">
        <v>19</v>
      </c>
      <c r="H337" t="s">
        <v>82</v>
      </c>
      <c r="I337" t="s">
        <v>839</v>
      </c>
      <c r="J337">
        <v>59</v>
      </c>
      <c r="K337" t="s">
        <v>84</v>
      </c>
      <c r="L337" t="s">
        <v>85</v>
      </c>
      <c r="M337" t="s">
        <v>86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87</v>
      </c>
      <c r="U337" t="b">
        <v>0</v>
      </c>
      <c r="V337" t="s">
        <v>114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190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840</v>
      </c>
      <c r="B338" t="s">
        <v>79</v>
      </c>
      <c r="C338" t="s">
        <v>830</v>
      </c>
      <c r="D338" t="s">
        <v>81</v>
      </c>
      <c r="E338" s="2" t="str">
        <f t="shared" si="11"/>
        <v>FX22041303</v>
      </c>
      <c r="F338" t="s">
        <v>19</v>
      </c>
      <c r="G338" t="s">
        <v>19</v>
      </c>
      <c r="H338" t="s">
        <v>82</v>
      </c>
      <c r="I338" t="s">
        <v>841</v>
      </c>
      <c r="J338">
        <v>59</v>
      </c>
      <c r="K338" t="s">
        <v>84</v>
      </c>
      <c r="L338" t="s">
        <v>85</v>
      </c>
      <c r="M338" t="s">
        <v>86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87</v>
      </c>
      <c r="U338" t="b">
        <v>0</v>
      </c>
      <c r="V338" t="s">
        <v>196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190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842</v>
      </c>
      <c r="B339" t="s">
        <v>79</v>
      </c>
      <c r="C339" t="s">
        <v>830</v>
      </c>
      <c r="D339" t="s">
        <v>81</v>
      </c>
      <c r="E339" s="2" t="str">
        <f t="shared" si="11"/>
        <v>FX22041303</v>
      </c>
      <c r="F339" t="s">
        <v>19</v>
      </c>
      <c r="G339" t="s">
        <v>19</v>
      </c>
      <c r="H339" t="s">
        <v>82</v>
      </c>
      <c r="I339" t="s">
        <v>843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87</v>
      </c>
      <c r="U339" t="b">
        <v>0</v>
      </c>
      <c r="V339" t="s">
        <v>136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190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844</v>
      </c>
      <c r="B340" t="s">
        <v>79</v>
      </c>
      <c r="C340" t="s">
        <v>662</v>
      </c>
      <c r="D340" t="s">
        <v>81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19</v>
      </c>
      <c r="G340" t="s">
        <v>19</v>
      </c>
      <c r="H340" t="s">
        <v>82</v>
      </c>
      <c r="I340" t="s">
        <v>845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87</v>
      </c>
      <c r="U340" t="b">
        <v>0</v>
      </c>
      <c r="V340" t="s">
        <v>133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115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846</v>
      </c>
      <c r="B341" t="s">
        <v>79</v>
      </c>
      <c r="C341" t="s">
        <v>769</v>
      </c>
      <c r="D341" t="s">
        <v>81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19</v>
      </c>
      <c r="G341" t="s">
        <v>19</v>
      </c>
      <c r="H341" t="s">
        <v>82</v>
      </c>
      <c r="I341" t="s">
        <v>847</v>
      </c>
      <c r="J341">
        <v>57</v>
      </c>
      <c r="K341" t="s">
        <v>84</v>
      </c>
      <c r="L341" t="s">
        <v>85</v>
      </c>
      <c r="M341" t="s">
        <v>86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87</v>
      </c>
      <c r="U341" t="b">
        <v>0</v>
      </c>
      <c r="V341" t="s">
        <v>196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102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848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19</v>
      </c>
      <c r="G342" t="s">
        <v>19</v>
      </c>
      <c r="H342" t="s">
        <v>82</v>
      </c>
      <c r="I342" t="s">
        <v>818</v>
      </c>
      <c r="J342">
        <v>293</v>
      </c>
      <c r="K342" t="s">
        <v>84</v>
      </c>
      <c r="L342" t="s">
        <v>85</v>
      </c>
      <c r="M342" t="s">
        <v>86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87</v>
      </c>
      <c r="U342" t="b">
        <v>1</v>
      </c>
      <c r="V342" t="s">
        <v>180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115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849</v>
      </c>
      <c r="B343" t="s">
        <v>79</v>
      </c>
      <c r="C343" t="s">
        <v>769</v>
      </c>
      <c r="D343" t="s">
        <v>81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19</v>
      </c>
      <c r="G343" t="s">
        <v>19</v>
      </c>
      <c r="H343" t="s">
        <v>82</v>
      </c>
      <c r="I343" t="s">
        <v>850</v>
      </c>
      <c r="J343">
        <v>57</v>
      </c>
      <c r="K343" t="s">
        <v>84</v>
      </c>
      <c r="L343" t="s">
        <v>85</v>
      </c>
      <c r="M343" t="s">
        <v>86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87</v>
      </c>
      <c r="U343" t="b">
        <v>0</v>
      </c>
      <c r="V343" t="s">
        <v>189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102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851</v>
      </c>
      <c r="B344" t="s">
        <v>79</v>
      </c>
      <c r="C344" t="s">
        <v>769</v>
      </c>
      <c r="D344" t="s">
        <v>81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19</v>
      </c>
      <c r="G344" t="s">
        <v>19</v>
      </c>
      <c r="H344" t="s">
        <v>82</v>
      </c>
      <c r="I344" t="s">
        <v>852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87</v>
      </c>
      <c r="U344" t="b">
        <v>0</v>
      </c>
      <c r="V344" t="s">
        <v>151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102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853</v>
      </c>
      <c r="B345" t="s">
        <v>79</v>
      </c>
      <c r="C345" t="s">
        <v>830</v>
      </c>
      <c r="D345" t="s">
        <v>81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19</v>
      </c>
      <c r="G345" t="s">
        <v>19</v>
      </c>
      <c r="H345" t="s">
        <v>82</v>
      </c>
      <c r="I345" t="s">
        <v>835</v>
      </c>
      <c r="J345">
        <v>56</v>
      </c>
      <c r="K345" t="s">
        <v>84</v>
      </c>
      <c r="L345" t="s">
        <v>85</v>
      </c>
      <c r="M345" t="s">
        <v>86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87</v>
      </c>
      <c r="U345" t="b">
        <v>1</v>
      </c>
      <c r="V345" t="s">
        <v>196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190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854</v>
      </c>
      <c r="B346" t="s">
        <v>79</v>
      </c>
      <c r="C346" t="s">
        <v>507</v>
      </c>
      <c r="D346" t="s">
        <v>81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19</v>
      </c>
      <c r="G346" t="s">
        <v>19</v>
      </c>
      <c r="H346" t="s">
        <v>82</v>
      </c>
      <c r="I346" t="s">
        <v>855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87</v>
      </c>
      <c r="U346" t="b">
        <v>0</v>
      </c>
      <c r="V346" t="s">
        <v>130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115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856</v>
      </c>
      <c r="B347" t="s">
        <v>79</v>
      </c>
      <c r="C347" t="s">
        <v>507</v>
      </c>
      <c r="D347" t="s">
        <v>81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19</v>
      </c>
      <c r="G347" t="s">
        <v>19</v>
      </c>
      <c r="H347" t="s">
        <v>82</v>
      </c>
      <c r="I347" t="s">
        <v>857</v>
      </c>
      <c r="J347">
        <v>0</v>
      </c>
      <c r="K347" t="s">
        <v>84</v>
      </c>
      <c r="L347" t="s">
        <v>85</v>
      </c>
      <c r="M347" t="s">
        <v>86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87</v>
      </c>
      <c r="U347" t="b">
        <v>0</v>
      </c>
      <c r="V347" t="s">
        <v>88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858</v>
      </c>
      <c r="B348" t="s">
        <v>79</v>
      </c>
      <c r="C348" t="s">
        <v>859</v>
      </c>
      <c r="D348" t="s">
        <v>81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19</v>
      </c>
      <c r="G348" t="s">
        <v>19</v>
      </c>
      <c r="H348" t="s">
        <v>82</v>
      </c>
      <c r="I348" t="s">
        <v>860</v>
      </c>
      <c r="J348">
        <v>419</v>
      </c>
      <c r="K348" t="s">
        <v>84</v>
      </c>
      <c r="L348" t="s">
        <v>85</v>
      </c>
      <c r="M348" t="s">
        <v>86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87</v>
      </c>
      <c r="U348" t="b">
        <v>0</v>
      </c>
      <c r="V348" t="s">
        <v>88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861</v>
      </c>
      <c r="B349" t="s">
        <v>79</v>
      </c>
      <c r="C349" t="s">
        <v>862</v>
      </c>
      <c r="D349" t="s">
        <v>81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19</v>
      </c>
      <c r="G349" t="s">
        <v>19</v>
      </c>
      <c r="H349" t="s">
        <v>82</v>
      </c>
      <c r="I349" t="s">
        <v>863</v>
      </c>
      <c r="J349">
        <v>184</v>
      </c>
      <c r="K349" t="s">
        <v>84</v>
      </c>
      <c r="L349" t="s">
        <v>85</v>
      </c>
      <c r="M349" t="s">
        <v>86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87</v>
      </c>
      <c r="U349" t="b">
        <v>0</v>
      </c>
      <c r="V349" t="s">
        <v>88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864</v>
      </c>
      <c r="B350" t="s">
        <v>79</v>
      </c>
      <c r="C350" t="s">
        <v>737</v>
      </c>
      <c r="D350" t="s">
        <v>81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19</v>
      </c>
      <c r="G350" t="s">
        <v>19</v>
      </c>
      <c r="H350" t="s">
        <v>82</v>
      </c>
      <c r="I350" t="s">
        <v>865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87</v>
      </c>
      <c r="U350" t="b">
        <v>0</v>
      </c>
      <c r="V350" t="s">
        <v>136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102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866</v>
      </c>
      <c r="B351" t="s">
        <v>79</v>
      </c>
      <c r="C351" t="s">
        <v>867</v>
      </c>
      <c r="D351" t="s">
        <v>81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19</v>
      </c>
      <c r="G351" t="s">
        <v>19</v>
      </c>
      <c r="H351" t="s">
        <v>82</v>
      </c>
      <c r="I351" t="s">
        <v>868</v>
      </c>
      <c r="J351">
        <v>152</v>
      </c>
      <c r="K351" t="s">
        <v>84</v>
      </c>
      <c r="L351" t="s">
        <v>85</v>
      </c>
      <c r="M351" t="s">
        <v>86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87</v>
      </c>
      <c r="U351" t="b">
        <v>0</v>
      </c>
      <c r="V351" t="s">
        <v>88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869</v>
      </c>
      <c r="B352" t="s">
        <v>79</v>
      </c>
      <c r="C352" t="s">
        <v>734</v>
      </c>
      <c r="D352" t="s">
        <v>81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19</v>
      </c>
      <c r="G352" t="s">
        <v>19</v>
      </c>
      <c r="H352" t="s">
        <v>82</v>
      </c>
      <c r="I352" t="s">
        <v>870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87</v>
      </c>
      <c r="U352" t="b">
        <v>0</v>
      </c>
      <c r="V352" t="s">
        <v>151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102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871</v>
      </c>
      <c r="B353" t="s">
        <v>79</v>
      </c>
      <c r="C353" t="s">
        <v>872</v>
      </c>
      <c r="D353" t="s">
        <v>81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19</v>
      </c>
      <c r="G353" t="s">
        <v>19</v>
      </c>
      <c r="H353" t="s">
        <v>82</v>
      </c>
      <c r="I353" t="s">
        <v>873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87</v>
      </c>
      <c r="U353" t="b">
        <v>0</v>
      </c>
      <c r="V353" t="s">
        <v>148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99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874</v>
      </c>
      <c r="B354" t="s">
        <v>79</v>
      </c>
      <c r="C354" t="s">
        <v>872</v>
      </c>
      <c r="D354" t="s">
        <v>81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19</v>
      </c>
      <c r="G354" t="s">
        <v>19</v>
      </c>
      <c r="H354" t="s">
        <v>82</v>
      </c>
      <c r="I354" t="s">
        <v>875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87</v>
      </c>
      <c r="U354" t="b">
        <v>0</v>
      </c>
      <c r="V354" t="s">
        <v>148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102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876</v>
      </c>
      <c r="B355" t="s">
        <v>79</v>
      </c>
      <c r="C355" t="s">
        <v>872</v>
      </c>
      <c r="D355" t="s">
        <v>81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19</v>
      </c>
      <c r="G355" t="s">
        <v>19</v>
      </c>
      <c r="H355" t="s">
        <v>82</v>
      </c>
      <c r="I355" t="s">
        <v>877</v>
      </c>
      <c r="J355">
        <v>51</v>
      </c>
      <c r="K355" t="s">
        <v>84</v>
      </c>
      <c r="L355" t="s">
        <v>85</v>
      </c>
      <c r="M355" t="s">
        <v>86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87</v>
      </c>
      <c r="U355" t="b">
        <v>0</v>
      </c>
      <c r="V355" t="s">
        <v>148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102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878</v>
      </c>
      <c r="B356" t="s">
        <v>79</v>
      </c>
      <c r="C356" t="s">
        <v>872</v>
      </c>
      <c r="D356" t="s">
        <v>81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19</v>
      </c>
      <c r="G356" t="s">
        <v>19</v>
      </c>
      <c r="H356" t="s">
        <v>82</v>
      </c>
      <c r="I356" t="s">
        <v>879</v>
      </c>
      <c r="J356">
        <v>28</v>
      </c>
      <c r="K356" t="s">
        <v>84</v>
      </c>
      <c r="L356" t="s">
        <v>85</v>
      </c>
      <c r="M356" t="s">
        <v>86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87</v>
      </c>
      <c r="U356" t="b">
        <v>0</v>
      </c>
      <c r="V356" t="s">
        <v>88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880</v>
      </c>
      <c r="B357" t="s">
        <v>79</v>
      </c>
      <c r="C357" t="s">
        <v>872</v>
      </c>
      <c r="D357" t="s">
        <v>81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19</v>
      </c>
      <c r="G357" t="s">
        <v>19</v>
      </c>
      <c r="H357" t="s">
        <v>82</v>
      </c>
      <c r="I357" t="s">
        <v>881</v>
      </c>
      <c r="J357">
        <v>28</v>
      </c>
      <c r="K357" t="s">
        <v>84</v>
      </c>
      <c r="L357" t="s">
        <v>85</v>
      </c>
      <c r="M357" t="s">
        <v>86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87</v>
      </c>
      <c r="U357" t="b">
        <v>0</v>
      </c>
      <c r="V357" t="s">
        <v>108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102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882</v>
      </c>
      <c r="B358" t="s">
        <v>79</v>
      </c>
      <c r="C358" t="s">
        <v>883</v>
      </c>
      <c r="D358" t="s">
        <v>81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19</v>
      </c>
      <c r="G358" t="s">
        <v>19</v>
      </c>
      <c r="H358" t="s">
        <v>82</v>
      </c>
      <c r="I358" t="s">
        <v>884</v>
      </c>
      <c r="J358">
        <v>338</v>
      </c>
      <c r="K358" t="s">
        <v>84</v>
      </c>
      <c r="L358" t="s">
        <v>85</v>
      </c>
      <c r="M358" t="s">
        <v>86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87</v>
      </c>
      <c r="U358" t="b">
        <v>0</v>
      </c>
      <c r="V358" t="s">
        <v>88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885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19</v>
      </c>
      <c r="G359" t="s">
        <v>19</v>
      </c>
      <c r="H359" t="s">
        <v>82</v>
      </c>
      <c r="I359" t="s">
        <v>886</v>
      </c>
      <c r="J359">
        <v>28</v>
      </c>
      <c r="K359" t="s">
        <v>84</v>
      </c>
      <c r="L359" t="s">
        <v>85</v>
      </c>
      <c r="M359" t="s">
        <v>86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87</v>
      </c>
      <c r="U359" t="b">
        <v>0</v>
      </c>
      <c r="V359" t="s">
        <v>88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887</v>
      </c>
      <c r="B360" t="s">
        <v>79</v>
      </c>
      <c r="C360" t="s">
        <v>872</v>
      </c>
      <c r="D360" t="s">
        <v>81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19</v>
      </c>
      <c r="G360" t="s">
        <v>19</v>
      </c>
      <c r="H360" t="s">
        <v>82</v>
      </c>
      <c r="I360" t="s">
        <v>888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87</v>
      </c>
      <c r="U360" t="b">
        <v>0</v>
      </c>
      <c r="V360" t="s">
        <v>108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102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889</v>
      </c>
      <c r="B361" t="s">
        <v>79</v>
      </c>
      <c r="C361" t="s">
        <v>872</v>
      </c>
      <c r="D361" t="s">
        <v>81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19</v>
      </c>
      <c r="G361" t="s">
        <v>19</v>
      </c>
      <c r="H361" t="s">
        <v>82</v>
      </c>
      <c r="I361" t="s">
        <v>890</v>
      </c>
      <c r="J361">
        <v>46</v>
      </c>
      <c r="K361" t="s">
        <v>84</v>
      </c>
      <c r="L361" t="s">
        <v>85</v>
      </c>
      <c r="M361" t="s">
        <v>86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87</v>
      </c>
      <c r="U361" t="b">
        <v>0</v>
      </c>
      <c r="V361" t="s">
        <v>139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99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891</v>
      </c>
      <c r="B362" t="s">
        <v>79</v>
      </c>
      <c r="C362" t="s">
        <v>872</v>
      </c>
      <c r="D362" t="s">
        <v>81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19</v>
      </c>
      <c r="G362" t="s">
        <v>19</v>
      </c>
      <c r="H362" t="s">
        <v>82</v>
      </c>
      <c r="I362" t="s">
        <v>892</v>
      </c>
      <c r="J362">
        <v>41</v>
      </c>
      <c r="K362" t="s">
        <v>84</v>
      </c>
      <c r="L362" t="s">
        <v>85</v>
      </c>
      <c r="M362" t="s">
        <v>86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87</v>
      </c>
      <c r="U362" t="b">
        <v>0</v>
      </c>
      <c r="V362" t="s">
        <v>531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102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893</v>
      </c>
      <c r="B363" t="s">
        <v>79</v>
      </c>
      <c r="C363" t="s">
        <v>728</v>
      </c>
      <c r="D363" t="s">
        <v>81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19</v>
      </c>
      <c r="G363" t="s">
        <v>19</v>
      </c>
      <c r="H363" t="s">
        <v>82</v>
      </c>
      <c r="I363" t="s">
        <v>729</v>
      </c>
      <c r="J363">
        <v>469</v>
      </c>
      <c r="K363" t="s">
        <v>84</v>
      </c>
      <c r="L363" t="s">
        <v>85</v>
      </c>
      <c r="M363" t="s">
        <v>86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87</v>
      </c>
      <c r="U363" t="b">
        <v>1</v>
      </c>
      <c r="V363" t="s">
        <v>189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190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894</v>
      </c>
      <c r="B364" t="s">
        <v>79</v>
      </c>
      <c r="C364" t="s">
        <v>507</v>
      </c>
      <c r="D364" t="s">
        <v>81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19</v>
      </c>
      <c r="G364" t="s">
        <v>19</v>
      </c>
      <c r="H364" t="s">
        <v>82</v>
      </c>
      <c r="I364" t="s">
        <v>895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87</v>
      </c>
      <c r="U364" t="b">
        <v>0</v>
      </c>
      <c r="V364" t="s">
        <v>108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115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896</v>
      </c>
      <c r="B365" t="s">
        <v>79</v>
      </c>
      <c r="C365" t="s">
        <v>507</v>
      </c>
      <c r="D365" t="s">
        <v>81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19</v>
      </c>
      <c r="G365" t="s">
        <v>19</v>
      </c>
      <c r="H365" t="s">
        <v>82</v>
      </c>
      <c r="I365" t="s">
        <v>897</v>
      </c>
      <c r="J365">
        <v>0</v>
      </c>
      <c r="K365" t="s">
        <v>84</v>
      </c>
      <c r="L365" t="s">
        <v>85</v>
      </c>
      <c r="M365" t="s">
        <v>86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87</v>
      </c>
      <c r="U365" t="b">
        <v>0</v>
      </c>
      <c r="V365" t="s">
        <v>88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898</v>
      </c>
      <c r="B366" t="s">
        <v>79</v>
      </c>
      <c r="C366" t="s">
        <v>507</v>
      </c>
      <c r="D366" t="s">
        <v>81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19</v>
      </c>
      <c r="G366" t="s">
        <v>19</v>
      </c>
      <c r="H366" t="s">
        <v>82</v>
      </c>
      <c r="I366" t="s">
        <v>899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87</v>
      </c>
      <c r="U366" t="b">
        <v>0</v>
      </c>
      <c r="V366" t="s">
        <v>189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102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900</v>
      </c>
      <c r="B367" t="s">
        <v>79</v>
      </c>
      <c r="C367" t="s">
        <v>731</v>
      </c>
      <c r="D367" t="s">
        <v>81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19</v>
      </c>
      <c r="G367" t="s">
        <v>19</v>
      </c>
      <c r="H367" t="s">
        <v>82</v>
      </c>
      <c r="I367" t="s">
        <v>732</v>
      </c>
      <c r="J367">
        <v>468</v>
      </c>
      <c r="K367" t="s">
        <v>84</v>
      </c>
      <c r="L367" t="s">
        <v>85</v>
      </c>
      <c r="M367" t="s">
        <v>86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87</v>
      </c>
      <c r="U367" t="b">
        <v>1</v>
      </c>
      <c r="V367" t="s">
        <v>133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182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901</v>
      </c>
      <c r="B368" t="s">
        <v>79</v>
      </c>
      <c r="C368" t="s">
        <v>507</v>
      </c>
      <c r="D368" t="s">
        <v>81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19</v>
      </c>
      <c r="G368" t="s">
        <v>19</v>
      </c>
      <c r="H368" t="s">
        <v>82</v>
      </c>
      <c r="I368" t="s">
        <v>902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87</v>
      </c>
      <c r="U368" t="b">
        <v>0</v>
      </c>
      <c r="V368" t="s">
        <v>88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903</v>
      </c>
      <c r="B369" t="s">
        <v>79</v>
      </c>
      <c r="C369" t="s">
        <v>904</v>
      </c>
      <c r="D369" t="s">
        <v>81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19</v>
      </c>
      <c r="G369" t="s">
        <v>19</v>
      </c>
      <c r="H369" t="s">
        <v>82</v>
      </c>
      <c r="I369" t="s">
        <v>905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87</v>
      </c>
      <c r="U369" t="b">
        <v>0</v>
      </c>
      <c r="V369" t="s">
        <v>130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479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906</v>
      </c>
      <c r="B370" t="s">
        <v>79</v>
      </c>
      <c r="C370" t="s">
        <v>507</v>
      </c>
      <c r="D370" t="s">
        <v>81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19</v>
      </c>
      <c r="G370" t="s">
        <v>19</v>
      </c>
      <c r="H370" t="s">
        <v>82</v>
      </c>
      <c r="I370" t="s">
        <v>857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87</v>
      </c>
      <c r="U370" t="b">
        <v>1</v>
      </c>
      <c r="V370" t="s">
        <v>136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182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907</v>
      </c>
      <c r="B371" t="s">
        <v>79</v>
      </c>
      <c r="C371" t="s">
        <v>908</v>
      </c>
      <c r="D371" t="s">
        <v>81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19</v>
      </c>
      <c r="G371" t="s">
        <v>19</v>
      </c>
      <c r="H371" t="s">
        <v>82</v>
      </c>
      <c r="I371" t="s">
        <v>909</v>
      </c>
      <c r="J371">
        <v>176</v>
      </c>
      <c r="K371" t="s">
        <v>84</v>
      </c>
      <c r="L371" t="s">
        <v>85</v>
      </c>
      <c r="M371" t="s">
        <v>86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87</v>
      </c>
      <c r="U371" t="b">
        <v>0</v>
      </c>
      <c r="V371" t="s">
        <v>88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910</v>
      </c>
      <c r="B372" t="s">
        <v>79</v>
      </c>
      <c r="C372" t="s">
        <v>908</v>
      </c>
      <c r="D372" t="s">
        <v>81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19</v>
      </c>
      <c r="G372" t="s">
        <v>19</v>
      </c>
      <c r="H372" t="s">
        <v>82</v>
      </c>
      <c r="I372" t="s">
        <v>911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87</v>
      </c>
      <c r="U372" t="b">
        <v>0</v>
      </c>
      <c r="V372" t="s">
        <v>88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912</v>
      </c>
      <c r="B373" t="s">
        <v>79</v>
      </c>
      <c r="C373" t="s">
        <v>859</v>
      </c>
      <c r="D373" t="s">
        <v>81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19</v>
      </c>
      <c r="G373" t="s">
        <v>19</v>
      </c>
      <c r="H373" t="s">
        <v>82</v>
      </c>
      <c r="I373" t="s">
        <v>860</v>
      </c>
      <c r="J373">
        <v>707</v>
      </c>
      <c r="K373" t="s">
        <v>84</v>
      </c>
      <c r="L373" t="s">
        <v>85</v>
      </c>
      <c r="M373" t="s">
        <v>86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87</v>
      </c>
      <c r="U373" t="b">
        <v>1</v>
      </c>
      <c r="V373" t="s">
        <v>136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240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913</v>
      </c>
      <c r="B374" t="s">
        <v>79</v>
      </c>
      <c r="C374" t="s">
        <v>156</v>
      </c>
      <c r="D374" t="s">
        <v>81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19</v>
      </c>
      <c r="G374" t="s">
        <v>19</v>
      </c>
      <c r="H374" t="s">
        <v>82</v>
      </c>
      <c r="I374" t="s">
        <v>914</v>
      </c>
      <c r="J374">
        <v>71</v>
      </c>
      <c r="K374" t="s">
        <v>84</v>
      </c>
      <c r="L374" t="s">
        <v>85</v>
      </c>
      <c r="M374" t="s">
        <v>86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87</v>
      </c>
      <c r="U374" t="b">
        <v>0</v>
      </c>
      <c r="V374" t="s">
        <v>158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102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915</v>
      </c>
      <c r="B375" t="s">
        <v>79</v>
      </c>
      <c r="C375" t="s">
        <v>156</v>
      </c>
      <c r="D375" t="s">
        <v>81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19</v>
      </c>
      <c r="G375" t="s">
        <v>19</v>
      </c>
      <c r="H375" t="s">
        <v>82</v>
      </c>
      <c r="I375" t="s">
        <v>916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87</v>
      </c>
      <c r="U375" t="b">
        <v>0</v>
      </c>
      <c r="V375" t="s">
        <v>108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102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917</v>
      </c>
      <c r="B376" t="s">
        <v>79</v>
      </c>
      <c r="C376" t="s">
        <v>700</v>
      </c>
      <c r="D376" t="s">
        <v>81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19</v>
      </c>
      <c r="G376" t="s">
        <v>19</v>
      </c>
      <c r="H376" t="s">
        <v>82</v>
      </c>
      <c r="I376" t="s">
        <v>918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87</v>
      </c>
      <c r="U376" t="b">
        <v>0</v>
      </c>
      <c r="V376" t="s">
        <v>180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115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919</v>
      </c>
      <c r="B377" t="s">
        <v>79</v>
      </c>
      <c r="C377" t="s">
        <v>862</v>
      </c>
      <c r="D377" t="s">
        <v>81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19</v>
      </c>
      <c r="G377" t="s">
        <v>19</v>
      </c>
      <c r="H377" t="s">
        <v>82</v>
      </c>
      <c r="I377" t="s">
        <v>863</v>
      </c>
      <c r="J377">
        <v>284</v>
      </c>
      <c r="K377" t="s">
        <v>84</v>
      </c>
      <c r="L377" t="s">
        <v>85</v>
      </c>
      <c r="M377" t="s">
        <v>86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87</v>
      </c>
      <c r="U377" t="b">
        <v>1</v>
      </c>
      <c r="V377" t="s">
        <v>158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182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920</v>
      </c>
      <c r="B378" t="s">
        <v>79</v>
      </c>
      <c r="C378" t="s">
        <v>867</v>
      </c>
      <c r="D378" t="s">
        <v>81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19</v>
      </c>
      <c r="G378" t="s">
        <v>19</v>
      </c>
      <c r="H378" t="s">
        <v>82</v>
      </c>
      <c r="I378" t="s">
        <v>868</v>
      </c>
      <c r="J378">
        <v>352</v>
      </c>
      <c r="K378" t="s">
        <v>84</v>
      </c>
      <c r="L378" t="s">
        <v>85</v>
      </c>
      <c r="M378" t="s">
        <v>86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87</v>
      </c>
      <c r="U378" t="b">
        <v>1</v>
      </c>
      <c r="V378" t="s">
        <v>127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102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921</v>
      </c>
      <c r="B379" t="s">
        <v>79</v>
      </c>
      <c r="C379" t="s">
        <v>922</v>
      </c>
      <c r="D379" t="s">
        <v>81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19</v>
      </c>
      <c r="G379" t="s">
        <v>19</v>
      </c>
      <c r="H379" t="s">
        <v>82</v>
      </c>
      <c r="I379" t="s">
        <v>923</v>
      </c>
      <c r="J379">
        <v>152</v>
      </c>
      <c r="K379" t="s">
        <v>84</v>
      </c>
      <c r="L379" t="s">
        <v>85</v>
      </c>
      <c r="M379" t="s">
        <v>86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87</v>
      </c>
      <c r="U379" t="b">
        <v>0</v>
      </c>
      <c r="V379" t="s">
        <v>88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924</v>
      </c>
      <c r="B380" t="s">
        <v>79</v>
      </c>
      <c r="C380" t="s">
        <v>925</v>
      </c>
      <c r="D380" t="s">
        <v>81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19</v>
      </c>
      <c r="G380" t="s">
        <v>19</v>
      </c>
      <c r="H380" t="s">
        <v>82</v>
      </c>
      <c r="I380" t="s">
        <v>926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87</v>
      </c>
      <c r="U380" t="b">
        <v>0</v>
      </c>
      <c r="V380" t="s">
        <v>108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102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927</v>
      </c>
      <c r="B381" t="s">
        <v>79</v>
      </c>
      <c r="C381" t="s">
        <v>928</v>
      </c>
      <c r="D381" t="s">
        <v>81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19</v>
      </c>
      <c r="G381" t="s">
        <v>19</v>
      </c>
      <c r="H381" t="s">
        <v>82</v>
      </c>
      <c r="I381" t="s">
        <v>929</v>
      </c>
      <c r="J381">
        <v>343</v>
      </c>
      <c r="K381" t="s">
        <v>84</v>
      </c>
      <c r="L381" t="s">
        <v>85</v>
      </c>
      <c r="M381" t="s">
        <v>86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87</v>
      </c>
      <c r="U381" t="b">
        <v>0</v>
      </c>
      <c r="V381" t="s">
        <v>88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930</v>
      </c>
      <c r="B382" t="s">
        <v>79</v>
      </c>
      <c r="C382" t="s">
        <v>931</v>
      </c>
      <c r="D382" t="s">
        <v>81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19</v>
      </c>
      <c r="G382" t="s">
        <v>19</v>
      </c>
      <c r="H382" t="s">
        <v>82</v>
      </c>
      <c r="I382" t="s">
        <v>932</v>
      </c>
      <c r="J382">
        <v>121</v>
      </c>
      <c r="K382" t="s">
        <v>84</v>
      </c>
      <c r="L382" t="s">
        <v>85</v>
      </c>
      <c r="M382" t="s">
        <v>86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87</v>
      </c>
      <c r="U382" t="b">
        <v>0</v>
      </c>
      <c r="V382" t="s">
        <v>88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933</v>
      </c>
      <c r="B383" t="s">
        <v>79</v>
      </c>
      <c r="C383" t="s">
        <v>507</v>
      </c>
      <c r="D383" t="s">
        <v>81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19</v>
      </c>
      <c r="G383" t="s">
        <v>19</v>
      </c>
      <c r="H383" t="s">
        <v>82</v>
      </c>
      <c r="I383" t="s">
        <v>897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87</v>
      </c>
      <c r="U383" t="b">
        <v>1</v>
      </c>
      <c r="V383" t="s">
        <v>196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102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934</v>
      </c>
      <c r="B384" t="s">
        <v>79</v>
      </c>
      <c r="C384" t="s">
        <v>507</v>
      </c>
      <c r="D384" t="s">
        <v>81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19</v>
      </c>
      <c r="G384" t="s">
        <v>19</v>
      </c>
      <c r="H384" t="s">
        <v>82</v>
      </c>
      <c r="I384" t="s">
        <v>902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87</v>
      </c>
      <c r="U384" t="b">
        <v>1</v>
      </c>
      <c r="V384" t="s">
        <v>196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190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935</v>
      </c>
      <c r="B385" t="s">
        <v>79</v>
      </c>
      <c r="C385" t="s">
        <v>883</v>
      </c>
      <c r="D385" t="s">
        <v>81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19</v>
      </c>
      <c r="G385" t="s">
        <v>19</v>
      </c>
      <c r="H385" t="s">
        <v>82</v>
      </c>
      <c r="I385" t="s">
        <v>884</v>
      </c>
      <c r="J385">
        <v>770</v>
      </c>
      <c r="K385" t="s">
        <v>84</v>
      </c>
      <c r="L385" t="s">
        <v>85</v>
      </c>
      <c r="M385" t="s">
        <v>86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87</v>
      </c>
      <c r="U385" t="b">
        <v>1</v>
      </c>
      <c r="V385" t="s">
        <v>180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200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936</v>
      </c>
      <c r="B386" t="s">
        <v>79</v>
      </c>
      <c r="C386" t="s">
        <v>937</v>
      </c>
      <c r="D386" t="s">
        <v>81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19</v>
      </c>
      <c r="G386" t="s">
        <v>19</v>
      </c>
      <c r="H386" t="s">
        <v>82</v>
      </c>
      <c r="I386" t="s">
        <v>938</v>
      </c>
      <c r="J386">
        <v>115</v>
      </c>
      <c r="K386" t="s">
        <v>84</v>
      </c>
      <c r="L386" t="s">
        <v>85</v>
      </c>
      <c r="M386" t="s">
        <v>86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87</v>
      </c>
      <c r="U386" t="b">
        <v>0</v>
      </c>
      <c r="V386" t="s">
        <v>88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939</v>
      </c>
      <c r="B387" t="s">
        <v>79</v>
      </c>
      <c r="C387" t="s">
        <v>908</v>
      </c>
      <c r="D387" t="s">
        <v>81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19</v>
      </c>
      <c r="G387" t="s">
        <v>19</v>
      </c>
      <c r="H387" t="s">
        <v>82</v>
      </c>
      <c r="I387" t="s">
        <v>909</v>
      </c>
      <c r="J387">
        <v>200</v>
      </c>
      <c r="K387" t="s">
        <v>84</v>
      </c>
      <c r="L387" t="s">
        <v>85</v>
      </c>
      <c r="M387" t="s">
        <v>86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87</v>
      </c>
      <c r="U387" t="b">
        <v>1</v>
      </c>
      <c r="V387" t="s">
        <v>158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102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940</v>
      </c>
      <c r="B388" t="s">
        <v>79</v>
      </c>
      <c r="C388" t="s">
        <v>908</v>
      </c>
      <c r="D388" t="s">
        <v>81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19</v>
      </c>
      <c r="G388" t="s">
        <v>19</v>
      </c>
      <c r="H388" t="s">
        <v>82</v>
      </c>
      <c r="I388" t="s">
        <v>911</v>
      </c>
      <c r="J388">
        <v>56</v>
      </c>
      <c r="K388" t="s">
        <v>84</v>
      </c>
      <c r="L388" t="s">
        <v>85</v>
      </c>
      <c r="M388" t="s">
        <v>86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87</v>
      </c>
      <c r="U388" t="b">
        <v>1</v>
      </c>
      <c r="V388" t="s">
        <v>158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115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941</v>
      </c>
      <c r="B389" t="s">
        <v>79</v>
      </c>
      <c r="C389" t="s">
        <v>922</v>
      </c>
      <c r="D389" t="s">
        <v>81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19</v>
      </c>
      <c r="G389" t="s">
        <v>19</v>
      </c>
      <c r="H389" t="s">
        <v>82</v>
      </c>
      <c r="I389" t="s">
        <v>923</v>
      </c>
      <c r="J389">
        <v>252</v>
      </c>
      <c r="K389" t="s">
        <v>84</v>
      </c>
      <c r="L389" t="s">
        <v>85</v>
      </c>
      <c r="M389" t="s">
        <v>86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87</v>
      </c>
      <c r="U389" t="b">
        <v>1</v>
      </c>
      <c r="V389" t="s">
        <v>320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240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942</v>
      </c>
      <c r="B390" t="s">
        <v>79</v>
      </c>
      <c r="C390" t="s">
        <v>928</v>
      </c>
      <c r="D390" t="s">
        <v>81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19</v>
      </c>
      <c r="G390" t="s">
        <v>19</v>
      </c>
      <c r="H390" t="s">
        <v>82</v>
      </c>
      <c r="I390" t="s">
        <v>929</v>
      </c>
      <c r="J390">
        <v>447</v>
      </c>
      <c r="K390" t="s">
        <v>84</v>
      </c>
      <c r="L390" t="s">
        <v>85</v>
      </c>
      <c r="M390" t="s">
        <v>86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87</v>
      </c>
      <c r="U390" t="b">
        <v>1</v>
      </c>
      <c r="V390" t="s">
        <v>127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442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943</v>
      </c>
      <c r="B391" t="s">
        <v>79</v>
      </c>
      <c r="C391" t="s">
        <v>931</v>
      </c>
      <c r="D391" t="s">
        <v>81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19</v>
      </c>
      <c r="G391" t="s">
        <v>19</v>
      </c>
      <c r="H391" t="s">
        <v>82</v>
      </c>
      <c r="I391" t="s">
        <v>932</v>
      </c>
      <c r="J391">
        <v>149</v>
      </c>
      <c r="K391" t="s">
        <v>84</v>
      </c>
      <c r="L391" t="s">
        <v>85</v>
      </c>
      <c r="M391" t="s">
        <v>86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87</v>
      </c>
      <c r="U391" t="b">
        <v>1</v>
      </c>
      <c r="V391" t="s">
        <v>151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442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944</v>
      </c>
      <c r="B392" t="s">
        <v>79</v>
      </c>
      <c r="C392" t="s">
        <v>937</v>
      </c>
      <c r="D392" t="s">
        <v>81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19</v>
      </c>
      <c r="G392" t="s">
        <v>19</v>
      </c>
      <c r="H392" t="s">
        <v>82</v>
      </c>
      <c r="I392" t="s">
        <v>938</v>
      </c>
      <c r="J392">
        <v>167</v>
      </c>
      <c r="K392" t="s">
        <v>84</v>
      </c>
      <c r="L392" t="s">
        <v>85</v>
      </c>
      <c r="M392" t="s">
        <v>86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87</v>
      </c>
      <c r="U392" t="b">
        <v>1</v>
      </c>
      <c r="V392" t="s">
        <v>158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182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945</v>
      </c>
      <c r="B393" t="s">
        <v>79</v>
      </c>
      <c r="C393" t="s">
        <v>946</v>
      </c>
      <c r="D393" t="s">
        <v>81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19</v>
      </c>
      <c r="G393" t="s">
        <v>19</v>
      </c>
      <c r="H393" t="s">
        <v>82</v>
      </c>
      <c r="I393" t="s">
        <v>947</v>
      </c>
      <c r="J393">
        <v>388</v>
      </c>
      <c r="K393" t="s">
        <v>84</v>
      </c>
      <c r="L393" t="s">
        <v>85</v>
      </c>
      <c r="M393" t="s">
        <v>86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87</v>
      </c>
      <c r="U393" t="b">
        <v>0</v>
      </c>
      <c r="V393" t="s">
        <v>88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948</v>
      </c>
      <c r="B394" t="s">
        <v>79</v>
      </c>
      <c r="C394" t="s">
        <v>946</v>
      </c>
      <c r="D394" t="s">
        <v>81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19</v>
      </c>
      <c r="G394" t="s">
        <v>19</v>
      </c>
      <c r="H394" t="s">
        <v>82</v>
      </c>
      <c r="I394" t="s">
        <v>947</v>
      </c>
      <c r="J394">
        <v>544</v>
      </c>
      <c r="K394" t="s">
        <v>84</v>
      </c>
      <c r="L394" t="s">
        <v>85</v>
      </c>
      <c r="M394" t="s">
        <v>86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87</v>
      </c>
      <c r="U394" t="b">
        <v>1</v>
      </c>
      <c r="V394" t="s">
        <v>322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200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949</v>
      </c>
      <c r="B395" t="s">
        <v>79</v>
      </c>
      <c r="C395" t="s">
        <v>950</v>
      </c>
      <c r="D395" t="s">
        <v>81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19</v>
      </c>
      <c r="G395" t="s">
        <v>19</v>
      </c>
      <c r="H395" t="s">
        <v>82</v>
      </c>
      <c r="I395" t="s">
        <v>951</v>
      </c>
      <c r="J395">
        <v>242</v>
      </c>
      <c r="K395" t="s">
        <v>84</v>
      </c>
      <c r="L395" t="s">
        <v>85</v>
      </c>
      <c r="M395" t="s">
        <v>86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87</v>
      </c>
      <c r="U395" t="b">
        <v>0</v>
      </c>
      <c r="V395" t="s">
        <v>245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952</v>
      </c>
      <c r="B396" t="s">
        <v>79</v>
      </c>
      <c r="C396" t="s">
        <v>953</v>
      </c>
      <c r="D396" t="s">
        <v>81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19</v>
      </c>
      <c r="G396" t="s">
        <v>19</v>
      </c>
      <c r="H396" t="s">
        <v>82</v>
      </c>
      <c r="I396" t="s">
        <v>954</v>
      </c>
      <c r="J396">
        <v>28</v>
      </c>
      <c r="K396" t="s">
        <v>84</v>
      </c>
      <c r="L396" t="s">
        <v>85</v>
      </c>
      <c r="M396" t="s">
        <v>86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87</v>
      </c>
      <c r="U396" t="b">
        <v>0</v>
      </c>
      <c r="V396" t="s">
        <v>108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955</v>
      </c>
      <c r="B397" t="s">
        <v>79</v>
      </c>
      <c r="C397" t="s">
        <v>956</v>
      </c>
      <c r="D397" t="s">
        <v>81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19</v>
      </c>
      <c r="G397" t="s">
        <v>19</v>
      </c>
      <c r="H397" t="s">
        <v>82</v>
      </c>
      <c r="I397" t="s">
        <v>957</v>
      </c>
      <c r="J397">
        <v>44</v>
      </c>
      <c r="K397" t="s">
        <v>84</v>
      </c>
      <c r="L397" t="s">
        <v>85</v>
      </c>
      <c r="M397" t="s">
        <v>86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87</v>
      </c>
      <c r="U397" t="b">
        <v>0</v>
      </c>
      <c r="V397" t="s">
        <v>315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240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958</v>
      </c>
      <c r="B398" t="s">
        <v>79</v>
      </c>
      <c r="C398" t="s">
        <v>956</v>
      </c>
      <c r="D398" t="s">
        <v>81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19</v>
      </c>
      <c r="G398" t="s">
        <v>19</v>
      </c>
      <c r="H398" t="s">
        <v>82</v>
      </c>
      <c r="I398" t="s">
        <v>959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87</v>
      </c>
      <c r="U398" t="b">
        <v>0</v>
      </c>
      <c r="V398" t="s">
        <v>315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240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960</v>
      </c>
      <c r="B399" t="s">
        <v>79</v>
      </c>
      <c r="C399" t="s">
        <v>956</v>
      </c>
      <c r="D399" t="s">
        <v>81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19</v>
      </c>
      <c r="G399" t="s">
        <v>19</v>
      </c>
      <c r="H399" t="s">
        <v>82</v>
      </c>
      <c r="I399" t="s">
        <v>961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87</v>
      </c>
      <c r="U399" t="b">
        <v>0</v>
      </c>
      <c r="V399" t="s">
        <v>315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240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962</v>
      </c>
      <c r="B400" t="s">
        <v>79</v>
      </c>
      <c r="C400" t="s">
        <v>953</v>
      </c>
      <c r="D400" t="s">
        <v>81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19</v>
      </c>
      <c r="G400" t="s">
        <v>19</v>
      </c>
      <c r="H400" t="s">
        <v>82</v>
      </c>
      <c r="I400" t="s">
        <v>963</v>
      </c>
      <c r="J400">
        <v>58</v>
      </c>
      <c r="K400" t="s">
        <v>84</v>
      </c>
      <c r="L400" t="s">
        <v>85</v>
      </c>
      <c r="M400" t="s">
        <v>86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87</v>
      </c>
      <c r="U400" t="b">
        <v>0</v>
      </c>
      <c r="V400" t="s">
        <v>531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102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964</v>
      </c>
      <c r="B401" t="s">
        <v>79</v>
      </c>
      <c r="C401" t="s">
        <v>950</v>
      </c>
      <c r="D401" t="s">
        <v>81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19</v>
      </c>
      <c r="G401" t="s">
        <v>19</v>
      </c>
      <c r="H401" t="s">
        <v>82</v>
      </c>
      <c r="I401" t="s">
        <v>951</v>
      </c>
      <c r="J401">
        <v>682</v>
      </c>
      <c r="K401" t="s">
        <v>84</v>
      </c>
      <c r="L401" t="s">
        <v>85</v>
      </c>
      <c r="M401" t="s">
        <v>86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87</v>
      </c>
      <c r="U401" t="b">
        <v>1</v>
      </c>
      <c r="V401" t="s">
        <v>245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442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965</v>
      </c>
      <c r="B402" t="s">
        <v>79</v>
      </c>
      <c r="C402" t="s">
        <v>966</v>
      </c>
      <c r="D402" t="s">
        <v>81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19</v>
      </c>
      <c r="G402" t="s">
        <v>19</v>
      </c>
      <c r="H402" t="s">
        <v>82</v>
      </c>
      <c r="I402" t="s">
        <v>967</v>
      </c>
      <c r="J402">
        <v>28</v>
      </c>
      <c r="K402" t="s">
        <v>84</v>
      </c>
      <c r="L402" t="s">
        <v>85</v>
      </c>
      <c r="M402" t="s">
        <v>86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87</v>
      </c>
      <c r="U402" t="b">
        <v>0</v>
      </c>
      <c r="V402" t="s">
        <v>245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442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968</v>
      </c>
      <c r="B403" t="s">
        <v>79</v>
      </c>
      <c r="C403" t="s">
        <v>969</v>
      </c>
      <c r="D403" t="s">
        <v>81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19</v>
      </c>
      <c r="G403" t="s">
        <v>19</v>
      </c>
      <c r="H403" t="s">
        <v>82</v>
      </c>
      <c r="I403" t="s">
        <v>970</v>
      </c>
      <c r="J403">
        <v>223</v>
      </c>
      <c r="K403" t="s">
        <v>84</v>
      </c>
      <c r="L403" t="s">
        <v>85</v>
      </c>
      <c r="M403" t="s">
        <v>86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87</v>
      </c>
      <c r="U403" t="b">
        <v>0</v>
      </c>
      <c r="V403" t="s">
        <v>245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971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19</v>
      </c>
      <c r="G404" t="s">
        <v>19</v>
      </c>
      <c r="H404" t="s">
        <v>82</v>
      </c>
      <c r="I404" t="s">
        <v>972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87</v>
      </c>
      <c r="U404" t="b">
        <v>0</v>
      </c>
      <c r="V404" t="s">
        <v>245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973</v>
      </c>
      <c r="B405" t="s">
        <v>79</v>
      </c>
      <c r="C405" t="s">
        <v>969</v>
      </c>
      <c r="D405" t="s">
        <v>81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19</v>
      </c>
      <c r="G405" t="s">
        <v>19</v>
      </c>
      <c r="H405" t="s">
        <v>82</v>
      </c>
      <c r="I405" t="s">
        <v>970</v>
      </c>
      <c r="J405">
        <v>323</v>
      </c>
      <c r="K405" t="s">
        <v>84</v>
      </c>
      <c r="L405" t="s">
        <v>85</v>
      </c>
      <c r="M405" t="s">
        <v>86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87</v>
      </c>
      <c r="U405" t="b">
        <v>1</v>
      </c>
      <c r="V405" t="s">
        <v>245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240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974</v>
      </c>
      <c r="B406" t="s">
        <v>79</v>
      </c>
      <c r="C406" t="s">
        <v>966</v>
      </c>
      <c r="D406" t="s">
        <v>81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19</v>
      </c>
      <c r="G406" t="s">
        <v>19</v>
      </c>
      <c r="H406" t="s">
        <v>82</v>
      </c>
      <c r="I406" t="s">
        <v>972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87</v>
      </c>
      <c r="U406" t="b">
        <v>1</v>
      </c>
      <c r="V406" t="s">
        <v>315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240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975</v>
      </c>
      <c r="B407" t="s">
        <v>79</v>
      </c>
      <c r="C407" t="s">
        <v>976</v>
      </c>
      <c r="D407" t="s">
        <v>81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19</v>
      </c>
      <c r="G407" t="s">
        <v>19</v>
      </c>
      <c r="H407" t="s">
        <v>82</v>
      </c>
      <c r="I407" t="s">
        <v>977</v>
      </c>
      <c r="J407">
        <v>187</v>
      </c>
      <c r="K407" t="s">
        <v>84</v>
      </c>
      <c r="L407" t="s">
        <v>85</v>
      </c>
      <c r="M407" t="s">
        <v>86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87</v>
      </c>
      <c r="U407" t="b">
        <v>0</v>
      </c>
      <c r="V407" t="s">
        <v>245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87</v>
      </c>
      <c r="AI407" t="s">
        <v>87</v>
      </c>
      <c r="AJ407" t="s">
        <v>87</v>
      </c>
      <c r="AK407" t="s">
        <v>87</v>
      </c>
      <c r="AL407" t="s">
        <v>87</v>
      </c>
      <c r="AM407" t="s">
        <v>87</v>
      </c>
      <c r="AN407" t="s">
        <v>87</v>
      </c>
      <c r="AO407" t="s">
        <v>87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978</v>
      </c>
      <c r="B408" t="s">
        <v>79</v>
      </c>
      <c r="C408" t="s">
        <v>976</v>
      </c>
      <c r="D408" t="s">
        <v>81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19</v>
      </c>
      <c r="G408" t="s">
        <v>19</v>
      </c>
      <c r="H408" t="s">
        <v>82</v>
      </c>
      <c r="I408" t="s">
        <v>977</v>
      </c>
      <c r="J408">
        <v>235</v>
      </c>
      <c r="K408" t="s">
        <v>84</v>
      </c>
      <c r="L408" t="s">
        <v>85</v>
      </c>
      <c r="M408" t="s">
        <v>86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87</v>
      </c>
      <c r="U408" t="b">
        <v>1</v>
      </c>
      <c r="V408" t="s">
        <v>315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240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979</v>
      </c>
      <c r="B409" t="s">
        <v>79</v>
      </c>
      <c r="C409" t="s">
        <v>980</v>
      </c>
      <c r="D409" t="s">
        <v>81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19</v>
      </c>
      <c r="G409" t="s">
        <v>19</v>
      </c>
      <c r="H409" t="s">
        <v>82</v>
      </c>
      <c r="I409" t="s">
        <v>981</v>
      </c>
      <c r="J409">
        <v>401</v>
      </c>
      <c r="K409" t="s">
        <v>84</v>
      </c>
      <c r="L409" t="s">
        <v>85</v>
      </c>
      <c r="M409" t="s">
        <v>86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87</v>
      </c>
      <c r="U409" t="b">
        <v>0</v>
      </c>
      <c r="V409" t="s">
        <v>245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982</v>
      </c>
      <c r="B410" t="s">
        <v>79</v>
      </c>
      <c r="C410" t="s">
        <v>983</v>
      </c>
      <c r="D410" t="s">
        <v>81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19</v>
      </c>
      <c r="G410" t="s">
        <v>19</v>
      </c>
      <c r="H410" t="s">
        <v>82</v>
      </c>
      <c r="I410" t="s">
        <v>984</v>
      </c>
      <c r="J410">
        <v>387</v>
      </c>
      <c r="K410" t="s">
        <v>84</v>
      </c>
      <c r="L410" t="s">
        <v>85</v>
      </c>
      <c r="M410" t="s">
        <v>86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87</v>
      </c>
      <c r="U410" t="b">
        <v>0</v>
      </c>
      <c r="V410" t="s">
        <v>320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985</v>
      </c>
      <c r="B411" t="s">
        <v>79</v>
      </c>
      <c r="C411" t="s">
        <v>980</v>
      </c>
      <c r="D411" t="s">
        <v>81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19</v>
      </c>
      <c r="G411" t="s">
        <v>19</v>
      </c>
      <c r="H411" t="s">
        <v>82</v>
      </c>
      <c r="I411" t="s">
        <v>981</v>
      </c>
      <c r="J411">
        <v>557</v>
      </c>
      <c r="K411" t="s">
        <v>84</v>
      </c>
      <c r="L411" t="s">
        <v>85</v>
      </c>
      <c r="M411" t="s">
        <v>86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87</v>
      </c>
      <c r="U411" t="b">
        <v>1</v>
      </c>
      <c r="V411" t="s">
        <v>245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442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986</v>
      </c>
      <c r="B412" t="s">
        <v>79</v>
      </c>
      <c r="C412" t="s">
        <v>983</v>
      </c>
      <c r="D412" t="s">
        <v>81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19</v>
      </c>
      <c r="G412" t="s">
        <v>19</v>
      </c>
      <c r="H412" t="s">
        <v>82</v>
      </c>
      <c r="I412" t="s">
        <v>984</v>
      </c>
      <c r="J412">
        <v>487</v>
      </c>
      <c r="K412" t="s">
        <v>84</v>
      </c>
      <c r="L412" t="s">
        <v>85</v>
      </c>
      <c r="M412" t="s">
        <v>86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87</v>
      </c>
      <c r="U412" t="b">
        <v>1</v>
      </c>
      <c r="V412" t="s">
        <v>320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442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987</v>
      </c>
      <c r="B413" t="s">
        <v>79</v>
      </c>
      <c r="C413" t="s">
        <v>988</v>
      </c>
      <c r="D413" t="s">
        <v>81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19</v>
      </c>
      <c r="G413" t="s">
        <v>19</v>
      </c>
      <c r="H413" t="s">
        <v>82</v>
      </c>
      <c r="I413" t="s">
        <v>989</v>
      </c>
      <c r="J413">
        <v>46</v>
      </c>
      <c r="K413" t="s">
        <v>84</v>
      </c>
      <c r="L413" t="s">
        <v>85</v>
      </c>
      <c r="M413" t="s">
        <v>86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87</v>
      </c>
      <c r="U413" t="b">
        <v>0</v>
      </c>
      <c r="V413" t="s">
        <v>196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99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990</v>
      </c>
      <c r="B414" t="s">
        <v>79</v>
      </c>
      <c r="C414" t="s">
        <v>991</v>
      </c>
      <c r="D414" t="s">
        <v>81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19</v>
      </c>
      <c r="G414" t="s">
        <v>19</v>
      </c>
      <c r="H414" t="s">
        <v>82</v>
      </c>
      <c r="I414" t="s">
        <v>992</v>
      </c>
      <c r="J414">
        <v>109</v>
      </c>
      <c r="K414" t="s">
        <v>84</v>
      </c>
      <c r="L414" t="s">
        <v>85</v>
      </c>
      <c r="M414" t="s">
        <v>86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87</v>
      </c>
      <c r="U414" t="b">
        <v>0</v>
      </c>
      <c r="V414" t="s">
        <v>993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994</v>
      </c>
      <c r="B415" t="s">
        <v>79</v>
      </c>
      <c r="C415" t="s">
        <v>991</v>
      </c>
      <c r="D415" t="s">
        <v>81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19</v>
      </c>
      <c r="G415" t="s">
        <v>19</v>
      </c>
      <c r="H415" t="s">
        <v>82</v>
      </c>
      <c r="I415" t="s">
        <v>995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87</v>
      </c>
      <c r="U415" t="b">
        <v>0</v>
      </c>
      <c r="V415" t="s">
        <v>993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420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996</v>
      </c>
      <c r="B416" t="s">
        <v>79</v>
      </c>
      <c r="C416" t="s">
        <v>991</v>
      </c>
      <c r="D416" t="s">
        <v>81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19</v>
      </c>
      <c r="G416" t="s">
        <v>19</v>
      </c>
      <c r="H416" t="s">
        <v>82</v>
      </c>
      <c r="I416" t="s">
        <v>992</v>
      </c>
      <c r="J416">
        <v>218</v>
      </c>
      <c r="K416" t="s">
        <v>84</v>
      </c>
      <c r="L416" t="s">
        <v>85</v>
      </c>
      <c r="M416" t="s">
        <v>86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87</v>
      </c>
      <c r="U416" t="b">
        <v>1</v>
      </c>
      <c r="V416" t="s">
        <v>993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420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997</v>
      </c>
      <c r="B417" t="s">
        <v>79</v>
      </c>
      <c r="C417" t="s">
        <v>998</v>
      </c>
      <c r="D417" t="s">
        <v>81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19</v>
      </c>
      <c r="G417" t="s">
        <v>19</v>
      </c>
      <c r="H417" t="s">
        <v>82</v>
      </c>
      <c r="I417" t="s">
        <v>999</v>
      </c>
      <c r="J417">
        <v>48</v>
      </c>
      <c r="K417" t="s">
        <v>84</v>
      </c>
      <c r="L417" t="s">
        <v>85</v>
      </c>
      <c r="M417" t="s">
        <v>86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87</v>
      </c>
      <c r="U417" t="b">
        <v>0</v>
      </c>
      <c r="V417" t="s">
        <v>196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102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1000</v>
      </c>
      <c r="B418" t="s">
        <v>79</v>
      </c>
      <c r="C418" t="s">
        <v>1001</v>
      </c>
      <c r="D418" t="s">
        <v>81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19</v>
      </c>
      <c r="G418" t="s">
        <v>19</v>
      </c>
      <c r="H418" t="s">
        <v>82</v>
      </c>
      <c r="I418" t="s">
        <v>1002</v>
      </c>
      <c r="J418">
        <v>180</v>
      </c>
      <c r="K418" t="s">
        <v>84</v>
      </c>
      <c r="L418" t="s">
        <v>85</v>
      </c>
      <c r="M418" t="s">
        <v>86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87</v>
      </c>
      <c r="U418" t="b">
        <v>0</v>
      </c>
      <c r="V418" t="s">
        <v>139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99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1003</v>
      </c>
      <c r="B419" t="s">
        <v>79</v>
      </c>
      <c r="C419" t="s">
        <v>998</v>
      </c>
      <c r="D419" t="s">
        <v>81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19</v>
      </c>
      <c r="G419" t="s">
        <v>19</v>
      </c>
      <c r="H419" t="s">
        <v>82</v>
      </c>
      <c r="I419" t="s">
        <v>1004</v>
      </c>
      <c r="J419">
        <v>48</v>
      </c>
      <c r="K419" t="s">
        <v>84</v>
      </c>
      <c r="L419" t="s">
        <v>85</v>
      </c>
      <c r="M419" t="s">
        <v>86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87</v>
      </c>
      <c r="U419" t="b">
        <v>0</v>
      </c>
      <c r="V419" t="s">
        <v>189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102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1005</v>
      </c>
      <c r="B420" t="s">
        <v>79</v>
      </c>
      <c r="C420" t="s">
        <v>1006</v>
      </c>
      <c r="D420" t="s">
        <v>81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19</v>
      </c>
      <c r="G420" t="s">
        <v>19</v>
      </c>
      <c r="H420" t="s">
        <v>82</v>
      </c>
      <c r="I420" t="s">
        <v>1007</v>
      </c>
      <c r="J420">
        <v>95</v>
      </c>
      <c r="K420" t="s">
        <v>84</v>
      </c>
      <c r="L420" t="s">
        <v>85</v>
      </c>
      <c r="M420" t="s">
        <v>86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87</v>
      </c>
      <c r="U420" t="b">
        <v>0</v>
      </c>
      <c r="V420" t="s">
        <v>660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87</v>
      </c>
      <c r="AI420" t="s">
        <v>87</v>
      </c>
      <c r="AJ420" t="s">
        <v>87</v>
      </c>
      <c r="AK420" t="s">
        <v>87</v>
      </c>
      <c r="AL420" t="s">
        <v>87</v>
      </c>
      <c r="AM420" t="s">
        <v>87</v>
      </c>
      <c r="AN420" t="s">
        <v>87</v>
      </c>
      <c r="AO420" t="s">
        <v>87</v>
      </c>
      <c r="AP420" t="s">
        <v>87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1008</v>
      </c>
      <c r="B421" t="s">
        <v>79</v>
      </c>
      <c r="C421" t="s">
        <v>998</v>
      </c>
      <c r="D421" t="s">
        <v>81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19</v>
      </c>
      <c r="G421" t="s">
        <v>19</v>
      </c>
      <c r="H421" t="s">
        <v>82</v>
      </c>
      <c r="I421" t="s">
        <v>1009</v>
      </c>
      <c r="J421">
        <v>48</v>
      </c>
      <c r="K421" t="s">
        <v>84</v>
      </c>
      <c r="L421" t="s">
        <v>85</v>
      </c>
      <c r="M421" t="s">
        <v>86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87</v>
      </c>
      <c r="U421" t="b">
        <v>0</v>
      </c>
      <c r="V421" t="s">
        <v>189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193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1010</v>
      </c>
      <c r="B422" t="s">
        <v>79</v>
      </c>
      <c r="C422" t="s">
        <v>998</v>
      </c>
      <c r="D422" t="s">
        <v>81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19</v>
      </c>
      <c r="G422" t="s">
        <v>19</v>
      </c>
      <c r="H422" t="s">
        <v>82</v>
      </c>
      <c r="I422" t="s">
        <v>1011</v>
      </c>
      <c r="J422">
        <v>48</v>
      </c>
      <c r="K422" t="s">
        <v>84</v>
      </c>
      <c r="L422" t="s">
        <v>85</v>
      </c>
      <c r="M422" t="s">
        <v>86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87</v>
      </c>
      <c r="U422" t="b">
        <v>0</v>
      </c>
      <c r="V422" t="s">
        <v>114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102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1012</v>
      </c>
      <c r="B423" t="s">
        <v>79</v>
      </c>
      <c r="C423" t="s">
        <v>998</v>
      </c>
      <c r="D423" t="s">
        <v>81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19</v>
      </c>
      <c r="G423" t="s">
        <v>19</v>
      </c>
      <c r="H423" t="s">
        <v>82</v>
      </c>
      <c r="I423" t="s">
        <v>1013</v>
      </c>
      <c r="J423">
        <v>28</v>
      </c>
      <c r="K423" t="s">
        <v>84</v>
      </c>
      <c r="L423" t="s">
        <v>85</v>
      </c>
      <c r="M423" t="s">
        <v>86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87</v>
      </c>
      <c r="U423" t="b">
        <v>0</v>
      </c>
      <c r="V423" t="s">
        <v>189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115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1014</v>
      </c>
      <c r="B424" t="s">
        <v>79</v>
      </c>
      <c r="C424" t="s">
        <v>998</v>
      </c>
      <c r="D424" t="s">
        <v>81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19</v>
      </c>
      <c r="G424" t="s">
        <v>19</v>
      </c>
      <c r="H424" t="s">
        <v>82</v>
      </c>
      <c r="I424" t="s">
        <v>1015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87</v>
      </c>
      <c r="U424" t="b">
        <v>0</v>
      </c>
      <c r="V424" t="s">
        <v>98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102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1016</v>
      </c>
      <c r="B425" t="s">
        <v>79</v>
      </c>
      <c r="C425" t="s">
        <v>1006</v>
      </c>
      <c r="D425" t="s">
        <v>81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19</v>
      </c>
      <c r="G425" t="s">
        <v>19</v>
      </c>
      <c r="H425" t="s">
        <v>82</v>
      </c>
      <c r="I425" t="s">
        <v>1007</v>
      </c>
      <c r="J425">
        <v>119</v>
      </c>
      <c r="K425" t="s">
        <v>84</v>
      </c>
      <c r="L425" t="s">
        <v>85</v>
      </c>
      <c r="M425" t="s">
        <v>86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87</v>
      </c>
      <c r="U425" t="b">
        <v>1</v>
      </c>
      <c r="V425" t="s">
        <v>660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420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1017</v>
      </c>
      <c r="B426" t="s">
        <v>79</v>
      </c>
      <c r="C426" t="s">
        <v>998</v>
      </c>
      <c r="D426" t="s">
        <v>81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19</v>
      </c>
      <c r="G426" t="s">
        <v>19</v>
      </c>
      <c r="H426" t="s">
        <v>82</v>
      </c>
      <c r="I426" t="s">
        <v>1018</v>
      </c>
      <c r="J426">
        <v>28</v>
      </c>
      <c r="K426" t="s">
        <v>84</v>
      </c>
      <c r="L426" t="s">
        <v>85</v>
      </c>
      <c r="M426" t="s">
        <v>86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87</v>
      </c>
      <c r="U426" t="b">
        <v>0</v>
      </c>
      <c r="V426" t="s">
        <v>127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102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1019</v>
      </c>
      <c r="B427" t="s">
        <v>79</v>
      </c>
      <c r="C427" t="s">
        <v>1020</v>
      </c>
      <c r="D427" t="s">
        <v>81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19</v>
      </c>
      <c r="G427" t="s">
        <v>19</v>
      </c>
      <c r="H427" t="s">
        <v>82</v>
      </c>
      <c r="I427" t="s">
        <v>1021</v>
      </c>
      <c r="J427">
        <v>200</v>
      </c>
      <c r="K427" t="s">
        <v>84</v>
      </c>
      <c r="L427" t="s">
        <v>85</v>
      </c>
      <c r="M427" t="s">
        <v>86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87</v>
      </c>
      <c r="U427" t="b">
        <v>0</v>
      </c>
      <c r="V427" t="s">
        <v>88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1022</v>
      </c>
      <c r="B428" t="s">
        <v>79</v>
      </c>
      <c r="C428" t="s">
        <v>1023</v>
      </c>
      <c r="D428" t="s">
        <v>81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19</v>
      </c>
      <c r="G428" t="s">
        <v>19</v>
      </c>
      <c r="H428" t="s">
        <v>82</v>
      </c>
      <c r="I428" t="s">
        <v>1024</v>
      </c>
      <c r="J428">
        <v>73</v>
      </c>
      <c r="K428" t="s">
        <v>84</v>
      </c>
      <c r="L428" t="s">
        <v>85</v>
      </c>
      <c r="M428" t="s">
        <v>86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87</v>
      </c>
      <c r="U428" t="b">
        <v>0</v>
      </c>
      <c r="V428" t="s">
        <v>180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102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1025</v>
      </c>
      <c r="B429" t="s">
        <v>79</v>
      </c>
      <c r="C429" t="s">
        <v>1023</v>
      </c>
      <c r="D429" t="s">
        <v>81</v>
      </c>
      <c r="E429" s="2" t="str">
        <f t="shared" si="12"/>
        <v>FX22042208</v>
      </c>
      <c r="F429" t="s">
        <v>19</v>
      </c>
      <c r="G429" t="s">
        <v>19</v>
      </c>
      <c r="H429" t="s">
        <v>82</v>
      </c>
      <c r="I429" t="s">
        <v>1026</v>
      </c>
      <c r="J429">
        <v>68</v>
      </c>
      <c r="K429" t="s">
        <v>84</v>
      </c>
      <c r="L429" t="s">
        <v>85</v>
      </c>
      <c r="M429" t="s">
        <v>86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87</v>
      </c>
      <c r="U429" t="b">
        <v>0</v>
      </c>
      <c r="V429" t="s">
        <v>189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102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1027</v>
      </c>
      <c r="B430" t="s">
        <v>79</v>
      </c>
      <c r="C430" t="s">
        <v>1023</v>
      </c>
      <c r="D430" t="s">
        <v>81</v>
      </c>
      <c r="E430" s="2" t="str">
        <f t="shared" si="12"/>
        <v>FX22042208</v>
      </c>
      <c r="F430" t="s">
        <v>19</v>
      </c>
      <c r="G430" t="s">
        <v>19</v>
      </c>
      <c r="H430" t="s">
        <v>82</v>
      </c>
      <c r="I430" t="s">
        <v>1028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87</v>
      </c>
      <c r="U430" t="b">
        <v>0</v>
      </c>
      <c r="V430" t="s">
        <v>88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1029</v>
      </c>
      <c r="B431" t="s">
        <v>79</v>
      </c>
      <c r="C431" t="s">
        <v>1023</v>
      </c>
      <c r="D431" t="s">
        <v>81</v>
      </c>
      <c r="E431" s="2" t="str">
        <f t="shared" si="12"/>
        <v>FX22042208</v>
      </c>
      <c r="F431" t="s">
        <v>19</v>
      </c>
      <c r="G431" t="s">
        <v>19</v>
      </c>
      <c r="H431" t="s">
        <v>82</v>
      </c>
      <c r="I431" t="s">
        <v>1030</v>
      </c>
      <c r="J431">
        <v>74</v>
      </c>
      <c r="K431" t="s">
        <v>84</v>
      </c>
      <c r="L431" t="s">
        <v>85</v>
      </c>
      <c r="M431" t="s">
        <v>86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87</v>
      </c>
      <c r="U431" t="b">
        <v>0</v>
      </c>
      <c r="V431" t="s">
        <v>180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102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1031</v>
      </c>
      <c r="B432" t="s">
        <v>79</v>
      </c>
      <c r="C432" t="s">
        <v>1023</v>
      </c>
      <c r="D432" t="s">
        <v>81</v>
      </c>
      <c r="E432" s="2" t="str">
        <f t="shared" si="12"/>
        <v>FX22042208</v>
      </c>
      <c r="F432" t="s">
        <v>19</v>
      </c>
      <c r="G432" t="s">
        <v>19</v>
      </c>
      <c r="H432" t="s">
        <v>82</v>
      </c>
      <c r="I432" t="s">
        <v>1032</v>
      </c>
      <c r="J432">
        <v>74</v>
      </c>
      <c r="K432" t="s">
        <v>84</v>
      </c>
      <c r="L432" t="s">
        <v>85</v>
      </c>
      <c r="M432" t="s">
        <v>86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87</v>
      </c>
      <c r="U432" t="b">
        <v>0</v>
      </c>
      <c r="V432" t="s">
        <v>114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102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1033</v>
      </c>
      <c r="B433" t="s">
        <v>79</v>
      </c>
      <c r="C433" t="s">
        <v>1023</v>
      </c>
      <c r="D433" t="s">
        <v>81</v>
      </c>
      <c r="E433" s="2" t="str">
        <f t="shared" si="12"/>
        <v>FX22042208</v>
      </c>
      <c r="F433" t="s">
        <v>19</v>
      </c>
      <c r="G433" t="s">
        <v>19</v>
      </c>
      <c r="H433" t="s">
        <v>82</v>
      </c>
      <c r="I433" t="s">
        <v>1034</v>
      </c>
      <c r="J433">
        <v>56</v>
      </c>
      <c r="K433" t="s">
        <v>84</v>
      </c>
      <c r="L433" t="s">
        <v>85</v>
      </c>
      <c r="M433" t="s">
        <v>86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87</v>
      </c>
      <c r="U433" t="b">
        <v>0</v>
      </c>
      <c r="V433" t="s">
        <v>148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102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1035</v>
      </c>
      <c r="B434" t="s">
        <v>79</v>
      </c>
      <c r="C434" t="s">
        <v>1023</v>
      </c>
      <c r="D434" t="s">
        <v>81</v>
      </c>
      <c r="E434" s="2" t="str">
        <f t="shared" si="12"/>
        <v>FX22042208</v>
      </c>
      <c r="F434" t="s">
        <v>19</v>
      </c>
      <c r="G434" t="s">
        <v>19</v>
      </c>
      <c r="H434" t="s">
        <v>82</v>
      </c>
      <c r="I434" t="s">
        <v>1036</v>
      </c>
      <c r="J434">
        <v>56</v>
      </c>
      <c r="K434" t="s">
        <v>84</v>
      </c>
      <c r="L434" t="s">
        <v>85</v>
      </c>
      <c r="M434" t="s">
        <v>86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87</v>
      </c>
      <c r="U434" t="b">
        <v>0</v>
      </c>
      <c r="V434" t="s">
        <v>130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102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1037</v>
      </c>
      <c r="B435" t="s">
        <v>79</v>
      </c>
      <c r="C435" t="s">
        <v>1023</v>
      </c>
      <c r="D435" t="s">
        <v>81</v>
      </c>
      <c r="E435" s="2" t="str">
        <f t="shared" si="12"/>
        <v>FX22042208</v>
      </c>
      <c r="F435" t="s">
        <v>19</v>
      </c>
      <c r="G435" t="s">
        <v>19</v>
      </c>
      <c r="H435" t="s">
        <v>82</v>
      </c>
      <c r="I435" t="s">
        <v>1038</v>
      </c>
      <c r="J435">
        <v>74</v>
      </c>
      <c r="K435" t="s">
        <v>84</v>
      </c>
      <c r="L435" t="s">
        <v>85</v>
      </c>
      <c r="M435" t="s">
        <v>86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87</v>
      </c>
      <c r="U435" t="b">
        <v>0</v>
      </c>
      <c r="V435" t="s">
        <v>151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102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1039</v>
      </c>
      <c r="B436" t="s">
        <v>79</v>
      </c>
      <c r="C436" t="s">
        <v>1023</v>
      </c>
      <c r="D436" t="s">
        <v>81</v>
      </c>
      <c r="E436" s="2" t="str">
        <f t="shared" si="12"/>
        <v>FX22042208</v>
      </c>
      <c r="F436" t="s">
        <v>19</v>
      </c>
      <c r="G436" t="s">
        <v>19</v>
      </c>
      <c r="H436" t="s">
        <v>82</v>
      </c>
      <c r="I436" t="s">
        <v>1040</v>
      </c>
      <c r="J436">
        <v>28</v>
      </c>
      <c r="K436" t="s">
        <v>84</v>
      </c>
      <c r="L436" t="s">
        <v>85</v>
      </c>
      <c r="M436" t="s">
        <v>86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87</v>
      </c>
      <c r="U436" t="b">
        <v>0</v>
      </c>
      <c r="V436" t="s">
        <v>158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102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1041</v>
      </c>
      <c r="B437" t="s">
        <v>79</v>
      </c>
      <c r="C437" t="s">
        <v>1023</v>
      </c>
      <c r="D437" t="s">
        <v>81</v>
      </c>
      <c r="E437" s="2" t="str">
        <f t="shared" si="12"/>
        <v>FX22042208</v>
      </c>
      <c r="F437" t="s">
        <v>19</v>
      </c>
      <c r="G437" t="s">
        <v>19</v>
      </c>
      <c r="H437" t="s">
        <v>82</v>
      </c>
      <c r="I437" t="s">
        <v>1042</v>
      </c>
      <c r="J437">
        <v>56</v>
      </c>
      <c r="K437" t="s">
        <v>84</v>
      </c>
      <c r="L437" t="s">
        <v>85</v>
      </c>
      <c r="M437" t="s">
        <v>86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87</v>
      </c>
      <c r="U437" t="b">
        <v>0</v>
      </c>
      <c r="V437" t="s">
        <v>148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102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1043</v>
      </c>
      <c r="B438" t="s">
        <v>79</v>
      </c>
      <c r="C438" t="s">
        <v>1044</v>
      </c>
      <c r="D438" t="s">
        <v>81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19</v>
      </c>
      <c r="G438" t="s">
        <v>19</v>
      </c>
      <c r="H438" t="s">
        <v>82</v>
      </c>
      <c r="I438" t="s">
        <v>1045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87</v>
      </c>
      <c r="U438" t="b">
        <v>0</v>
      </c>
      <c r="V438" t="s">
        <v>114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102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1046</v>
      </c>
      <c r="B439" t="s">
        <v>79</v>
      </c>
      <c r="C439" t="s">
        <v>744</v>
      </c>
      <c r="D439" t="s">
        <v>81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19</v>
      </c>
      <c r="G439" t="s">
        <v>19</v>
      </c>
      <c r="H439" t="s">
        <v>82</v>
      </c>
      <c r="I439" t="s">
        <v>1047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87</v>
      </c>
      <c r="U439" t="b">
        <v>0</v>
      </c>
      <c r="V439" t="s">
        <v>158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102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1048</v>
      </c>
      <c r="B440" t="s">
        <v>79</v>
      </c>
      <c r="C440" t="s">
        <v>156</v>
      </c>
      <c r="D440" t="s">
        <v>81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19</v>
      </c>
      <c r="G440" t="s">
        <v>19</v>
      </c>
      <c r="H440" t="s">
        <v>82</v>
      </c>
      <c r="I440" t="s">
        <v>1049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87</v>
      </c>
      <c r="U440" t="b">
        <v>0</v>
      </c>
      <c r="V440" t="s">
        <v>158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102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1050</v>
      </c>
      <c r="B441" t="s">
        <v>79</v>
      </c>
      <c r="C441" t="s">
        <v>156</v>
      </c>
      <c r="D441" t="s">
        <v>81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19</v>
      </c>
      <c r="G441" t="s">
        <v>19</v>
      </c>
      <c r="H441" t="s">
        <v>82</v>
      </c>
      <c r="I441" t="s">
        <v>1051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87</v>
      </c>
      <c r="U441" t="b">
        <v>0</v>
      </c>
      <c r="V441" t="s">
        <v>114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102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1052</v>
      </c>
      <c r="B442" t="s">
        <v>79</v>
      </c>
      <c r="C442" t="s">
        <v>1053</v>
      </c>
      <c r="D442" t="s">
        <v>81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19</v>
      </c>
      <c r="G442" t="s">
        <v>19</v>
      </c>
      <c r="H442" t="s">
        <v>82</v>
      </c>
      <c r="I442" t="s">
        <v>1054</v>
      </c>
      <c r="J442">
        <v>439</v>
      </c>
      <c r="K442" t="s">
        <v>84</v>
      </c>
      <c r="L442" t="s">
        <v>85</v>
      </c>
      <c r="M442" t="s">
        <v>86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87</v>
      </c>
      <c r="U442" t="b">
        <v>0</v>
      </c>
      <c r="V442" t="s">
        <v>88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1055</v>
      </c>
      <c r="B443" t="s">
        <v>79</v>
      </c>
      <c r="C443" t="s">
        <v>862</v>
      </c>
      <c r="D443" t="s">
        <v>81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19</v>
      </c>
      <c r="G443" t="s">
        <v>19</v>
      </c>
      <c r="H443" t="s">
        <v>82</v>
      </c>
      <c r="I443" t="s">
        <v>1056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87</v>
      </c>
      <c r="U443" t="b">
        <v>0</v>
      </c>
      <c r="V443" t="s">
        <v>189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102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1057</v>
      </c>
      <c r="B444" t="s">
        <v>79</v>
      </c>
      <c r="C444" t="s">
        <v>1023</v>
      </c>
      <c r="D444" t="s">
        <v>81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19</v>
      </c>
      <c r="G444" t="s">
        <v>19</v>
      </c>
      <c r="H444" t="s">
        <v>82</v>
      </c>
      <c r="I444" t="s">
        <v>1058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87</v>
      </c>
      <c r="U444" t="b">
        <v>0</v>
      </c>
      <c r="V444" t="s">
        <v>108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102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1059</v>
      </c>
      <c r="B445" t="s">
        <v>79</v>
      </c>
      <c r="C445" t="s">
        <v>823</v>
      </c>
      <c r="D445" t="s">
        <v>81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19</v>
      </c>
      <c r="G445" t="s">
        <v>19</v>
      </c>
      <c r="H445" t="s">
        <v>82</v>
      </c>
      <c r="I445" t="s">
        <v>1060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87</v>
      </c>
      <c r="U445" t="b">
        <v>0</v>
      </c>
      <c r="V445" t="s">
        <v>130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102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1061</v>
      </c>
      <c r="B446" t="s">
        <v>79</v>
      </c>
      <c r="C446" t="s">
        <v>1062</v>
      </c>
      <c r="D446" t="s">
        <v>81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19</v>
      </c>
      <c r="G446" t="s">
        <v>19</v>
      </c>
      <c r="H446" t="s">
        <v>82</v>
      </c>
      <c r="I446" t="s">
        <v>1063</v>
      </c>
      <c r="J446">
        <v>396</v>
      </c>
      <c r="K446" t="s">
        <v>84</v>
      </c>
      <c r="L446" t="s">
        <v>85</v>
      </c>
      <c r="M446" t="s">
        <v>86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87</v>
      </c>
      <c r="U446" t="b">
        <v>0</v>
      </c>
      <c r="V446" t="s">
        <v>180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1064</v>
      </c>
      <c r="B447" t="s">
        <v>79</v>
      </c>
      <c r="C447" t="s">
        <v>1065</v>
      </c>
      <c r="D447" t="s">
        <v>81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19</v>
      </c>
      <c r="G447" t="s">
        <v>19</v>
      </c>
      <c r="H447" t="s">
        <v>82</v>
      </c>
      <c r="I447" t="s">
        <v>1066</v>
      </c>
      <c r="J447">
        <v>50</v>
      </c>
      <c r="K447" t="s">
        <v>84</v>
      </c>
      <c r="L447" t="s">
        <v>85</v>
      </c>
      <c r="M447" t="s">
        <v>86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87</v>
      </c>
      <c r="U447" t="b">
        <v>0</v>
      </c>
      <c r="V447" t="s">
        <v>148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102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1067</v>
      </c>
      <c r="B448" t="s">
        <v>79</v>
      </c>
      <c r="C448" t="s">
        <v>1065</v>
      </c>
      <c r="D448" t="s">
        <v>81</v>
      </c>
      <c r="E448" s="2" t="str">
        <f t="shared" si="13"/>
        <v>FX22041183</v>
      </c>
      <c r="F448" t="s">
        <v>19</v>
      </c>
      <c r="G448" t="s">
        <v>19</v>
      </c>
      <c r="H448" t="s">
        <v>82</v>
      </c>
      <c r="I448" t="s">
        <v>1068</v>
      </c>
      <c r="J448">
        <v>32</v>
      </c>
      <c r="K448" t="s">
        <v>84</v>
      </c>
      <c r="L448" t="s">
        <v>85</v>
      </c>
      <c r="M448" t="s">
        <v>86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87</v>
      </c>
      <c r="U448" t="b">
        <v>0</v>
      </c>
      <c r="V448" t="s">
        <v>127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102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1069</v>
      </c>
      <c r="B449" t="s">
        <v>79</v>
      </c>
      <c r="C449" t="s">
        <v>1065</v>
      </c>
      <c r="D449" t="s">
        <v>81</v>
      </c>
      <c r="E449" s="2" t="str">
        <f t="shared" si="13"/>
        <v>FX22041183</v>
      </c>
      <c r="F449" t="s">
        <v>19</v>
      </c>
      <c r="G449" t="s">
        <v>19</v>
      </c>
      <c r="H449" t="s">
        <v>82</v>
      </c>
      <c r="I449" t="s">
        <v>1070</v>
      </c>
      <c r="J449">
        <v>0</v>
      </c>
      <c r="K449" t="s">
        <v>84</v>
      </c>
      <c r="L449" t="s">
        <v>85</v>
      </c>
      <c r="M449" t="s">
        <v>86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87</v>
      </c>
      <c r="U449" t="b">
        <v>0</v>
      </c>
      <c r="V449" t="s">
        <v>88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87</v>
      </c>
      <c r="AI449" t="s">
        <v>87</v>
      </c>
      <c r="AJ449" t="s">
        <v>87</v>
      </c>
      <c r="AK449" t="s">
        <v>87</v>
      </c>
      <c r="AL449" t="s">
        <v>87</v>
      </c>
      <c r="AM449" t="s">
        <v>87</v>
      </c>
      <c r="AN449" t="s">
        <v>87</v>
      </c>
      <c r="AO449" t="s">
        <v>87</v>
      </c>
      <c r="AP449" t="s">
        <v>87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1071</v>
      </c>
      <c r="B450" t="s">
        <v>79</v>
      </c>
      <c r="C450" t="s">
        <v>1065</v>
      </c>
      <c r="D450" t="s">
        <v>81</v>
      </c>
      <c r="E450" s="2" t="str">
        <f t="shared" si="13"/>
        <v>FX22041183</v>
      </c>
      <c r="F450" t="s">
        <v>19</v>
      </c>
      <c r="G450" t="s">
        <v>19</v>
      </c>
      <c r="H450" t="s">
        <v>82</v>
      </c>
      <c r="I450" t="s">
        <v>1072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87</v>
      </c>
      <c r="U450" t="b">
        <v>0</v>
      </c>
      <c r="V450" t="s">
        <v>136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102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1073</v>
      </c>
      <c r="B451" t="s">
        <v>79</v>
      </c>
      <c r="C451" t="s">
        <v>1065</v>
      </c>
      <c r="D451" t="s">
        <v>81</v>
      </c>
      <c r="E451" s="2" t="str">
        <f t="shared" si="13"/>
        <v>FX22041183</v>
      </c>
      <c r="F451" t="s">
        <v>19</v>
      </c>
      <c r="G451" t="s">
        <v>19</v>
      </c>
      <c r="H451" t="s">
        <v>82</v>
      </c>
      <c r="I451" t="s">
        <v>1074</v>
      </c>
      <c r="J451">
        <v>60</v>
      </c>
      <c r="K451" t="s">
        <v>84</v>
      </c>
      <c r="L451" t="s">
        <v>85</v>
      </c>
      <c r="M451" t="s">
        <v>86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87</v>
      </c>
      <c r="U451" t="b">
        <v>0</v>
      </c>
      <c r="V451" t="s">
        <v>130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102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1075</v>
      </c>
      <c r="B452" t="s">
        <v>79</v>
      </c>
      <c r="C452" t="s">
        <v>1065</v>
      </c>
      <c r="D452" t="s">
        <v>81</v>
      </c>
      <c r="E452" s="2" t="str">
        <f t="shared" si="13"/>
        <v>FX22041183</v>
      </c>
      <c r="F452" t="s">
        <v>19</v>
      </c>
      <c r="G452" t="s">
        <v>19</v>
      </c>
      <c r="H452" t="s">
        <v>82</v>
      </c>
      <c r="I452" t="s">
        <v>1076</v>
      </c>
      <c r="J452">
        <v>28</v>
      </c>
      <c r="K452" t="s">
        <v>84</v>
      </c>
      <c r="L452" t="s">
        <v>85</v>
      </c>
      <c r="M452" t="s">
        <v>86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87</v>
      </c>
      <c r="U452" t="b">
        <v>0</v>
      </c>
      <c r="V452" t="s">
        <v>127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102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1077</v>
      </c>
      <c r="B453" t="s">
        <v>79</v>
      </c>
      <c r="C453" t="s">
        <v>1065</v>
      </c>
      <c r="D453" t="s">
        <v>81</v>
      </c>
      <c r="E453" s="2" t="str">
        <f t="shared" si="13"/>
        <v>FX22041183</v>
      </c>
      <c r="F453" t="s">
        <v>19</v>
      </c>
      <c r="G453" t="s">
        <v>19</v>
      </c>
      <c r="H453" t="s">
        <v>82</v>
      </c>
      <c r="I453" t="s">
        <v>1078</v>
      </c>
      <c r="J453">
        <v>28</v>
      </c>
      <c r="K453" t="s">
        <v>84</v>
      </c>
      <c r="L453" t="s">
        <v>85</v>
      </c>
      <c r="M453" t="s">
        <v>86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87</v>
      </c>
      <c r="U453" t="b">
        <v>0</v>
      </c>
      <c r="V453" t="s">
        <v>114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102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1079</v>
      </c>
      <c r="B454" t="s">
        <v>79</v>
      </c>
      <c r="C454" t="s">
        <v>1065</v>
      </c>
      <c r="D454" t="s">
        <v>81</v>
      </c>
      <c r="E454" s="2" t="str">
        <f t="shared" si="13"/>
        <v>FX22041183</v>
      </c>
      <c r="F454" t="s">
        <v>19</v>
      </c>
      <c r="G454" t="s">
        <v>19</v>
      </c>
      <c r="H454" t="s">
        <v>82</v>
      </c>
      <c r="I454" t="s">
        <v>1080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87</v>
      </c>
      <c r="U454" t="b">
        <v>0</v>
      </c>
      <c r="V454" t="s">
        <v>127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102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1081</v>
      </c>
      <c r="B455" t="s">
        <v>79</v>
      </c>
      <c r="C455" t="s">
        <v>1062</v>
      </c>
      <c r="D455" t="s">
        <v>81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19</v>
      </c>
      <c r="G455" t="s">
        <v>19</v>
      </c>
      <c r="H455" t="s">
        <v>82</v>
      </c>
      <c r="I455" t="s">
        <v>1063</v>
      </c>
      <c r="J455">
        <v>552</v>
      </c>
      <c r="K455" t="s">
        <v>84</v>
      </c>
      <c r="L455" t="s">
        <v>85</v>
      </c>
      <c r="M455" t="s">
        <v>86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87</v>
      </c>
      <c r="U455" t="b">
        <v>1</v>
      </c>
      <c r="V455" t="s">
        <v>127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102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1082</v>
      </c>
      <c r="B456" t="s">
        <v>79</v>
      </c>
      <c r="C456" t="s">
        <v>1020</v>
      </c>
      <c r="D456" t="s">
        <v>81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19</v>
      </c>
      <c r="G456" t="s">
        <v>19</v>
      </c>
      <c r="H456" t="s">
        <v>82</v>
      </c>
      <c r="I456" t="s">
        <v>1021</v>
      </c>
      <c r="J456">
        <v>360</v>
      </c>
      <c r="K456" t="s">
        <v>84</v>
      </c>
      <c r="L456" t="s">
        <v>85</v>
      </c>
      <c r="M456" t="s">
        <v>86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87</v>
      </c>
      <c r="U456" t="b">
        <v>1</v>
      </c>
      <c r="V456" t="s">
        <v>130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102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1083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19</v>
      </c>
      <c r="G457" t="s">
        <v>19</v>
      </c>
      <c r="H457" t="s">
        <v>82</v>
      </c>
      <c r="I457" t="s">
        <v>1028</v>
      </c>
      <c r="J457">
        <v>84</v>
      </c>
      <c r="K457" t="s">
        <v>84</v>
      </c>
      <c r="L457" t="s">
        <v>85</v>
      </c>
      <c r="M457" t="s">
        <v>86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87</v>
      </c>
      <c r="U457" t="b">
        <v>1</v>
      </c>
      <c r="V457" t="s">
        <v>148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102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1084</v>
      </c>
      <c r="B458" t="s">
        <v>79</v>
      </c>
      <c r="C458" t="s">
        <v>1065</v>
      </c>
      <c r="D458" t="s">
        <v>81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19</v>
      </c>
      <c r="G458" t="s">
        <v>19</v>
      </c>
      <c r="H458" t="s">
        <v>82</v>
      </c>
      <c r="I458" t="s">
        <v>1070</v>
      </c>
      <c r="J458">
        <v>0</v>
      </c>
      <c r="K458" t="s">
        <v>84</v>
      </c>
      <c r="L458" t="s">
        <v>85</v>
      </c>
      <c r="M458" t="s">
        <v>86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87</v>
      </c>
      <c r="U458" t="b">
        <v>1</v>
      </c>
      <c r="V458" t="s">
        <v>151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102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1085</v>
      </c>
      <c r="B459" t="s">
        <v>79</v>
      </c>
      <c r="C459" t="s">
        <v>1086</v>
      </c>
      <c r="D459" t="s">
        <v>81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19</v>
      </c>
      <c r="G459" t="s">
        <v>19</v>
      </c>
      <c r="H459" t="s">
        <v>82</v>
      </c>
      <c r="I459" t="s">
        <v>1087</v>
      </c>
      <c r="J459">
        <v>180</v>
      </c>
      <c r="K459" t="s">
        <v>84</v>
      </c>
      <c r="L459" t="s">
        <v>85</v>
      </c>
      <c r="M459" t="s">
        <v>86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87</v>
      </c>
      <c r="U459" t="b">
        <v>0</v>
      </c>
      <c r="V459" t="s">
        <v>88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1088</v>
      </c>
      <c r="B460" t="s">
        <v>79</v>
      </c>
      <c r="C460" t="s">
        <v>1089</v>
      </c>
      <c r="D460" t="s">
        <v>81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19</v>
      </c>
      <c r="G460" t="s">
        <v>19</v>
      </c>
      <c r="H460" t="s">
        <v>82</v>
      </c>
      <c r="I460" t="s">
        <v>1090</v>
      </c>
      <c r="J460">
        <v>0</v>
      </c>
      <c r="K460" t="s">
        <v>84</v>
      </c>
      <c r="L460" t="s">
        <v>85</v>
      </c>
      <c r="M460" t="s">
        <v>86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87</v>
      </c>
      <c r="U460" t="b">
        <v>0</v>
      </c>
      <c r="V460" t="s">
        <v>108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102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1091</v>
      </c>
      <c r="B461" t="s">
        <v>79</v>
      </c>
      <c r="C461" t="s">
        <v>1089</v>
      </c>
      <c r="D461" t="s">
        <v>81</v>
      </c>
      <c r="E461" s="2" t="str">
        <f t="shared" si="14"/>
        <v>FX22042705</v>
      </c>
      <c r="F461" t="s">
        <v>19</v>
      </c>
      <c r="G461" t="s">
        <v>19</v>
      </c>
      <c r="H461" t="s">
        <v>82</v>
      </c>
      <c r="I461" t="s">
        <v>1092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87</v>
      </c>
      <c r="U461" t="b">
        <v>0</v>
      </c>
      <c r="V461" t="s">
        <v>158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102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1093</v>
      </c>
      <c r="B462" t="s">
        <v>79</v>
      </c>
      <c r="C462" t="s">
        <v>1089</v>
      </c>
      <c r="D462" t="s">
        <v>81</v>
      </c>
      <c r="E462" s="2" t="str">
        <f t="shared" si="14"/>
        <v>FX22042705</v>
      </c>
      <c r="F462" t="s">
        <v>19</v>
      </c>
      <c r="G462" t="s">
        <v>19</v>
      </c>
      <c r="H462" t="s">
        <v>82</v>
      </c>
      <c r="I462" t="s">
        <v>1094</v>
      </c>
      <c r="J462">
        <v>28</v>
      </c>
      <c r="K462" t="s">
        <v>84</v>
      </c>
      <c r="L462" t="s">
        <v>85</v>
      </c>
      <c r="M462" t="s">
        <v>86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87</v>
      </c>
      <c r="U462" t="b">
        <v>0</v>
      </c>
      <c r="V462" t="s">
        <v>180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102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1095</v>
      </c>
      <c r="B463" t="s">
        <v>79</v>
      </c>
      <c r="C463" t="s">
        <v>1089</v>
      </c>
      <c r="D463" t="s">
        <v>81</v>
      </c>
      <c r="E463" s="2" t="str">
        <f t="shared" si="14"/>
        <v>FX22042705</v>
      </c>
      <c r="F463" t="s">
        <v>19</v>
      </c>
      <c r="G463" t="s">
        <v>19</v>
      </c>
      <c r="H463" t="s">
        <v>82</v>
      </c>
      <c r="I463" t="s">
        <v>1096</v>
      </c>
      <c r="J463">
        <v>28</v>
      </c>
      <c r="K463" t="s">
        <v>84</v>
      </c>
      <c r="L463" t="s">
        <v>85</v>
      </c>
      <c r="M463" t="s">
        <v>86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87</v>
      </c>
      <c r="U463" t="b">
        <v>0</v>
      </c>
      <c r="V463" t="s">
        <v>158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102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1097</v>
      </c>
      <c r="B464" t="s">
        <v>79</v>
      </c>
      <c r="C464" t="s">
        <v>1089</v>
      </c>
      <c r="D464" t="s">
        <v>81</v>
      </c>
      <c r="E464" s="2" t="str">
        <f t="shared" si="14"/>
        <v>FX22042705</v>
      </c>
      <c r="F464" t="s">
        <v>19</v>
      </c>
      <c r="G464" t="s">
        <v>19</v>
      </c>
      <c r="H464" t="s">
        <v>82</v>
      </c>
      <c r="I464" t="s">
        <v>1098</v>
      </c>
      <c r="J464">
        <v>28</v>
      </c>
      <c r="K464" t="s">
        <v>84</v>
      </c>
      <c r="L464" t="s">
        <v>85</v>
      </c>
      <c r="M464" t="s">
        <v>86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87</v>
      </c>
      <c r="U464" t="b">
        <v>0</v>
      </c>
      <c r="V464" t="s">
        <v>158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102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1099</v>
      </c>
      <c r="B465" t="s">
        <v>79</v>
      </c>
      <c r="C465" t="s">
        <v>1089</v>
      </c>
      <c r="D465" t="s">
        <v>81</v>
      </c>
      <c r="E465" s="2" t="str">
        <f t="shared" si="14"/>
        <v>FX22042705</v>
      </c>
      <c r="F465" t="s">
        <v>19</v>
      </c>
      <c r="G465" t="s">
        <v>19</v>
      </c>
      <c r="H465" t="s">
        <v>82</v>
      </c>
      <c r="I465" t="s">
        <v>1100</v>
      </c>
      <c r="J465">
        <v>28</v>
      </c>
      <c r="K465" t="s">
        <v>84</v>
      </c>
      <c r="L465" t="s">
        <v>85</v>
      </c>
      <c r="M465" t="s">
        <v>86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87</v>
      </c>
      <c r="U465" t="b">
        <v>0</v>
      </c>
      <c r="V465" t="s">
        <v>158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102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1101</v>
      </c>
      <c r="B466" t="s">
        <v>79</v>
      </c>
      <c r="C466" t="s">
        <v>1102</v>
      </c>
      <c r="D466" t="s">
        <v>81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19</v>
      </c>
      <c r="G466" t="s">
        <v>19</v>
      </c>
      <c r="H466" t="s">
        <v>82</v>
      </c>
      <c r="I466" t="s">
        <v>1103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87</v>
      </c>
      <c r="U466" t="b">
        <v>0</v>
      </c>
      <c r="V466" t="s">
        <v>151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190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1104</v>
      </c>
      <c r="B467" t="s">
        <v>79</v>
      </c>
      <c r="C467" t="s">
        <v>1105</v>
      </c>
      <c r="D467" t="s">
        <v>81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19</v>
      </c>
      <c r="G467" t="s">
        <v>19</v>
      </c>
      <c r="H467" t="s">
        <v>82</v>
      </c>
      <c r="I467" t="s">
        <v>1106</v>
      </c>
      <c r="J467">
        <v>50</v>
      </c>
      <c r="K467" t="s">
        <v>84</v>
      </c>
      <c r="L467" t="s">
        <v>85</v>
      </c>
      <c r="M467" t="s">
        <v>86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87</v>
      </c>
      <c r="U467" t="b">
        <v>0</v>
      </c>
      <c r="V467" t="s">
        <v>136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102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1107</v>
      </c>
      <c r="B468" t="s">
        <v>79</v>
      </c>
      <c r="C468" t="s">
        <v>1105</v>
      </c>
      <c r="D468" t="s">
        <v>81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19</v>
      </c>
      <c r="G468" t="s">
        <v>19</v>
      </c>
      <c r="H468" t="s">
        <v>82</v>
      </c>
      <c r="I468" t="s">
        <v>1108</v>
      </c>
      <c r="J468">
        <v>44</v>
      </c>
      <c r="K468" t="s">
        <v>84</v>
      </c>
      <c r="L468" t="s">
        <v>85</v>
      </c>
      <c r="M468" t="s">
        <v>86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87</v>
      </c>
      <c r="U468" t="b">
        <v>0</v>
      </c>
      <c r="V468" t="s">
        <v>108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102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1109</v>
      </c>
      <c r="B469" t="s">
        <v>79</v>
      </c>
      <c r="C469" t="s">
        <v>1110</v>
      </c>
      <c r="D469" t="s">
        <v>81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19</v>
      </c>
      <c r="G469" t="s">
        <v>19</v>
      </c>
      <c r="H469" t="s">
        <v>82</v>
      </c>
      <c r="I469" t="s">
        <v>1111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87</v>
      </c>
      <c r="U469" t="b">
        <v>0</v>
      </c>
      <c r="V469" t="s">
        <v>136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102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1112</v>
      </c>
      <c r="B470" t="s">
        <v>79</v>
      </c>
      <c r="C470" t="s">
        <v>1113</v>
      </c>
      <c r="D470" t="s">
        <v>81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19</v>
      </c>
      <c r="G470" t="s">
        <v>19</v>
      </c>
      <c r="H470" t="s">
        <v>82</v>
      </c>
      <c r="I470" t="s">
        <v>1114</v>
      </c>
      <c r="J470">
        <v>205</v>
      </c>
      <c r="K470" t="s">
        <v>84</v>
      </c>
      <c r="L470" t="s">
        <v>85</v>
      </c>
      <c r="M470" t="s">
        <v>86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87</v>
      </c>
      <c r="U470" t="b">
        <v>0</v>
      </c>
      <c r="V470" t="s">
        <v>88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1115</v>
      </c>
      <c r="B471" t="s">
        <v>79</v>
      </c>
      <c r="C471" t="s">
        <v>1116</v>
      </c>
      <c r="D471" t="s">
        <v>81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19</v>
      </c>
      <c r="G471" t="s">
        <v>19</v>
      </c>
      <c r="H471" t="s">
        <v>82</v>
      </c>
      <c r="I471" t="s">
        <v>1117</v>
      </c>
      <c r="J471">
        <v>88</v>
      </c>
      <c r="K471" t="s">
        <v>84</v>
      </c>
      <c r="L471" t="s">
        <v>85</v>
      </c>
      <c r="M471" t="s">
        <v>86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87</v>
      </c>
      <c r="U471" t="b">
        <v>0</v>
      </c>
      <c r="V471" t="s">
        <v>189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102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1118</v>
      </c>
      <c r="B472" t="s">
        <v>79</v>
      </c>
      <c r="C472" t="s">
        <v>1113</v>
      </c>
      <c r="D472" t="s">
        <v>81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19</v>
      </c>
      <c r="G472" t="s">
        <v>19</v>
      </c>
      <c r="H472" t="s">
        <v>82</v>
      </c>
      <c r="I472" t="s">
        <v>1114</v>
      </c>
      <c r="J472">
        <v>257</v>
      </c>
      <c r="K472" t="s">
        <v>84</v>
      </c>
      <c r="L472" t="s">
        <v>85</v>
      </c>
      <c r="M472" t="s">
        <v>86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87</v>
      </c>
      <c r="U472" t="b">
        <v>1</v>
      </c>
      <c r="V472" t="s">
        <v>98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190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1119</v>
      </c>
      <c r="B473" t="s">
        <v>79</v>
      </c>
      <c r="C473" t="s">
        <v>1120</v>
      </c>
      <c r="D473" t="s">
        <v>81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19</v>
      </c>
      <c r="G473" t="s">
        <v>19</v>
      </c>
      <c r="H473" t="s">
        <v>82</v>
      </c>
      <c r="I473" t="s">
        <v>1121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87</v>
      </c>
      <c r="U473" t="b">
        <v>0</v>
      </c>
      <c r="V473" t="s">
        <v>136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190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1122</v>
      </c>
      <c r="B474" t="s">
        <v>79</v>
      </c>
      <c r="C474" t="s">
        <v>1123</v>
      </c>
      <c r="D474" t="s">
        <v>81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19</v>
      </c>
      <c r="G474" t="s">
        <v>19</v>
      </c>
      <c r="H474" t="s">
        <v>82</v>
      </c>
      <c r="I474" t="s">
        <v>1124</v>
      </c>
      <c r="J474">
        <v>0</v>
      </c>
      <c r="K474" t="s">
        <v>84</v>
      </c>
      <c r="L474" t="s">
        <v>85</v>
      </c>
      <c r="M474" t="s">
        <v>86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87</v>
      </c>
      <c r="U474" t="b">
        <v>0</v>
      </c>
      <c r="V474" t="s">
        <v>114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190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1125</v>
      </c>
      <c r="B475" t="s">
        <v>79</v>
      </c>
      <c r="C475" t="s">
        <v>1126</v>
      </c>
      <c r="D475" t="s">
        <v>81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19</v>
      </c>
      <c r="G475" t="s">
        <v>19</v>
      </c>
      <c r="H475" t="s">
        <v>82</v>
      </c>
      <c r="I475" t="s">
        <v>1127</v>
      </c>
      <c r="J475">
        <v>0</v>
      </c>
      <c r="K475" t="s">
        <v>84</v>
      </c>
      <c r="L475" t="s">
        <v>85</v>
      </c>
      <c r="M475" t="s">
        <v>86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87</v>
      </c>
      <c r="U475" t="b">
        <v>0</v>
      </c>
      <c r="V475" t="s">
        <v>130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479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1128</v>
      </c>
      <c r="B476" t="s">
        <v>79</v>
      </c>
      <c r="C476" t="s">
        <v>1129</v>
      </c>
      <c r="D476" t="s">
        <v>81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19</v>
      </c>
      <c r="G476" t="s">
        <v>19</v>
      </c>
      <c r="H476" t="s">
        <v>82</v>
      </c>
      <c r="I476" t="s">
        <v>1130</v>
      </c>
      <c r="J476">
        <v>441</v>
      </c>
      <c r="K476" t="s">
        <v>84</v>
      </c>
      <c r="L476" t="s">
        <v>85</v>
      </c>
      <c r="M476" t="s">
        <v>86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87</v>
      </c>
      <c r="U476" t="b">
        <v>0</v>
      </c>
      <c r="V476" t="s">
        <v>180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1131</v>
      </c>
      <c r="B477" t="s">
        <v>79</v>
      </c>
      <c r="C477" t="s">
        <v>1132</v>
      </c>
      <c r="D477" t="s">
        <v>81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19</v>
      </c>
      <c r="G477" t="s">
        <v>19</v>
      </c>
      <c r="H477" t="s">
        <v>82</v>
      </c>
      <c r="I477" t="s">
        <v>1133</v>
      </c>
      <c r="J477">
        <v>79</v>
      </c>
      <c r="K477" t="s">
        <v>84</v>
      </c>
      <c r="L477" t="s">
        <v>85</v>
      </c>
      <c r="M477" t="s">
        <v>86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87</v>
      </c>
      <c r="U477" t="b">
        <v>0</v>
      </c>
      <c r="V477" t="s">
        <v>88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1134</v>
      </c>
      <c r="B478" t="s">
        <v>79</v>
      </c>
      <c r="C478" t="s">
        <v>1102</v>
      </c>
      <c r="D478" t="s">
        <v>81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19</v>
      </c>
      <c r="G478" t="s">
        <v>19</v>
      </c>
      <c r="H478" t="s">
        <v>82</v>
      </c>
      <c r="I478" t="s">
        <v>1135</v>
      </c>
      <c r="J478">
        <v>77</v>
      </c>
      <c r="K478" t="s">
        <v>84</v>
      </c>
      <c r="L478" t="s">
        <v>85</v>
      </c>
      <c r="M478" t="s">
        <v>86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87</v>
      </c>
      <c r="U478" t="b">
        <v>0</v>
      </c>
      <c r="V478" t="s">
        <v>88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1136</v>
      </c>
      <c r="B479" t="s">
        <v>79</v>
      </c>
      <c r="C479" t="s">
        <v>1126</v>
      </c>
      <c r="D479" t="s">
        <v>81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19</v>
      </c>
      <c r="G479" t="s">
        <v>19</v>
      </c>
      <c r="H479" t="s">
        <v>82</v>
      </c>
      <c r="I479" t="s">
        <v>1137</v>
      </c>
      <c r="J479">
        <v>0</v>
      </c>
      <c r="K479" t="s">
        <v>84</v>
      </c>
      <c r="L479" t="s">
        <v>85</v>
      </c>
      <c r="M479" t="s">
        <v>86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87</v>
      </c>
      <c r="U479" t="b">
        <v>0</v>
      </c>
      <c r="V479" t="s">
        <v>130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479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1138</v>
      </c>
      <c r="B480" t="s">
        <v>79</v>
      </c>
      <c r="C480" t="s">
        <v>1139</v>
      </c>
      <c r="D480" t="s">
        <v>81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19</v>
      </c>
      <c r="G480" t="s">
        <v>19</v>
      </c>
      <c r="H480" t="s">
        <v>82</v>
      </c>
      <c r="I480" t="s">
        <v>1140</v>
      </c>
      <c r="J480">
        <v>58</v>
      </c>
      <c r="K480" t="s">
        <v>84</v>
      </c>
      <c r="L480" t="s">
        <v>85</v>
      </c>
      <c r="M480" t="s">
        <v>86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87</v>
      </c>
      <c r="U480" t="b">
        <v>0</v>
      </c>
      <c r="V480" t="s">
        <v>88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1141</v>
      </c>
      <c r="B481" t="s">
        <v>79</v>
      </c>
      <c r="C481" t="s">
        <v>1139</v>
      </c>
      <c r="D481" t="s">
        <v>81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19</v>
      </c>
      <c r="G481" t="s">
        <v>19</v>
      </c>
      <c r="H481" t="s">
        <v>82</v>
      </c>
      <c r="I481" t="s">
        <v>1142</v>
      </c>
      <c r="J481">
        <v>28</v>
      </c>
      <c r="K481" t="s">
        <v>84</v>
      </c>
      <c r="L481" t="s">
        <v>85</v>
      </c>
      <c r="M481" t="s">
        <v>86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87</v>
      </c>
      <c r="U481" t="b">
        <v>0</v>
      </c>
      <c r="V481" t="s">
        <v>88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1143</v>
      </c>
      <c r="B482" t="s">
        <v>79</v>
      </c>
      <c r="C482" t="s">
        <v>1144</v>
      </c>
      <c r="D482" t="s">
        <v>81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19</v>
      </c>
      <c r="G482" t="s">
        <v>19</v>
      </c>
      <c r="H482" t="s">
        <v>82</v>
      </c>
      <c r="I482" t="s">
        <v>1145</v>
      </c>
      <c r="J482">
        <v>176</v>
      </c>
      <c r="K482" t="s">
        <v>84</v>
      </c>
      <c r="L482" t="s">
        <v>85</v>
      </c>
      <c r="M482" t="s">
        <v>86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87</v>
      </c>
      <c r="U482" t="b">
        <v>0</v>
      </c>
      <c r="V482" t="s">
        <v>88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1146</v>
      </c>
      <c r="B483" t="s">
        <v>79</v>
      </c>
      <c r="C483" t="s">
        <v>1147</v>
      </c>
      <c r="D483" t="s">
        <v>81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19</v>
      </c>
      <c r="G483" t="s">
        <v>19</v>
      </c>
      <c r="H483" t="s">
        <v>82</v>
      </c>
      <c r="I483" t="s">
        <v>1148</v>
      </c>
      <c r="J483">
        <v>196</v>
      </c>
      <c r="K483" t="s">
        <v>84</v>
      </c>
      <c r="L483" t="s">
        <v>85</v>
      </c>
      <c r="M483" t="s">
        <v>86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87</v>
      </c>
      <c r="U483" t="b">
        <v>0</v>
      </c>
      <c r="V483" t="s">
        <v>88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1149</v>
      </c>
      <c r="B484" t="s">
        <v>79</v>
      </c>
      <c r="C484" t="s">
        <v>1150</v>
      </c>
      <c r="D484" t="s">
        <v>81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19</v>
      </c>
      <c r="G484" t="s">
        <v>19</v>
      </c>
      <c r="H484" t="s">
        <v>82</v>
      </c>
      <c r="I484" t="s">
        <v>1151</v>
      </c>
      <c r="J484">
        <v>268</v>
      </c>
      <c r="K484" t="s">
        <v>84</v>
      </c>
      <c r="L484" t="s">
        <v>85</v>
      </c>
      <c r="M484" t="s">
        <v>86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87</v>
      </c>
      <c r="U484" t="b">
        <v>0</v>
      </c>
      <c r="V484" t="s">
        <v>88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1152</v>
      </c>
      <c r="B485" t="s">
        <v>79</v>
      </c>
      <c r="C485" t="s">
        <v>1129</v>
      </c>
      <c r="D485" t="s">
        <v>81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19</v>
      </c>
      <c r="G485" t="s">
        <v>19</v>
      </c>
      <c r="H485" t="s">
        <v>82</v>
      </c>
      <c r="I485" t="s">
        <v>1130</v>
      </c>
      <c r="J485">
        <v>683</v>
      </c>
      <c r="K485" t="s">
        <v>84</v>
      </c>
      <c r="L485" t="s">
        <v>85</v>
      </c>
      <c r="M485" t="s">
        <v>86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87</v>
      </c>
      <c r="U485" t="b">
        <v>1</v>
      </c>
      <c r="V485" t="s">
        <v>180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99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1153</v>
      </c>
      <c r="B486" t="s">
        <v>79</v>
      </c>
      <c r="C486" t="s">
        <v>1154</v>
      </c>
      <c r="D486" t="s">
        <v>81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19</v>
      </c>
      <c r="G486" t="s">
        <v>19</v>
      </c>
      <c r="H486" t="s">
        <v>82</v>
      </c>
      <c r="I486" t="s">
        <v>1155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87</v>
      </c>
      <c r="U486" t="b">
        <v>0</v>
      </c>
      <c r="V486" t="s">
        <v>127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99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1156</v>
      </c>
      <c r="B487" t="s">
        <v>79</v>
      </c>
      <c r="C487" t="s">
        <v>1132</v>
      </c>
      <c r="D487" t="s">
        <v>81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19</v>
      </c>
      <c r="G487" t="s">
        <v>19</v>
      </c>
      <c r="H487" t="s">
        <v>82</v>
      </c>
      <c r="I487" t="s">
        <v>1133</v>
      </c>
      <c r="J487">
        <v>219</v>
      </c>
      <c r="K487" t="s">
        <v>84</v>
      </c>
      <c r="L487" t="s">
        <v>85</v>
      </c>
      <c r="M487" t="s">
        <v>86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87</v>
      </c>
      <c r="U487" t="b">
        <v>1</v>
      </c>
      <c r="V487" t="s">
        <v>98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102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1157</v>
      </c>
      <c r="B488" t="s">
        <v>79</v>
      </c>
      <c r="C488" t="s">
        <v>1102</v>
      </c>
      <c r="D488" t="s">
        <v>81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19</v>
      </c>
      <c r="G488" t="s">
        <v>19</v>
      </c>
      <c r="H488" t="s">
        <v>82</v>
      </c>
      <c r="I488" t="s">
        <v>1135</v>
      </c>
      <c r="J488">
        <v>101</v>
      </c>
      <c r="K488" t="s">
        <v>84</v>
      </c>
      <c r="L488" t="s">
        <v>85</v>
      </c>
      <c r="M488" t="s">
        <v>86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87</v>
      </c>
      <c r="U488" t="b">
        <v>1</v>
      </c>
      <c r="V488" t="s">
        <v>130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102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1158</v>
      </c>
      <c r="B489" t="s">
        <v>79</v>
      </c>
      <c r="C489" t="s">
        <v>1139</v>
      </c>
      <c r="D489" t="s">
        <v>81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19</v>
      </c>
      <c r="G489" t="s">
        <v>19</v>
      </c>
      <c r="H489" t="s">
        <v>82</v>
      </c>
      <c r="I489" t="s">
        <v>1140</v>
      </c>
      <c r="J489">
        <v>82</v>
      </c>
      <c r="K489" t="s">
        <v>84</v>
      </c>
      <c r="L489" t="s">
        <v>85</v>
      </c>
      <c r="M489" t="s">
        <v>86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87</v>
      </c>
      <c r="U489" t="b">
        <v>1</v>
      </c>
      <c r="V489" t="s">
        <v>98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1159</v>
      </c>
      <c r="B490" t="s">
        <v>79</v>
      </c>
      <c r="C490" t="s">
        <v>1139</v>
      </c>
      <c r="D490" t="s">
        <v>81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19</v>
      </c>
      <c r="G490" t="s">
        <v>19</v>
      </c>
      <c r="H490" t="s">
        <v>82</v>
      </c>
      <c r="I490" t="s">
        <v>1142</v>
      </c>
      <c r="J490">
        <v>84</v>
      </c>
      <c r="K490" t="s">
        <v>84</v>
      </c>
      <c r="L490" t="s">
        <v>85</v>
      </c>
      <c r="M490" t="s">
        <v>86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87</v>
      </c>
      <c r="U490" t="b">
        <v>1</v>
      </c>
      <c r="V490" t="s">
        <v>130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102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1160</v>
      </c>
      <c r="B491" t="s">
        <v>79</v>
      </c>
      <c r="C491" t="s">
        <v>1147</v>
      </c>
      <c r="D491" t="s">
        <v>81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82</v>
      </c>
      <c r="I491" t="s">
        <v>1148</v>
      </c>
      <c r="J491">
        <v>348</v>
      </c>
      <c r="K491" t="s">
        <v>84</v>
      </c>
      <c r="L491" t="s">
        <v>85</v>
      </c>
      <c r="M491" t="s">
        <v>86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87</v>
      </c>
      <c r="U491" t="b">
        <v>1</v>
      </c>
      <c r="V491" t="s">
        <v>136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102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1161</v>
      </c>
      <c r="B492" t="s">
        <v>79</v>
      </c>
      <c r="C492" t="s">
        <v>1150</v>
      </c>
      <c r="D492" t="s">
        <v>81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19</v>
      </c>
      <c r="G492" t="s">
        <v>19</v>
      </c>
      <c r="H492" t="s">
        <v>82</v>
      </c>
      <c r="I492" t="s">
        <v>1151</v>
      </c>
      <c r="J492">
        <v>368</v>
      </c>
      <c r="K492" t="s">
        <v>84</v>
      </c>
      <c r="L492" t="s">
        <v>85</v>
      </c>
      <c r="M492" t="s">
        <v>86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87</v>
      </c>
      <c r="U492" t="b">
        <v>1</v>
      </c>
      <c r="V492" t="s">
        <v>127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102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1162</v>
      </c>
      <c r="B493" t="s">
        <v>79</v>
      </c>
      <c r="C493" t="s">
        <v>1163</v>
      </c>
      <c r="D493" t="s">
        <v>81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19</v>
      </c>
      <c r="G493" t="s">
        <v>19</v>
      </c>
      <c r="H493" t="s">
        <v>82</v>
      </c>
      <c r="I493" t="s">
        <v>1164</v>
      </c>
      <c r="J493">
        <v>145</v>
      </c>
      <c r="K493" t="s">
        <v>84</v>
      </c>
      <c r="L493" t="s">
        <v>85</v>
      </c>
      <c r="M493" t="s">
        <v>86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87</v>
      </c>
      <c r="U493" t="b">
        <v>0</v>
      </c>
      <c r="V493" t="s">
        <v>88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1165</v>
      </c>
      <c r="B494" t="s">
        <v>79</v>
      </c>
      <c r="C494" t="s">
        <v>1166</v>
      </c>
      <c r="D494" t="s">
        <v>81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19</v>
      </c>
      <c r="G494" t="s">
        <v>19</v>
      </c>
      <c r="H494" t="s">
        <v>82</v>
      </c>
      <c r="I494" t="s">
        <v>1167</v>
      </c>
      <c r="J494">
        <v>193</v>
      </c>
      <c r="K494" t="s">
        <v>84</v>
      </c>
      <c r="L494" t="s">
        <v>85</v>
      </c>
      <c r="M494" t="s">
        <v>86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87</v>
      </c>
      <c r="U494" t="b">
        <v>0</v>
      </c>
      <c r="V494" t="s">
        <v>88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87</v>
      </c>
      <c r="AI494" t="s">
        <v>87</v>
      </c>
      <c r="AJ494" t="s">
        <v>87</v>
      </c>
      <c r="AK494" t="s">
        <v>87</v>
      </c>
      <c r="AL494" t="s">
        <v>87</v>
      </c>
      <c r="AM494" t="s">
        <v>87</v>
      </c>
      <c r="AN494" t="s">
        <v>87</v>
      </c>
      <c r="AO494" t="s">
        <v>87</v>
      </c>
      <c r="AP494" t="s">
        <v>87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1168</v>
      </c>
      <c r="B495" t="s">
        <v>79</v>
      </c>
      <c r="C495" t="s">
        <v>1169</v>
      </c>
      <c r="D495" t="s">
        <v>81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19</v>
      </c>
      <c r="G495" t="s">
        <v>19</v>
      </c>
      <c r="H495" t="s">
        <v>82</v>
      </c>
      <c r="I495" t="s">
        <v>1170</v>
      </c>
      <c r="J495">
        <v>648</v>
      </c>
      <c r="K495" t="s">
        <v>84</v>
      </c>
      <c r="L495" t="s">
        <v>85</v>
      </c>
      <c r="M495" t="s">
        <v>86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87</v>
      </c>
      <c r="U495" t="b">
        <v>0</v>
      </c>
      <c r="V495" t="s">
        <v>88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1171</v>
      </c>
      <c r="B496" t="s">
        <v>79</v>
      </c>
      <c r="C496" t="s">
        <v>1163</v>
      </c>
      <c r="D496" t="s">
        <v>81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19</v>
      </c>
      <c r="G496" t="s">
        <v>19</v>
      </c>
      <c r="H496" t="s">
        <v>82</v>
      </c>
      <c r="I496" t="s">
        <v>1164</v>
      </c>
      <c r="J496">
        <v>225</v>
      </c>
      <c r="K496" t="s">
        <v>84</v>
      </c>
      <c r="L496" t="s">
        <v>85</v>
      </c>
      <c r="M496" t="s">
        <v>86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87</v>
      </c>
      <c r="U496" t="b">
        <v>1</v>
      </c>
      <c r="V496" t="s">
        <v>127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102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1172</v>
      </c>
      <c r="B497" t="s">
        <v>79</v>
      </c>
      <c r="C497" t="s">
        <v>744</v>
      </c>
      <c r="D497" t="s">
        <v>81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19</v>
      </c>
      <c r="G497" t="s">
        <v>19</v>
      </c>
      <c r="H497" t="s">
        <v>82</v>
      </c>
      <c r="I497" t="s">
        <v>1173</v>
      </c>
      <c r="J497">
        <v>43</v>
      </c>
      <c r="K497" t="s">
        <v>84</v>
      </c>
      <c r="L497" t="s">
        <v>85</v>
      </c>
      <c r="M497" t="s">
        <v>86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87</v>
      </c>
      <c r="U497" t="b">
        <v>0</v>
      </c>
      <c r="V497" t="s">
        <v>136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99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1174</v>
      </c>
      <c r="B498" t="s">
        <v>79</v>
      </c>
      <c r="C498" t="s">
        <v>744</v>
      </c>
      <c r="D498" t="s">
        <v>81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19</v>
      </c>
      <c r="G498" t="s">
        <v>19</v>
      </c>
      <c r="H498" t="s">
        <v>82</v>
      </c>
      <c r="I498" t="s">
        <v>1175</v>
      </c>
      <c r="J498">
        <v>43</v>
      </c>
      <c r="K498" t="s">
        <v>84</v>
      </c>
      <c r="L498" t="s">
        <v>85</v>
      </c>
      <c r="M498" t="s">
        <v>86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87</v>
      </c>
      <c r="U498" t="b">
        <v>0</v>
      </c>
      <c r="V498" t="s">
        <v>148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190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1176</v>
      </c>
      <c r="B499" t="s">
        <v>79</v>
      </c>
      <c r="C499" t="s">
        <v>1166</v>
      </c>
      <c r="D499" t="s">
        <v>81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19</v>
      </c>
      <c r="G499" t="s">
        <v>19</v>
      </c>
      <c r="H499" t="s">
        <v>82</v>
      </c>
      <c r="I499" t="s">
        <v>1167</v>
      </c>
      <c r="J499">
        <v>273</v>
      </c>
      <c r="K499" t="s">
        <v>84</v>
      </c>
      <c r="L499" t="s">
        <v>85</v>
      </c>
      <c r="M499" t="s">
        <v>86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87</v>
      </c>
      <c r="U499" t="b">
        <v>1</v>
      </c>
      <c r="V499" t="s">
        <v>151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102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1177</v>
      </c>
      <c r="B500" t="s">
        <v>79</v>
      </c>
      <c r="C500" t="s">
        <v>1166</v>
      </c>
      <c r="D500" t="s">
        <v>81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19</v>
      </c>
      <c r="G500" t="s">
        <v>19</v>
      </c>
      <c r="H500" t="s">
        <v>82</v>
      </c>
      <c r="I500" t="s">
        <v>1178</v>
      </c>
      <c r="J500">
        <v>32</v>
      </c>
      <c r="K500" t="s">
        <v>84</v>
      </c>
      <c r="L500" t="s">
        <v>85</v>
      </c>
      <c r="M500" t="s">
        <v>86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87</v>
      </c>
      <c r="U500" t="b">
        <v>0</v>
      </c>
      <c r="V500" t="s">
        <v>88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87</v>
      </c>
      <c r="AI500" t="s">
        <v>87</v>
      </c>
      <c r="AJ500" t="s">
        <v>87</v>
      </c>
      <c r="AK500" t="s">
        <v>87</v>
      </c>
      <c r="AL500" t="s">
        <v>87</v>
      </c>
      <c r="AM500" t="s">
        <v>87</v>
      </c>
      <c r="AN500" t="s">
        <v>87</v>
      </c>
      <c r="AO500" t="s">
        <v>87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1179</v>
      </c>
      <c r="B501" t="s">
        <v>79</v>
      </c>
      <c r="C501" t="s">
        <v>1169</v>
      </c>
      <c r="D501" t="s">
        <v>81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19</v>
      </c>
      <c r="G501" t="s">
        <v>19</v>
      </c>
      <c r="H501" t="s">
        <v>82</v>
      </c>
      <c r="I501" t="s">
        <v>1170</v>
      </c>
      <c r="J501">
        <v>890</v>
      </c>
      <c r="K501" t="s">
        <v>84</v>
      </c>
      <c r="L501" t="s">
        <v>85</v>
      </c>
      <c r="M501" t="s">
        <v>86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87</v>
      </c>
      <c r="U501" t="b">
        <v>1</v>
      </c>
      <c r="V501" t="s">
        <v>180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102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1180</v>
      </c>
      <c r="B502" t="s">
        <v>79</v>
      </c>
      <c r="C502" t="s">
        <v>1166</v>
      </c>
      <c r="D502" t="s">
        <v>81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19</v>
      </c>
      <c r="G502" t="s">
        <v>19</v>
      </c>
      <c r="H502" t="s">
        <v>82</v>
      </c>
      <c r="I502" t="s">
        <v>1178</v>
      </c>
      <c r="J502">
        <v>64</v>
      </c>
      <c r="K502" t="s">
        <v>84</v>
      </c>
      <c r="L502" t="s">
        <v>85</v>
      </c>
      <c r="M502" t="s">
        <v>86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87</v>
      </c>
      <c r="U502" t="b">
        <v>1</v>
      </c>
      <c r="V502" t="s">
        <v>136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190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1181</v>
      </c>
      <c r="B503" t="s">
        <v>79</v>
      </c>
      <c r="C503" t="s">
        <v>1182</v>
      </c>
      <c r="D503" t="s">
        <v>81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19</v>
      </c>
      <c r="G503" t="s">
        <v>19</v>
      </c>
      <c r="H503" t="s">
        <v>82</v>
      </c>
      <c r="I503" t="s">
        <v>1183</v>
      </c>
      <c r="J503">
        <v>84</v>
      </c>
      <c r="K503" t="s">
        <v>84</v>
      </c>
      <c r="L503" t="s">
        <v>85</v>
      </c>
      <c r="M503" t="s">
        <v>86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87</v>
      </c>
      <c r="U503" t="b">
        <v>0</v>
      </c>
      <c r="V503" t="s">
        <v>88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87</v>
      </c>
      <c r="AI503" t="s">
        <v>87</v>
      </c>
      <c r="AJ503" t="s">
        <v>87</v>
      </c>
      <c r="AK503" t="s">
        <v>87</v>
      </c>
      <c r="AL503" t="s">
        <v>87</v>
      </c>
      <c r="AM503" t="s">
        <v>87</v>
      </c>
      <c r="AN503" t="s">
        <v>87</v>
      </c>
      <c r="AO503" t="s">
        <v>87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1184</v>
      </c>
      <c r="B504" t="s">
        <v>79</v>
      </c>
      <c r="C504" t="s">
        <v>1182</v>
      </c>
      <c r="D504" t="s">
        <v>81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19</v>
      </c>
      <c r="G504" t="s">
        <v>19</v>
      </c>
      <c r="H504" t="s">
        <v>82</v>
      </c>
      <c r="I504" t="s">
        <v>1185</v>
      </c>
      <c r="J504">
        <v>28</v>
      </c>
      <c r="K504" t="s">
        <v>84</v>
      </c>
      <c r="L504" t="s">
        <v>85</v>
      </c>
      <c r="M504" t="s">
        <v>86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87</v>
      </c>
      <c r="U504" t="b">
        <v>0</v>
      </c>
      <c r="V504" t="s">
        <v>88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1186</v>
      </c>
      <c r="B505" t="s">
        <v>79</v>
      </c>
      <c r="C505" t="s">
        <v>1187</v>
      </c>
      <c r="D505" t="s">
        <v>81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19</v>
      </c>
      <c r="G505" t="s">
        <v>19</v>
      </c>
      <c r="H505" t="s">
        <v>82</v>
      </c>
      <c r="I505" t="s">
        <v>1188</v>
      </c>
      <c r="J505">
        <v>392</v>
      </c>
      <c r="K505" t="s">
        <v>84</v>
      </c>
      <c r="L505" t="s">
        <v>85</v>
      </c>
      <c r="M505" t="s">
        <v>86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87</v>
      </c>
      <c r="U505" t="b">
        <v>0</v>
      </c>
      <c r="V505" t="s">
        <v>88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87</v>
      </c>
      <c r="AI505" t="s">
        <v>87</v>
      </c>
      <c r="AJ505" t="s">
        <v>87</v>
      </c>
      <c r="AK505" t="s">
        <v>87</v>
      </c>
      <c r="AL505" t="s">
        <v>87</v>
      </c>
      <c r="AM505" t="s">
        <v>87</v>
      </c>
      <c r="AN505" t="s">
        <v>87</v>
      </c>
      <c r="AO505" t="s">
        <v>87</v>
      </c>
      <c r="AP505" t="s">
        <v>87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1189</v>
      </c>
      <c r="B506" t="s">
        <v>79</v>
      </c>
      <c r="C506" t="s">
        <v>1190</v>
      </c>
      <c r="D506" t="s">
        <v>81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19</v>
      </c>
      <c r="G506" t="s">
        <v>19</v>
      </c>
      <c r="H506" t="s">
        <v>82</v>
      </c>
      <c r="I506" t="s">
        <v>1191</v>
      </c>
      <c r="J506">
        <v>190</v>
      </c>
      <c r="K506" t="s">
        <v>84</v>
      </c>
      <c r="L506" t="s">
        <v>85</v>
      </c>
      <c r="M506" t="s">
        <v>86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87</v>
      </c>
      <c r="U506" t="b">
        <v>0</v>
      </c>
      <c r="V506" t="s">
        <v>88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1192</v>
      </c>
      <c r="B507" t="s">
        <v>79</v>
      </c>
      <c r="C507" t="s">
        <v>1182</v>
      </c>
      <c r="D507" t="s">
        <v>81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19</v>
      </c>
      <c r="G507" t="s">
        <v>19</v>
      </c>
      <c r="H507" t="s">
        <v>82</v>
      </c>
      <c r="I507" t="s">
        <v>1183</v>
      </c>
      <c r="J507">
        <v>108</v>
      </c>
      <c r="K507" t="s">
        <v>84</v>
      </c>
      <c r="L507" t="s">
        <v>85</v>
      </c>
      <c r="M507" t="s">
        <v>86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87</v>
      </c>
      <c r="U507" t="b">
        <v>1</v>
      </c>
      <c r="V507" t="s">
        <v>108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1193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1194</v>
      </c>
      <c r="B508" t="s">
        <v>79</v>
      </c>
      <c r="C508" t="s">
        <v>724</v>
      </c>
      <c r="D508" t="s">
        <v>81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19</v>
      </c>
      <c r="G508" t="s">
        <v>19</v>
      </c>
      <c r="H508" t="s">
        <v>82</v>
      </c>
      <c r="I508" t="s">
        <v>725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87</v>
      </c>
      <c r="U508" t="b">
        <v>1</v>
      </c>
      <c r="V508" t="s">
        <v>189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102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1195</v>
      </c>
      <c r="B509" t="s">
        <v>79</v>
      </c>
      <c r="C509" t="s">
        <v>1182</v>
      </c>
      <c r="D509" t="s">
        <v>81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19</v>
      </c>
      <c r="G509" t="s">
        <v>19</v>
      </c>
      <c r="H509" t="s">
        <v>82</v>
      </c>
      <c r="I509" t="s">
        <v>1185</v>
      </c>
      <c r="J509">
        <v>56</v>
      </c>
      <c r="K509" t="s">
        <v>84</v>
      </c>
      <c r="L509" t="s">
        <v>85</v>
      </c>
      <c r="M509" t="s">
        <v>86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87</v>
      </c>
      <c r="U509" t="b">
        <v>1</v>
      </c>
      <c r="V509" t="s">
        <v>136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299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1196</v>
      </c>
      <c r="B510" t="s">
        <v>79</v>
      </c>
      <c r="C510" t="s">
        <v>766</v>
      </c>
      <c r="D510" t="s">
        <v>81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19</v>
      </c>
      <c r="G510" t="s">
        <v>19</v>
      </c>
      <c r="H510" t="s">
        <v>82</v>
      </c>
      <c r="I510" t="s">
        <v>767</v>
      </c>
      <c r="J510">
        <v>152</v>
      </c>
      <c r="K510" t="s">
        <v>84</v>
      </c>
      <c r="L510" t="s">
        <v>85</v>
      </c>
      <c r="M510" t="s">
        <v>86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87</v>
      </c>
      <c r="U510" t="b">
        <v>1</v>
      </c>
      <c r="V510" t="s">
        <v>180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102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1197</v>
      </c>
      <c r="B511" t="s">
        <v>79</v>
      </c>
      <c r="C511" t="s">
        <v>1187</v>
      </c>
      <c r="D511" t="s">
        <v>81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19</v>
      </c>
      <c r="G511" t="s">
        <v>19</v>
      </c>
      <c r="H511" t="s">
        <v>82</v>
      </c>
      <c r="I511" t="s">
        <v>1188</v>
      </c>
      <c r="J511">
        <v>846</v>
      </c>
      <c r="K511" t="s">
        <v>84</v>
      </c>
      <c r="L511" t="s">
        <v>85</v>
      </c>
      <c r="M511" t="s">
        <v>86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87</v>
      </c>
      <c r="U511" t="b">
        <v>1</v>
      </c>
      <c r="V511" t="s">
        <v>322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1193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1198</v>
      </c>
      <c r="B512" t="s">
        <v>79</v>
      </c>
      <c r="C512" t="s">
        <v>1190</v>
      </c>
      <c r="D512" t="s">
        <v>81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19</v>
      </c>
      <c r="G512" t="s">
        <v>19</v>
      </c>
      <c r="H512" t="s">
        <v>82</v>
      </c>
      <c r="I512" t="s">
        <v>1191</v>
      </c>
      <c r="J512">
        <v>266</v>
      </c>
      <c r="K512" t="s">
        <v>84</v>
      </c>
      <c r="L512" t="s">
        <v>85</v>
      </c>
      <c r="M512" t="s">
        <v>86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87</v>
      </c>
      <c r="U512" t="b">
        <v>1</v>
      </c>
      <c r="V512" t="s">
        <v>98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1193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1199</v>
      </c>
      <c r="B513" t="s">
        <v>79</v>
      </c>
      <c r="C513" t="s">
        <v>1200</v>
      </c>
      <c r="D513" t="s">
        <v>81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19</v>
      </c>
      <c r="G513" t="s">
        <v>19</v>
      </c>
      <c r="H513" t="s">
        <v>82</v>
      </c>
      <c r="I513" t="s">
        <v>1201</v>
      </c>
      <c r="J513">
        <v>101</v>
      </c>
      <c r="K513" t="s">
        <v>84</v>
      </c>
      <c r="L513" t="s">
        <v>85</v>
      </c>
      <c r="M513" t="s">
        <v>86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87</v>
      </c>
      <c r="U513" t="b">
        <v>0</v>
      </c>
      <c r="V513" t="s">
        <v>245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299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1202</v>
      </c>
      <c r="B514" t="s">
        <v>79</v>
      </c>
      <c r="C514" t="s">
        <v>1203</v>
      </c>
      <c r="D514" t="s">
        <v>81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19</v>
      </c>
      <c r="G514" t="s">
        <v>19</v>
      </c>
      <c r="H514" t="s">
        <v>82</v>
      </c>
      <c r="I514" t="s">
        <v>1204</v>
      </c>
      <c r="J514">
        <v>86</v>
      </c>
      <c r="K514" t="s">
        <v>84</v>
      </c>
      <c r="L514" t="s">
        <v>85</v>
      </c>
      <c r="M514" t="s">
        <v>86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87</v>
      </c>
      <c r="U514" t="b">
        <v>0</v>
      </c>
      <c r="V514" t="s">
        <v>245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1205</v>
      </c>
      <c r="B515" t="s">
        <v>79</v>
      </c>
      <c r="C515" t="s">
        <v>872</v>
      </c>
      <c r="D515" t="s">
        <v>81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19</v>
      </c>
      <c r="G515" t="s">
        <v>19</v>
      </c>
      <c r="H515" t="s">
        <v>82</v>
      </c>
      <c r="I515" t="s">
        <v>879</v>
      </c>
      <c r="J515">
        <v>56</v>
      </c>
      <c r="K515" t="s">
        <v>84</v>
      </c>
      <c r="L515" t="s">
        <v>85</v>
      </c>
      <c r="M515" t="s">
        <v>86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87</v>
      </c>
      <c r="U515" t="b">
        <v>1</v>
      </c>
      <c r="V515" t="s">
        <v>139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102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1206</v>
      </c>
      <c r="B516" t="s">
        <v>79</v>
      </c>
      <c r="C516" t="s">
        <v>1207</v>
      </c>
      <c r="D516" t="s">
        <v>81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19</v>
      </c>
      <c r="G516" t="s">
        <v>19</v>
      </c>
      <c r="H516" t="s">
        <v>82</v>
      </c>
      <c r="I516" t="s">
        <v>1208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87</v>
      </c>
      <c r="U516" t="b">
        <v>0</v>
      </c>
      <c r="V516" t="s">
        <v>382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1193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1209</v>
      </c>
      <c r="B517" t="s">
        <v>79</v>
      </c>
      <c r="C517" t="s">
        <v>1207</v>
      </c>
      <c r="D517" t="s">
        <v>81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19</v>
      </c>
      <c r="G517" t="s">
        <v>19</v>
      </c>
      <c r="H517" t="s">
        <v>82</v>
      </c>
      <c r="I517" t="s">
        <v>1210</v>
      </c>
      <c r="J517">
        <v>93</v>
      </c>
      <c r="K517" t="s">
        <v>84</v>
      </c>
      <c r="L517" t="s">
        <v>85</v>
      </c>
      <c r="M517" t="s">
        <v>86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87</v>
      </c>
      <c r="U517" t="b">
        <v>0</v>
      </c>
      <c r="V517" t="s">
        <v>382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87</v>
      </c>
      <c r="AI517" t="s">
        <v>87</v>
      </c>
      <c r="AJ517" t="s">
        <v>87</v>
      </c>
      <c r="AK517" t="s">
        <v>87</v>
      </c>
      <c r="AL517" t="s">
        <v>87</v>
      </c>
      <c r="AM517" t="s">
        <v>87</v>
      </c>
      <c r="AN517" t="s">
        <v>87</v>
      </c>
      <c r="AO517" t="s">
        <v>87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1211</v>
      </c>
      <c r="B518" t="s">
        <v>79</v>
      </c>
      <c r="C518" t="s">
        <v>1207</v>
      </c>
      <c r="D518" t="s">
        <v>81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19</v>
      </c>
      <c r="G518" t="s">
        <v>19</v>
      </c>
      <c r="H518" t="s">
        <v>82</v>
      </c>
      <c r="I518" t="s">
        <v>1212</v>
      </c>
      <c r="J518">
        <v>59</v>
      </c>
      <c r="K518" t="s">
        <v>84</v>
      </c>
      <c r="L518" t="s">
        <v>85</v>
      </c>
      <c r="M518" t="s">
        <v>86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87</v>
      </c>
      <c r="U518" t="b">
        <v>0</v>
      </c>
      <c r="V518" t="s">
        <v>382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299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1213</v>
      </c>
      <c r="B519" t="s">
        <v>79</v>
      </c>
      <c r="C519" t="s">
        <v>1207</v>
      </c>
      <c r="D519" t="s">
        <v>81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19</v>
      </c>
      <c r="G519" t="s">
        <v>19</v>
      </c>
      <c r="H519" t="s">
        <v>82</v>
      </c>
      <c r="I519" t="s">
        <v>1214</v>
      </c>
      <c r="J519">
        <v>32</v>
      </c>
      <c r="K519" t="s">
        <v>84</v>
      </c>
      <c r="L519" t="s">
        <v>85</v>
      </c>
      <c r="M519" t="s">
        <v>86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87</v>
      </c>
      <c r="U519" t="b">
        <v>0</v>
      </c>
      <c r="V519" t="s">
        <v>245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299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1215</v>
      </c>
      <c r="B520" t="s">
        <v>79</v>
      </c>
      <c r="C520" t="s">
        <v>1207</v>
      </c>
      <c r="D520" t="s">
        <v>81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19</v>
      </c>
      <c r="G520" t="s">
        <v>19</v>
      </c>
      <c r="H520" t="s">
        <v>82</v>
      </c>
      <c r="I520" t="s">
        <v>1216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87</v>
      </c>
      <c r="U520" t="b">
        <v>0</v>
      </c>
      <c r="V520" t="s">
        <v>245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1217</v>
      </c>
      <c r="B521" t="s">
        <v>79</v>
      </c>
      <c r="C521" t="s">
        <v>1218</v>
      </c>
      <c r="D521" t="s">
        <v>81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19</v>
      </c>
      <c r="G521" t="s">
        <v>19</v>
      </c>
      <c r="H521" t="s">
        <v>82</v>
      </c>
      <c r="I521" t="s">
        <v>1219</v>
      </c>
      <c r="J521">
        <v>492</v>
      </c>
      <c r="K521" t="s">
        <v>84</v>
      </c>
      <c r="L521" t="s">
        <v>85</v>
      </c>
      <c r="M521" t="s">
        <v>86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87</v>
      </c>
      <c r="U521" t="b">
        <v>0</v>
      </c>
      <c r="V521" t="s">
        <v>322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1220</v>
      </c>
      <c r="B522" t="s">
        <v>79</v>
      </c>
      <c r="C522" t="s">
        <v>1221</v>
      </c>
      <c r="D522" t="s">
        <v>81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19</v>
      </c>
      <c r="G522" t="s">
        <v>19</v>
      </c>
      <c r="H522" t="s">
        <v>82</v>
      </c>
      <c r="I522" t="s">
        <v>1222</v>
      </c>
      <c r="J522">
        <v>215</v>
      </c>
      <c r="K522" t="s">
        <v>84</v>
      </c>
      <c r="L522" t="s">
        <v>85</v>
      </c>
      <c r="M522" t="s">
        <v>86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87</v>
      </c>
      <c r="U522" t="b">
        <v>0</v>
      </c>
      <c r="V522" t="s">
        <v>245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1223</v>
      </c>
      <c r="B523" t="s">
        <v>79</v>
      </c>
      <c r="C523" t="s">
        <v>1207</v>
      </c>
      <c r="D523" t="s">
        <v>81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19</v>
      </c>
      <c r="G523" t="s">
        <v>19</v>
      </c>
      <c r="H523" t="s">
        <v>82</v>
      </c>
      <c r="I523" t="s">
        <v>1210</v>
      </c>
      <c r="J523">
        <v>117</v>
      </c>
      <c r="K523" t="s">
        <v>84</v>
      </c>
      <c r="L523" t="s">
        <v>85</v>
      </c>
      <c r="M523" t="s">
        <v>86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87</v>
      </c>
      <c r="U523" t="b">
        <v>1</v>
      </c>
      <c r="V523" t="s">
        <v>382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1193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1224</v>
      </c>
      <c r="B524" t="s">
        <v>79</v>
      </c>
      <c r="C524" t="s">
        <v>1203</v>
      </c>
      <c r="D524" t="s">
        <v>81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19</v>
      </c>
      <c r="G524" t="s">
        <v>19</v>
      </c>
      <c r="H524" t="s">
        <v>82</v>
      </c>
      <c r="I524" t="s">
        <v>1204</v>
      </c>
      <c r="J524">
        <v>278</v>
      </c>
      <c r="K524" t="s">
        <v>84</v>
      </c>
      <c r="L524" t="s">
        <v>85</v>
      </c>
      <c r="M524" t="s">
        <v>86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87</v>
      </c>
      <c r="U524" t="b">
        <v>1</v>
      </c>
      <c r="V524" t="s">
        <v>245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299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1225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19</v>
      </c>
      <c r="G525" t="s">
        <v>19</v>
      </c>
      <c r="H525" t="s">
        <v>82</v>
      </c>
      <c r="I525" t="s">
        <v>1216</v>
      </c>
      <c r="J525">
        <v>84</v>
      </c>
      <c r="K525" t="s">
        <v>84</v>
      </c>
      <c r="L525" t="s">
        <v>85</v>
      </c>
      <c r="M525" t="s">
        <v>86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87</v>
      </c>
      <c r="U525" t="b">
        <v>1</v>
      </c>
      <c r="V525" t="s">
        <v>382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299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1226</v>
      </c>
      <c r="B526" t="s">
        <v>79</v>
      </c>
      <c r="C526" t="s">
        <v>1218</v>
      </c>
      <c r="D526" t="s">
        <v>81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19</v>
      </c>
      <c r="G526" t="s">
        <v>19</v>
      </c>
      <c r="H526" t="s">
        <v>82</v>
      </c>
      <c r="I526" t="s">
        <v>1219</v>
      </c>
      <c r="J526">
        <v>676</v>
      </c>
      <c r="K526" t="s">
        <v>84</v>
      </c>
      <c r="L526" t="s">
        <v>85</v>
      </c>
      <c r="M526" t="s">
        <v>86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87</v>
      </c>
      <c r="U526" t="b">
        <v>1</v>
      </c>
      <c r="V526" t="s">
        <v>322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299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1227</v>
      </c>
      <c r="B527" t="s">
        <v>79</v>
      </c>
      <c r="C527" t="s">
        <v>1221</v>
      </c>
      <c r="D527" t="s">
        <v>81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19</v>
      </c>
      <c r="G527" t="s">
        <v>19</v>
      </c>
      <c r="H527" t="s">
        <v>82</v>
      </c>
      <c r="I527" t="s">
        <v>1222</v>
      </c>
      <c r="J527">
        <v>315</v>
      </c>
      <c r="K527" t="s">
        <v>84</v>
      </c>
      <c r="L527" t="s">
        <v>85</v>
      </c>
      <c r="M527" t="s">
        <v>86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87</v>
      </c>
      <c r="U527" t="b">
        <v>1</v>
      </c>
      <c r="V527" t="s">
        <v>245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1193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1228</v>
      </c>
      <c r="B528" t="s">
        <v>79</v>
      </c>
      <c r="C528" t="s">
        <v>872</v>
      </c>
      <c r="D528" t="s">
        <v>81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19</v>
      </c>
      <c r="G528" t="s">
        <v>19</v>
      </c>
      <c r="H528" t="s">
        <v>82</v>
      </c>
      <c r="I528" t="s">
        <v>886</v>
      </c>
      <c r="J528">
        <v>56</v>
      </c>
      <c r="K528" t="s">
        <v>84</v>
      </c>
      <c r="L528" t="s">
        <v>85</v>
      </c>
      <c r="M528" t="s">
        <v>86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87</v>
      </c>
      <c r="U528" t="b">
        <v>1</v>
      </c>
      <c r="V528" t="s">
        <v>139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102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1229</v>
      </c>
      <c r="B529" t="s">
        <v>79</v>
      </c>
      <c r="C529" t="s">
        <v>1053</v>
      </c>
      <c r="D529" t="s">
        <v>81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19</v>
      </c>
      <c r="G529" t="s">
        <v>19</v>
      </c>
      <c r="H529" t="s">
        <v>82</v>
      </c>
      <c r="I529" t="s">
        <v>1054</v>
      </c>
      <c r="J529">
        <v>591</v>
      </c>
      <c r="K529" t="s">
        <v>84</v>
      </c>
      <c r="L529" t="s">
        <v>85</v>
      </c>
      <c r="M529" t="s">
        <v>86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87</v>
      </c>
      <c r="U529" t="b">
        <v>1</v>
      </c>
      <c r="V529" t="s">
        <v>180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190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1230</v>
      </c>
      <c r="B530" t="s">
        <v>79</v>
      </c>
      <c r="C530" t="s">
        <v>1231</v>
      </c>
      <c r="D530" t="s">
        <v>81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19</v>
      </c>
      <c r="G530" t="s">
        <v>19</v>
      </c>
      <c r="H530" t="s">
        <v>82</v>
      </c>
      <c r="I530" t="s">
        <v>1232</v>
      </c>
      <c r="J530">
        <v>76</v>
      </c>
      <c r="K530" t="s">
        <v>84</v>
      </c>
      <c r="L530" t="s">
        <v>85</v>
      </c>
      <c r="M530" t="s">
        <v>86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87</v>
      </c>
      <c r="U530" t="b">
        <v>0</v>
      </c>
      <c r="V530" t="s">
        <v>88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87</v>
      </c>
      <c r="AI530" t="s">
        <v>87</v>
      </c>
      <c r="AJ530" t="s">
        <v>87</v>
      </c>
      <c r="AK530" t="s">
        <v>87</v>
      </c>
      <c r="AL530" t="s">
        <v>87</v>
      </c>
      <c r="AM530" t="s">
        <v>87</v>
      </c>
      <c r="AN530" t="s">
        <v>87</v>
      </c>
      <c r="AO530" t="s">
        <v>87</v>
      </c>
      <c r="AP530" t="s">
        <v>87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1233</v>
      </c>
      <c r="B531" t="s">
        <v>79</v>
      </c>
      <c r="C531" t="s">
        <v>1144</v>
      </c>
      <c r="D531" t="s">
        <v>81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19</v>
      </c>
      <c r="G531" t="s">
        <v>19</v>
      </c>
      <c r="H531" t="s">
        <v>82</v>
      </c>
      <c r="I531" t="s">
        <v>1145</v>
      </c>
      <c r="J531">
        <v>204</v>
      </c>
      <c r="K531" t="s">
        <v>84</v>
      </c>
      <c r="L531" t="s">
        <v>85</v>
      </c>
      <c r="M531" t="s">
        <v>86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87</v>
      </c>
      <c r="U531" t="b">
        <v>1</v>
      </c>
      <c r="V531" t="s">
        <v>189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190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1234</v>
      </c>
      <c r="B532" t="s">
        <v>79</v>
      </c>
      <c r="C532" t="s">
        <v>1086</v>
      </c>
      <c r="D532" t="s">
        <v>81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19</v>
      </c>
      <c r="G532" t="s">
        <v>19</v>
      </c>
      <c r="H532" t="s">
        <v>82</v>
      </c>
      <c r="I532" t="s">
        <v>1087</v>
      </c>
      <c r="J532">
        <v>232</v>
      </c>
      <c r="K532" t="s">
        <v>84</v>
      </c>
      <c r="L532" t="s">
        <v>85</v>
      </c>
      <c r="M532" t="s">
        <v>86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87</v>
      </c>
      <c r="U532" t="b">
        <v>1</v>
      </c>
      <c r="V532" t="s">
        <v>531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99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1235</v>
      </c>
      <c r="B533" t="s">
        <v>79</v>
      </c>
      <c r="C533" t="s">
        <v>1236</v>
      </c>
      <c r="D533" t="s">
        <v>81</v>
      </c>
      <c r="E533" s="2" t="str">
        <f>HYPERLINK("capsilon://?command=openfolder&amp;siteaddress=FAM.docvelocity-na8.net&amp;folderid=FX7D559EBC-10ED-7D16-B5EA-827126821211","FX22042455")</f>
        <v>FX22042455</v>
      </c>
      <c r="F533" t="s">
        <v>19</v>
      </c>
      <c r="G533" t="s">
        <v>19</v>
      </c>
      <c r="H533" t="s">
        <v>82</v>
      </c>
      <c r="I533" t="s">
        <v>1237</v>
      </c>
      <c r="J533">
        <v>32</v>
      </c>
      <c r="K533" t="s">
        <v>84</v>
      </c>
      <c r="L533" t="s">
        <v>85</v>
      </c>
      <c r="M533" t="s">
        <v>86</v>
      </c>
      <c r="N533">
        <v>1</v>
      </c>
      <c r="O533" s="1">
        <v>44662.435208333336</v>
      </c>
      <c r="P533" s="1">
        <v>44662.447939814818</v>
      </c>
      <c r="Q533">
        <v>897</v>
      </c>
      <c r="R533">
        <v>203</v>
      </c>
      <c r="S533" t="b">
        <v>0</v>
      </c>
      <c r="T533" t="s">
        <v>87</v>
      </c>
      <c r="U533" t="b">
        <v>0</v>
      </c>
      <c r="V533" t="s">
        <v>407</v>
      </c>
      <c r="W533" s="1">
        <v>44662.447939814818</v>
      </c>
      <c r="X533">
        <v>156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32</v>
      </c>
      <c r="AE533">
        <v>27</v>
      </c>
      <c r="AF533">
        <v>0</v>
      </c>
      <c r="AG533">
        <v>4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1238</v>
      </c>
      <c r="B534" t="s">
        <v>79</v>
      </c>
      <c r="C534" t="s">
        <v>1236</v>
      </c>
      <c r="D534" t="s">
        <v>81</v>
      </c>
      <c r="E534" s="2" t="str">
        <f>HYPERLINK("capsilon://?command=openfolder&amp;siteaddress=FAM.docvelocity-na8.net&amp;folderid=FX7D559EBC-10ED-7D16-B5EA-827126821211","FX22042455")</f>
        <v>FX22042455</v>
      </c>
      <c r="F534" t="s">
        <v>19</v>
      </c>
      <c r="G534" t="s">
        <v>19</v>
      </c>
      <c r="H534" t="s">
        <v>82</v>
      </c>
      <c r="I534" t="s">
        <v>1239</v>
      </c>
      <c r="J534">
        <v>28</v>
      </c>
      <c r="K534" t="s">
        <v>84</v>
      </c>
      <c r="L534" t="s">
        <v>85</v>
      </c>
      <c r="M534" t="s">
        <v>86</v>
      </c>
      <c r="N534">
        <v>1</v>
      </c>
      <c r="O534" s="1">
        <v>44662.43546296296</v>
      </c>
      <c r="P534" s="1">
        <v>44662.449502314812</v>
      </c>
      <c r="Q534">
        <v>1032</v>
      </c>
      <c r="R534">
        <v>181</v>
      </c>
      <c r="S534" t="b">
        <v>0</v>
      </c>
      <c r="T534" t="s">
        <v>87</v>
      </c>
      <c r="U534" t="b">
        <v>0</v>
      </c>
      <c r="V534" t="s">
        <v>407</v>
      </c>
      <c r="W534" s="1">
        <v>44662.449502314812</v>
      </c>
      <c r="X534">
        <v>134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1240</v>
      </c>
      <c r="B535" t="s">
        <v>79</v>
      </c>
      <c r="C535" t="s">
        <v>862</v>
      </c>
      <c r="D535" t="s">
        <v>81</v>
      </c>
      <c r="E535" s="2" t="str">
        <f>HYPERLINK("capsilon://?command=openfolder&amp;siteaddress=FAM.docvelocity-na8.net&amp;folderid=FXC6827D08-849C-E464-E56A-85031C66B2CB","FX22041006")</f>
        <v>FX22041006</v>
      </c>
      <c r="F535" t="s">
        <v>19</v>
      </c>
      <c r="G535" t="s">
        <v>19</v>
      </c>
      <c r="H535" t="s">
        <v>82</v>
      </c>
      <c r="I535" t="s">
        <v>1241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44662.439791666664</v>
      </c>
      <c r="P535" s="1">
        <v>44662.449467592596</v>
      </c>
      <c r="Q535">
        <v>55</v>
      </c>
      <c r="R535">
        <v>781</v>
      </c>
      <c r="S535" t="b">
        <v>0</v>
      </c>
      <c r="T535" t="s">
        <v>87</v>
      </c>
      <c r="U535" t="b">
        <v>0</v>
      </c>
      <c r="V535" t="s">
        <v>148</v>
      </c>
      <c r="W535" s="1">
        <v>44662.445243055554</v>
      </c>
      <c r="X535">
        <v>445</v>
      </c>
      <c r="Y535">
        <v>52</v>
      </c>
      <c r="Z535">
        <v>0</v>
      </c>
      <c r="AA535">
        <v>52</v>
      </c>
      <c r="AB535">
        <v>0</v>
      </c>
      <c r="AC535">
        <v>16</v>
      </c>
      <c r="AD535">
        <v>-52</v>
      </c>
      <c r="AE535">
        <v>0</v>
      </c>
      <c r="AF535">
        <v>0</v>
      </c>
      <c r="AG535">
        <v>0</v>
      </c>
      <c r="AH535" t="s">
        <v>420</v>
      </c>
      <c r="AI535" s="1">
        <v>44662.449467592596</v>
      </c>
      <c r="AJ535">
        <v>336</v>
      </c>
      <c r="AK535">
        <v>3</v>
      </c>
      <c r="AL535">
        <v>0</v>
      </c>
      <c r="AM535">
        <v>3</v>
      </c>
      <c r="AN535">
        <v>0</v>
      </c>
      <c r="AO535">
        <v>3</v>
      </c>
      <c r="AP535">
        <v>-55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1242</v>
      </c>
      <c r="B536" t="s">
        <v>79</v>
      </c>
      <c r="C536" t="s">
        <v>1243</v>
      </c>
      <c r="D536" t="s">
        <v>81</v>
      </c>
      <c r="E536" s="2" t="str">
        <f>HYPERLINK("capsilon://?command=openfolder&amp;siteaddress=FAM.docvelocity-na8.net&amp;folderid=FXA71CE2A6-851A-762B-79B6-1315D8BD7C30","FX22042660")</f>
        <v>FX22042660</v>
      </c>
      <c r="F536" t="s">
        <v>19</v>
      </c>
      <c r="G536" t="s">
        <v>19</v>
      </c>
      <c r="H536" t="s">
        <v>82</v>
      </c>
      <c r="I536" t="s">
        <v>1244</v>
      </c>
      <c r="J536">
        <v>120</v>
      </c>
      <c r="K536" t="s">
        <v>84</v>
      </c>
      <c r="L536" t="s">
        <v>85</v>
      </c>
      <c r="M536" t="s">
        <v>86</v>
      </c>
      <c r="N536">
        <v>1</v>
      </c>
      <c r="O536" s="1">
        <v>44662.449212962965</v>
      </c>
      <c r="P536" s="1">
        <v>44662.453310185185</v>
      </c>
      <c r="Q536">
        <v>96</v>
      </c>
      <c r="R536">
        <v>258</v>
      </c>
      <c r="S536" t="b">
        <v>0</v>
      </c>
      <c r="T536" t="s">
        <v>87</v>
      </c>
      <c r="U536" t="b">
        <v>0</v>
      </c>
      <c r="V536" t="s">
        <v>660</v>
      </c>
      <c r="W536" s="1">
        <v>44662.453310185185</v>
      </c>
      <c r="X536">
        <v>213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120</v>
      </c>
      <c r="AE536">
        <v>96</v>
      </c>
      <c r="AF536">
        <v>0</v>
      </c>
      <c r="AG536">
        <v>6</v>
      </c>
      <c r="AH536" t="s">
        <v>87</v>
      </c>
      <c r="AI536" t="s">
        <v>87</v>
      </c>
      <c r="AJ536" t="s">
        <v>87</v>
      </c>
      <c r="AK536" t="s">
        <v>87</v>
      </c>
      <c r="AL536" t="s">
        <v>87</v>
      </c>
      <c r="AM536" t="s">
        <v>87</v>
      </c>
      <c r="AN536" t="s">
        <v>87</v>
      </c>
      <c r="AO536" t="s">
        <v>87</v>
      </c>
      <c r="AP536" t="s">
        <v>87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1245</v>
      </c>
      <c r="B537" t="s">
        <v>79</v>
      </c>
      <c r="C537" t="s">
        <v>1236</v>
      </c>
      <c r="D537" t="s">
        <v>81</v>
      </c>
      <c r="E537" s="2" t="str">
        <f>HYPERLINK("capsilon://?command=openfolder&amp;siteaddress=FAM.docvelocity-na8.net&amp;folderid=FX7D559EBC-10ED-7D16-B5EA-827126821211","FX22042455")</f>
        <v>FX22042455</v>
      </c>
      <c r="F537" t="s">
        <v>19</v>
      </c>
      <c r="G537" t="s">
        <v>19</v>
      </c>
      <c r="H537" t="s">
        <v>82</v>
      </c>
      <c r="I537" t="s">
        <v>1237</v>
      </c>
      <c r="J537">
        <v>128</v>
      </c>
      <c r="K537" t="s">
        <v>84</v>
      </c>
      <c r="L537" t="s">
        <v>85</v>
      </c>
      <c r="M537" t="s">
        <v>86</v>
      </c>
      <c r="N537">
        <v>2</v>
      </c>
      <c r="O537" s="1">
        <v>44662.451284722221</v>
      </c>
      <c r="P537" s="1">
        <v>44662.63082175926</v>
      </c>
      <c r="Q537">
        <v>11263</v>
      </c>
      <c r="R537">
        <v>4249</v>
      </c>
      <c r="S537" t="b">
        <v>0</v>
      </c>
      <c r="T537" t="s">
        <v>87</v>
      </c>
      <c r="U537" t="b">
        <v>1</v>
      </c>
      <c r="V537" t="s">
        <v>189</v>
      </c>
      <c r="W537" s="1">
        <v>44662.510960648149</v>
      </c>
      <c r="X537">
        <v>2997</v>
      </c>
      <c r="Y537">
        <v>181</v>
      </c>
      <c r="Z537">
        <v>0</v>
      </c>
      <c r="AA537">
        <v>181</v>
      </c>
      <c r="AB537">
        <v>0</v>
      </c>
      <c r="AC537">
        <v>119</v>
      </c>
      <c r="AD537">
        <v>-53</v>
      </c>
      <c r="AE537">
        <v>0</v>
      </c>
      <c r="AF537">
        <v>0</v>
      </c>
      <c r="AG537">
        <v>0</v>
      </c>
      <c r="AH537" t="s">
        <v>102</v>
      </c>
      <c r="AI537" s="1">
        <v>44662.63082175926</v>
      </c>
      <c r="AJ537">
        <v>753</v>
      </c>
      <c r="AK537">
        <v>12</v>
      </c>
      <c r="AL537">
        <v>0</v>
      </c>
      <c r="AM537">
        <v>12</v>
      </c>
      <c r="AN537">
        <v>0</v>
      </c>
      <c r="AO537">
        <v>5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1246</v>
      </c>
      <c r="B538" t="s">
        <v>79</v>
      </c>
      <c r="C538" t="s">
        <v>1236</v>
      </c>
      <c r="D538" t="s">
        <v>81</v>
      </c>
      <c r="E538" s="2" t="str">
        <f>HYPERLINK("capsilon://?command=openfolder&amp;siteaddress=FAM.docvelocity-na8.net&amp;folderid=FX7D559EBC-10ED-7D16-B5EA-827126821211","FX22042455")</f>
        <v>FX22042455</v>
      </c>
      <c r="F538" t="s">
        <v>19</v>
      </c>
      <c r="G538" t="s">
        <v>19</v>
      </c>
      <c r="H538" t="s">
        <v>82</v>
      </c>
      <c r="I538" t="s">
        <v>1239</v>
      </c>
      <c r="J538">
        <v>56</v>
      </c>
      <c r="K538" t="s">
        <v>84</v>
      </c>
      <c r="L538" t="s">
        <v>85</v>
      </c>
      <c r="M538" t="s">
        <v>86</v>
      </c>
      <c r="N538">
        <v>2</v>
      </c>
      <c r="O538" s="1">
        <v>44662.452847222223</v>
      </c>
      <c r="P538" s="1">
        <v>44662.462199074071</v>
      </c>
      <c r="Q538">
        <v>190</v>
      </c>
      <c r="R538">
        <v>618</v>
      </c>
      <c r="S538" t="b">
        <v>0</v>
      </c>
      <c r="T538" t="s">
        <v>87</v>
      </c>
      <c r="U538" t="b">
        <v>1</v>
      </c>
      <c r="V538" t="s">
        <v>660</v>
      </c>
      <c r="W538" s="1">
        <v>44662.458495370367</v>
      </c>
      <c r="X538">
        <v>447</v>
      </c>
      <c r="Y538">
        <v>42</v>
      </c>
      <c r="Z538">
        <v>0</v>
      </c>
      <c r="AA538">
        <v>42</v>
      </c>
      <c r="AB538">
        <v>0</v>
      </c>
      <c r="AC538">
        <v>36</v>
      </c>
      <c r="AD538">
        <v>14</v>
      </c>
      <c r="AE538">
        <v>0</v>
      </c>
      <c r="AF538">
        <v>0</v>
      </c>
      <c r="AG538">
        <v>0</v>
      </c>
      <c r="AH538" t="s">
        <v>413</v>
      </c>
      <c r="AI538" s="1">
        <v>44662.462199074071</v>
      </c>
      <c r="AJ538">
        <v>171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1247</v>
      </c>
      <c r="B539" t="s">
        <v>79</v>
      </c>
      <c r="C539" t="s">
        <v>1248</v>
      </c>
      <c r="D539" t="s">
        <v>81</v>
      </c>
      <c r="E539" s="2" t="str">
        <f>HYPERLINK("capsilon://?command=openfolder&amp;siteaddress=FAM.docvelocity-na8.net&amp;folderid=FXF2FA7721-99EE-EAE9-A0E3-B5528796B6F6","FX22035034")</f>
        <v>FX22035034</v>
      </c>
      <c r="F539" t="s">
        <v>19</v>
      </c>
      <c r="G539" t="s">
        <v>19</v>
      </c>
      <c r="H539" t="s">
        <v>82</v>
      </c>
      <c r="I539" t="s">
        <v>1249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44662.455335648148</v>
      </c>
      <c r="P539" s="1">
        <v>44662.494467592594</v>
      </c>
      <c r="Q539">
        <v>3136</v>
      </c>
      <c r="R539">
        <v>245</v>
      </c>
      <c r="S539" t="b">
        <v>0</v>
      </c>
      <c r="T539" t="s">
        <v>87</v>
      </c>
      <c r="U539" t="b">
        <v>0</v>
      </c>
      <c r="V539" t="s">
        <v>127</v>
      </c>
      <c r="W539" s="1">
        <v>44662.492256944446</v>
      </c>
      <c r="X539">
        <v>120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442</v>
      </c>
      <c r="AI539" s="1">
        <v>44662.494467592594</v>
      </c>
      <c r="AJ539">
        <v>43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1250</v>
      </c>
      <c r="B540" t="s">
        <v>79</v>
      </c>
      <c r="C540" t="s">
        <v>1243</v>
      </c>
      <c r="D540" t="s">
        <v>81</v>
      </c>
      <c r="E540" s="2" t="str">
        <f>HYPERLINK("capsilon://?command=openfolder&amp;siteaddress=FAM.docvelocity-na8.net&amp;folderid=FXA71CE2A6-851A-762B-79B6-1315D8BD7C30","FX22042660")</f>
        <v>FX22042660</v>
      </c>
      <c r="F540" t="s">
        <v>19</v>
      </c>
      <c r="G540" t="s">
        <v>19</v>
      </c>
      <c r="H540" t="s">
        <v>82</v>
      </c>
      <c r="I540" t="s">
        <v>1244</v>
      </c>
      <c r="J540">
        <v>180</v>
      </c>
      <c r="K540" t="s">
        <v>84</v>
      </c>
      <c r="L540" t="s">
        <v>85</v>
      </c>
      <c r="M540" t="s">
        <v>86</v>
      </c>
      <c r="N540">
        <v>2</v>
      </c>
      <c r="O540" s="1">
        <v>44662.456909722219</v>
      </c>
      <c r="P540" s="1">
        <v>44662.663206018522</v>
      </c>
      <c r="Q540">
        <v>15022</v>
      </c>
      <c r="R540">
        <v>2802</v>
      </c>
      <c r="S540" t="b">
        <v>0</v>
      </c>
      <c r="T540" t="s">
        <v>87</v>
      </c>
      <c r="U540" t="b">
        <v>1</v>
      </c>
      <c r="V540" t="s">
        <v>130</v>
      </c>
      <c r="W540" s="1">
        <v>44662.511655092596</v>
      </c>
      <c r="X540">
        <v>1944</v>
      </c>
      <c r="Y540">
        <v>226</v>
      </c>
      <c r="Z540">
        <v>0</v>
      </c>
      <c r="AA540">
        <v>226</v>
      </c>
      <c r="AB540">
        <v>0</v>
      </c>
      <c r="AC540">
        <v>196</v>
      </c>
      <c r="AD540">
        <v>-46</v>
      </c>
      <c r="AE540">
        <v>0</v>
      </c>
      <c r="AF540">
        <v>0</v>
      </c>
      <c r="AG540">
        <v>0</v>
      </c>
      <c r="AH540" t="s">
        <v>102</v>
      </c>
      <c r="AI540" s="1">
        <v>44662.663206018522</v>
      </c>
      <c r="AJ540">
        <v>562</v>
      </c>
      <c r="AK540">
        <v>4</v>
      </c>
      <c r="AL540">
        <v>0</v>
      </c>
      <c r="AM540">
        <v>4</v>
      </c>
      <c r="AN540">
        <v>0</v>
      </c>
      <c r="AO540">
        <v>3</v>
      </c>
      <c r="AP540">
        <v>-50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1251</v>
      </c>
      <c r="B541" t="s">
        <v>79</v>
      </c>
      <c r="C541" t="s">
        <v>1231</v>
      </c>
      <c r="D541" t="s">
        <v>81</v>
      </c>
      <c r="E541" s="2" t="str">
        <f>HYPERLINK("capsilon://?command=openfolder&amp;siteaddress=FAM.docvelocity-na8.net&amp;folderid=FX7D7B12B2-393C-D28C-991A-791B5BE057F7","FX220313813")</f>
        <v>FX220313813</v>
      </c>
      <c r="F541" t="s">
        <v>19</v>
      </c>
      <c r="G541" t="s">
        <v>19</v>
      </c>
      <c r="H541" t="s">
        <v>82</v>
      </c>
      <c r="I541" t="s">
        <v>1232</v>
      </c>
      <c r="J541">
        <v>104</v>
      </c>
      <c r="K541" t="s">
        <v>84</v>
      </c>
      <c r="L541" t="s">
        <v>85</v>
      </c>
      <c r="M541" t="s">
        <v>86</v>
      </c>
      <c r="N541">
        <v>2</v>
      </c>
      <c r="O541" s="1">
        <v>44652.65525462963</v>
      </c>
      <c r="P541" s="1">
        <v>44652.667442129627</v>
      </c>
      <c r="Q541">
        <v>143</v>
      </c>
      <c r="R541">
        <v>910</v>
      </c>
      <c r="S541" t="b">
        <v>0</v>
      </c>
      <c r="T541" t="s">
        <v>87</v>
      </c>
      <c r="U541" t="b">
        <v>1</v>
      </c>
      <c r="V541" t="s">
        <v>148</v>
      </c>
      <c r="W541" s="1">
        <v>44652.660497685189</v>
      </c>
      <c r="X541">
        <v>372</v>
      </c>
      <c r="Y541">
        <v>85</v>
      </c>
      <c r="Z541">
        <v>0</v>
      </c>
      <c r="AA541">
        <v>85</v>
      </c>
      <c r="AB541">
        <v>0</v>
      </c>
      <c r="AC541">
        <v>1</v>
      </c>
      <c r="AD541">
        <v>19</v>
      </c>
      <c r="AE541">
        <v>0</v>
      </c>
      <c r="AF541">
        <v>0</v>
      </c>
      <c r="AG541">
        <v>0</v>
      </c>
      <c r="AH541" t="s">
        <v>99</v>
      </c>
      <c r="AI541" s="1">
        <v>44652.667442129627</v>
      </c>
      <c r="AJ541">
        <v>538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1252</v>
      </c>
      <c r="B542" t="s">
        <v>79</v>
      </c>
      <c r="C542" t="s">
        <v>1253</v>
      </c>
      <c r="D542" t="s">
        <v>81</v>
      </c>
      <c r="E542" s="2" t="str">
        <f t="shared" ref="E542:E547" si="15">HYPERLINK("capsilon://?command=openfolder&amp;siteaddress=FAM.docvelocity-na8.net&amp;folderid=FX4A2D066D-54D2-9DAC-007A-468A59D13405","FX220312714")</f>
        <v>FX220312714</v>
      </c>
      <c r="F542" t="s">
        <v>19</v>
      </c>
      <c r="G542" t="s">
        <v>19</v>
      </c>
      <c r="H542" t="s">
        <v>82</v>
      </c>
      <c r="I542" t="s">
        <v>1254</v>
      </c>
      <c r="J542">
        <v>32</v>
      </c>
      <c r="K542" t="s">
        <v>84</v>
      </c>
      <c r="L542" t="s">
        <v>85</v>
      </c>
      <c r="M542" t="s">
        <v>86</v>
      </c>
      <c r="N542">
        <v>2</v>
      </c>
      <c r="O542" s="1">
        <v>44662.462106481478</v>
      </c>
      <c r="P542" s="1">
        <v>44662.484895833331</v>
      </c>
      <c r="Q542">
        <v>1096</v>
      </c>
      <c r="R542">
        <v>873</v>
      </c>
      <c r="S542" t="b">
        <v>0</v>
      </c>
      <c r="T542" t="s">
        <v>87</v>
      </c>
      <c r="U542" t="b">
        <v>0</v>
      </c>
      <c r="V542" t="s">
        <v>148</v>
      </c>
      <c r="W542" s="1">
        <v>44662.472939814812</v>
      </c>
      <c r="X542">
        <v>639</v>
      </c>
      <c r="Y542">
        <v>36</v>
      </c>
      <c r="Z542">
        <v>0</v>
      </c>
      <c r="AA542">
        <v>36</v>
      </c>
      <c r="AB542">
        <v>0</v>
      </c>
      <c r="AC542">
        <v>31</v>
      </c>
      <c r="AD542">
        <v>-4</v>
      </c>
      <c r="AE542">
        <v>0</v>
      </c>
      <c r="AF542">
        <v>0</v>
      </c>
      <c r="AG542">
        <v>0</v>
      </c>
      <c r="AH542" t="s">
        <v>442</v>
      </c>
      <c r="AI542" s="1">
        <v>44662.484895833331</v>
      </c>
      <c r="AJ542">
        <v>234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1255</v>
      </c>
      <c r="B543" t="s">
        <v>79</v>
      </c>
      <c r="C543" t="s">
        <v>1253</v>
      </c>
      <c r="D543" t="s">
        <v>81</v>
      </c>
      <c r="E543" s="2" t="str">
        <f t="shared" si="15"/>
        <v>FX220312714</v>
      </c>
      <c r="F543" t="s">
        <v>19</v>
      </c>
      <c r="G543" t="s">
        <v>19</v>
      </c>
      <c r="H543" t="s">
        <v>82</v>
      </c>
      <c r="I543" t="s">
        <v>1256</v>
      </c>
      <c r="J543">
        <v>32</v>
      </c>
      <c r="K543" t="s">
        <v>84</v>
      </c>
      <c r="L543" t="s">
        <v>85</v>
      </c>
      <c r="M543" t="s">
        <v>86</v>
      </c>
      <c r="N543">
        <v>2</v>
      </c>
      <c r="O543" s="1">
        <v>44662.463541666664</v>
      </c>
      <c r="P543" s="1">
        <v>44662.472719907404</v>
      </c>
      <c r="Q543">
        <v>296</v>
      </c>
      <c r="R543">
        <v>497</v>
      </c>
      <c r="S543" t="b">
        <v>0</v>
      </c>
      <c r="T543" t="s">
        <v>87</v>
      </c>
      <c r="U543" t="b">
        <v>0</v>
      </c>
      <c r="V543" t="s">
        <v>158</v>
      </c>
      <c r="W543" s="1">
        <v>44662.471203703702</v>
      </c>
      <c r="X543">
        <v>387</v>
      </c>
      <c r="Y543">
        <v>41</v>
      </c>
      <c r="Z543">
        <v>0</v>
      </c>
      <c r="AA543">
        <v>41</v>
      </c>
      <c r="AB543">
        <v>0</v>
      </c>
      <c r="AC543">
        <v>35</v>
      </c>
      <c r="AD543">
        <v>-9</v>
      </c>
      <c r="AE543">
        <v>0</v>
      </c>
      <c r="AF543">
        <v>0</v>
      </c>
      <c r="AG543">
        <v>0</v>
      </c>
      <c r="AH543" t="s">
        <v>413</v>
      </c>
      <c r="AI543" s="1">
        <v>44662.472719907404</v>
      </c>
      <c r="AJ543">
        <v>110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1257</v>
      </c>
      <c r="B544" t="s">
        <v>79</v>
      </c>
      <c r="C544" t="s">
        <v>1253</v>
      </c>
      <c r="D544" t="s">
        <v>81</v>
      </c>
      <c r="E544" s="2" t="str">
        <f t="shared" si="15"/>
        <v>FX220312714</v>
      </c>
      <c r="F544" t="s">
        <v>19</v>
      </c>
      <c r="G544" t="s">
        <v>19</v>
      </c>
      <c r="H544" t="s">
        <v>82</v>
      </c>
      <c r="I544" t="s">
        <v>1258</v>
      </c>
      <c r="J544">
        <v>32</v>
      </c>
      <c r="K544" t="s">
        <v>84</v>
      </c>
      <c r="L544" t="s">
        <v>85</v>
      </c>
      <c r="M544" t="s">
        <v>86</v>
      </c>
      <c r="N544">
        <v>2</v>
      </c>
      <c r="O544" s="1">
        <v>44662.463576388887</v>
      </c>
      <c r="P544" s="1">
        <v>44662.487453703703</v>
      </c>
      <c r="Q544">
        <v>1536</v>
      </c>
      <c r="R544">
        <v>527</v>
      </c>
      <c r="S544" t="b">
        <v>0</v>
      </c>
      <c r="T544" t="s">
        <v>87</v>
      </c>
      <c r="U544" t="b">
        <v>0</v>
      </c>
      <c r="V544" t="s">
        <v>158</v>
      </c>
      <c r="W544" s="1">
        <v>44662.474768518521</v>
      </c>
      <c r="X544">
        <v>307</v>
      </c>
      <c r="Y544">
        <v>41</v>
      </c>
      <c r="Z544">
        <v>0</v>
      </c>
      <c r="AA544">
        <v>41</v>
      </c>
      <c r="AB544">
        <v>0</v>
      </c>
      <c r="AC544">
        <v>37</v>
      </c>
      <c r="AD544">
        <v>-9</v>
      </c>
      <c r="AE544">
        <v>0</v>
      </c>
      <c r="AF544">
        <v>0</v>
      </c>
      <c r="AG544">
        <v>0</v>
      </c>
      <c r="AH544" t="s">
        <v>442</v>
      </c>
      <c r="AI544" s="1">
        <v>44662.487453703703</v>
      </c>
      <c r="AJ544">
        <v>220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1259</v>
      </c>
      <c r="B545" t="s">
        <v>79</v>
      </c>
      <c r="C545" t="s">
        <v>1253</v>
      </c>
      <c r="D545" t="s">
        <v>81</v>
      </c>
      <c r="E545" s="2" t="str">
        <f t="shared" si="15"/>
        <v>FX220312714</v>
      </c>
      <c r="F545" t="s">
        <v>19</v>
      </c>
      <c r="G545" t="s">
        <v>19</v>
      </c>
      <c r="H545" t="s">
        <v>82</v>
      </c>
      <c r="I545" t="s">
        <v>1260</v>
      </c>
      <c r="J545">
        <v>32</v>
      </c>
      <c r="K545" t="s">
        <v>84</v>
      </c>
      <c r="L545" t="s">
        <v>85</v>
      </c>
      <c r="M545" t="s">
        <v>86</v>
      </c>
      <c r="N545">
        <v>2</v>
      </c>
      <c r="O545" s="1">
        <v>44662.463680555556</v>
      </c>
      <c r="P545" s="1">
        <v>44662.489930555559</v>
      </c>
      <c r="Q545">
        <v>1815</v>
      </c>
      <c r="R545">
        <v>453</v>
      </c>
      <c r="S545" t="b">
        <v>0</v>
      </c>
      <c r="T545" t="s">
        <v>87</v>
      </c>
      <c r="U545" t="b">
        <v>0</v>
      </c>
      <c r="V545" t="s">
        <v>158</v>
      </c>
      <c r="W545" s="1">
        <v>44662.477581018517</v>
      </c>
      <c r="X545">
        <v>242</v>
      </c>
      <c r="Y545">
        <v>41</v>
      </c>
      <c r="Z545">
        <v>0</v>
      </c>
      <c r="AA545">
        <v>41</v>
      </c>
      <c r="AB545">
        <v>0</v>
      </c>
      <c r="AC545">
        <v>34</v>
      </c>
      <c r="AD545">
        <v>-9</v>
      </c>
      <c r="AE545">
        <v>0</v>
      </c>
      <c r="AF545">
        <v>0</v>
      </c>
      <c r="AG545">
        <v>0</v>
      </c>
      <c r="AH545" t="s">
        <v>442</v>
      </c>
      <c r="AI545" s="1">
        <v>44662.489930555559</v>
      </c>
      <c r="AJ545">
        <v>211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1261</v>
      </c>
      <c r="B546" t="s">
        <v>79</v>
      </c>
      <c r="C546" t="s">
        <v>1253</v>
      </c>
      <c r="D546" t="s">
        <v>81</v>
      </c>
      <c r="E546" s="2" t="str">
        <f t="shared" si="15"/>
        <v>FX220312714</v>
      </c>
      <c r="F546" t="s">
        <v>19</v>
      </c>
      <c r="G546" t="s">
        <v>19</v>
      </c>
      <c r="H546" t="s">
        <v>82</v>
      </c>
      <c r="I546" t="s">
        <v>1262</v>
      </c>
      <c r="J546">
        <v>32</v>
      </c>
      <c r="K546" t="s">
        <v>84</v>
      </c>
      <c r="L546" t="s">
        <v>85</v>
      </c>
      <c r="M546" t="s">
        <v>86</v>
      </c>
      <c r="N546">
        <v>2</v>
      </c>
      <c r="O546" s="1">
        <v>44662.46371527778</v>
      </c>
      <c r="P546" s="1">
        <v>44662.491898148146</v>
      </c>
      <c r="Q546">
        <v>1973</v>
      </c>
      <c r="R546">
        <v>462</v>
      </c>
      <c r="S546" t="b">
        <v>0</v>
      </c>
      <c r="T546" t="s">
        <v>87</v>
      </c>
      <c r="U546" t="b">
        <v>0</v>
      </c>
      <c r="V546" t="s">
        <v>158</v>
      </c>
      <c r="W546" s="1">
        <v>44662.480624999997</v>
      </c>
      <c r="X546">
        <v>262</v>
      </c>
      <c r="Y546">
        <v>41</v>
      </c>
      <c r="Z546">
        <v>0</v>
      </c>
      <c r="AA546">
        <v>41</v>
      </c>
      <c r="AB546">
        <v>0</v>
      </c>
      <c r="AC546">
        <v>34</v>
      </c>
      <c r="AD546">
        <v>-9</v>
      </c>
      <c r="AE546">
        <v>0</v>
      </c>
      <c r="AF546">
        <v>0</v>
      </c>
      <c r="AG546">
        <v>0</v>
      </c>
      <c r="AH546" t="s">
        <v>99</v>
      </c>
      <c r="AI546" s="1">
        <v>44662.491898148146</v>
      </c>
      <c r="AJ546">
        <v>200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-9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1263</v>
      </c>
      <c r="B547" t="s">
        <v>79</v>
      </c>
      <c r="C547" t="s">
        <v>1253</v>
      </c>
      <c r="D547" t="s">
        <v>81</v>
      </c>
      <c r="E547" s="2" t="str">
        <f t="shared" si="15"/>
        <v>FX220312714</v>
      </c>
      <c r="F547" t="s">
        <v>19</v>
      </c>
      <c r="G547" t="s">
        <v>19</v>
      </c>
      <c r="H547" t="s">
        <v>82</v>
      </c>
      <c r="I547" t="s">
        <v>1264</v>
      </c>
      <c r="J547">
        <v>32</v>
      </c>
      <c r="K547" t="s">
        <v>84</v>
      </c>
      <c r="L547" t="s">
        <v>85</v>
      </c>
      <c r="M547" t="s">
        <v>86</v>
      </c>
      <c r="N547">
        <v>2</v>
      </c>
      <c r="O547" s="1">
        <v>44662.463831018518</v>
      </c>
      <c r="P547" s="1">
        <v>44662.493958333333</v>
      </c>
      <c r="Q547">
        <v>1966</v>
      </c>
      <c r="R547">
        <v>637</v>
      </c>
      <c r="S547" t="b">
        <v>0</v>
      </c>
      <c r="T547" t="s">
        <v>87</v>
      </c>
      <c r="U547" t="b">
        <v>0</v>
      </c>
      <c r="V547" t="s">
        <v>158</v>
      </c>
      <c r="W547" s="1">
        <v>44662.484039351853</v>
      </c>
      <c r="X547">
        <v>294</v>
      </c>
      <c r="Y547">
        <v>41</v>
      </c>
      <c r="Z547">
        <v>0</v>
      </c>
      <c r="AA547">
        <v>41</v>
      </c>
      <c r="AB547">
        <v>0</v>
      </c>
      <c r="AC547">
        <v>34</v>
      </c>
      <c r="AD547">
        <v>-9</v>
      </c>
      <c r="AE547">
        <v>0</v>
      </c>
      <c r="AF547">
        <v>0</v>
      </c>
      <c r="AG547">
        <v>0</v>
      </c>
      <c r="AH547" t="s">
        <v>442</v>
      </c>
      <c r="AI547" s="1">
        <v>44662.493958333333</v>
      </c>
      <c r="AJ547">
        <v>169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1265</v>
      </c>
      <c r="B548" t="s">
        <v>79</v>
      </c>
      <c r="C548" t="s">
        <v>1266</v>
      </c>
      <c r="D548" t="s">
        <v>81</v>
      </c>
      <c r="E548" s="2" t="str">
        <f>HYPERLINK("capsilon://?command=openfolder&amp;siteaddress=FAM.docvelocity-na8.net&amp;folderid=FX462B7AC7-E921-0408-1430-6ED18F09C156","FX21114978")</f>
        <v>FX21114978</v>
      </c>
      <c r="F548" t="s">
        <v>19</v>
      </c>
      <c r="G548" t="s">
        <v>19</v>
      </c>
      <c r="H548" t="s">
        <v>82</v>
      </c>
      <c r="I548" t="s">
        <v>1267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44662.467013888891</v>
      </c>
      <c r="P548" s="1">
        <v>44662.495069444441</v>
      </c>
      <c r="Q548">
        <v>1546</v>
      </c>
      <c r="R548">
        <v>878</v>
      </c>
      <c r="S548" t="b">
        <v>0</v>
      </c>
      <c r="T548" t="s">
        <v>87</v>
      </c>
      <c r="U548" t="b">
        <v>0</v>
      </c>
      <c r="V548" t="s">
        <v>158</v>
      </c>
      <c r="W548" s="1">
        <v>44662.491053240738</v>
      </c>
      <c r="X548">
        <v>605</v>
      </c>
      <c r="Y548">
        <v>21</v>
      </c>
      <c r="Z548">
        <v>0</v>
      </c>
      <c r="AA548">
        <v>21</v>
      </c>
      <c r="AB548">
        <v>0</v>
      </c>
      <c r="AC548">
        <v>20</v>
      </c>
      <c r="AD548">
        <v>7</v>
      </c>
      <c r="AE548">
        <v>0</v>
      </c>
      <c r="AF548">
        <v>0</v>
      </c>
      <c r="AG548">
        <v>0</v>
      </c>
      <c r="AH548" t="s">
        <v>99</v>
      </c>
      <c r="AI548" s="1">
        <v>44662.495069444441</v>
      </c>
      <c r="AJ548">
        <v>273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1268</v>
      </c>
      <c r="B549" t="s">
        <v>79</v>
      </c>
      <c r="C549" t="s">
        <v>1266</v>
      </c>
      <c r="D549" t="s">
        <v>81</v>
      </c>
      <c r="E549" s="2" t="str">
        <f>HYPERLINK("capsilon://?command=openfolder&amp;siteaddress=FAM.docvelocity-na8.net&amp;folderid=FX462B7AC7-E921-0408-1430-6ED18F09C156","FX21114978")</f>
        <v>FX21114978</v>
      </c>
      <c r="F549" t="s">
        <v>19</v>
      </c>
      <c r="G549" t="s">
        <v>19</v>
      </c>
      <c r="H549" t="s">
        <v>82</v>
      </c>
      <c r="I549" t="s">
        <v>1269</v>
      </c>
      <c r="J549">
        <v>32</v>
      </c>
      <c r="K549" t="s">
        <v>84</v>
      </c>
      <c r="L549" t="s">
        <v>85</v>
      </c>
      <c r="M549" t="s">
        <v>86</v>
      </c>
      <c r="N549">
        <v>2</v>
      </c>
      <c r="O549" s="1">
        <v>44662.46707175926</v>
      </c>
      <c r="P549" s="1">
        <v>44662.505370370367</v>
      </c>
      <c r="Q549">
        <v>2311</v>
      </c>
      <c r="R549">
        <v>998</v>
      </c>
      <c r="S549" t="b">
        <v>0</v>
      </c>
      <c r="T549" t="s">
        <v>87</v>
      </c>
      <c r="U549" t="b">
        <v>0</v>
      </c>
      <c r="V549" t="s">
        <v>158</v>
      </c>
      <c r="W549" s="1">
        <v>44662.500254629631</v>
      </c>
      <c r="X549">
        <v>794</v>
      </c>
      <c r="Y549">
        <v>42</v>
      </c>
      <c r="Z549">
        <v>0</v>
      </c>
      <c r="AA549">
        <v>42</v>
      </c>
      <c r="AB549">
        <v>0</v>
      </c>
      <c r="AC549">
        <v>38</v>
      </c>
      <c r="AD549">
        <v>-10</v>
      </c>
      <c r="AE549">
        <v>0</v>
      </c>
      <c r="AF549">
        <v>0</v>
      </c>
      <c r="AG549">
        <v>0</v>
      </c>
      <c r="AH549" t="s">
        <v>99</v>
      </c>
      <c r="AI549" s="1">
        <v>44662.505370370367</v>
      </c>
      <c r="AJ549">
        <v>191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-13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1270</v>
      </c>
      <c r="B550" t="s">
        <v>79</v>
      </c>
      <c r="C550" t="s">
        <v>1266</v>
      </c>
      <c r="D550" t="s">
        <v>81</v>
      </c>
      <c r="E550" s="2" t="str">
        <f>HYPERLINK("capsilon://?command=openfolder&amp;siteaddress=FAM.docvelocity-na8.net&amp;folderid=FX462B7AC7-E921-0408-1430-6ED18F09C156","FX21114978")</f>
        <v>FX21114978</v>
      </c>
      <c r="F550" t="s">
        <v>19</v>
      </c>
      <c r="G550" t="s">
        <v>19</v>
      </c>
      <c r="H550" t="s">
        <v>82</v>
      </c>
      <c r="I550" t="s">
        <v>1271</v>
      </c>
      <c r="J550">
        <v>32</v>
      </c>
      <c r="K550" t="s">
        <v>84</v>
      </c>
      <c r="L550" t="s">
        <v>85</v>
      </c>
      <c r="M550" t="s">
        <v>86</v>
      </c>
      <c r="N550">
        <v>2</v>
      </c>
      <c r="O550" s="1">
        <v>44662.467141203706</v>
      </c>
      <c r="P550" s="1">
        <v>44662.507627314815</v>
      </c>
      <c r="Q550">
        <v>2718</v>
      </c>
      <c r="R550">
        <v>780</v>
      </c>
      <c r="S550" t="b">
        <v>0</v>
      </c>
      <c r="T550" t="s">
        <v>87</v>
      </c>
      <c r="U550" t="b">
        <v>0</v>
      </c>
      <c r="V550" t="s">
        <v>127</v>
      </c>
      <c r="W550" s="1">
        <v>44662.498831018522</v>
      </c>
      <c r="X550">
        <v>567</v>
      </c>
      <c r="Y550">
        <v>45</v>
      </c>
      <c r="Z550">
        <v>0</v>
      </c>
      <c r="AA550">
        <v>45</v>
      </c>
      <c r="AB550">
        <v>0</v>
      </c>
      <c r="AC550">
        <v>42</v>
      </c>
      <c r="AD550">
        <v>-13</v>
      </c>
      <c r="AE550">
        <v>0</v>
      </c>
      <c r="AF550">
        <v>0</v>
      </c>
      <c r="AG550">
        <v>0</v>
      </c>
      <c r="AH550" t="s">
        <v>99</v>
      </c>
      <c r="AI550" s="1">
        <v>44662.507627314815</v>
      </c>
      <c r="AJ550">
        <v>194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-13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1272</v>
      </c>
      <c r="B551" t="s">
        <v>79</v>
      </c>
      <c r="C551" t="s">
        <v>1273</v>
      </c>
      <c r="D551" t="s">
        <v>81</v>
      </c>
      <c r="E551" s="2" t="str">
        <f>HYPERLINK("capsilon://?command=openfolder&amp;siteaddress=FAM.docvelocity-na8.net&amp;folderid=FX63B978CA-328B-D008-DBA7-EF95BAC98059","FX22037506")</f>
        <v>FX22037506</v>
      </c>
      <c r="F551" t="s">
        <v>19</v>
      </c>
      <c r="G551" t="s">
        <v>19</v>
      </c>
      <c r="H551" t="s">
        <v>82</v>
      </c>
      <c r="I551" t="s">
        <v>1274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44662.478194444448</v>
      </c>
      <c r="P551" s="1">
        <v>44662.507800925923</v>
      </c>
      <c r="Q551">
        <v>2460</v>
      </c>
      <c r="R551">
        <v>98</v>
      </c>
      <c r="S551" t="b">
        <v>0</v>
      </c>
      <c r="T551" t="s">
        <v>87</v>
      </c>
      <c r="U551" t="b">
        <v>0</v>
      </c>
      <c r="V551" t="s">
        <v>180</v>
      </c>
      <c r="W551" s="1">
        <v>44662.500486111108</v>
      </c>
      <c r="X551">
        <v>27</v>
      </c>
      <c r="Y551">
        <v>0</v>
      </c>
      <c r="Z551">
        <v>0</v>
      </c>
      <c r="AA551">
        <v>0</v>
      </c>
      <c r="AB551">
        <v>37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99</v>
      </c>
      <c r="AI551" s="1">
        <v>44662.507800925923</v>
      </c>
      <c r="AJ551">
        <v>14</v>
      </c>
      <c r="AK551">
        <v>0</v>
      </c>
      <c r="AL551">
        <v>0</v>
      </c>
      <c r="AM551">
        <v>0</v>
      </c>
      <c r="AN551">
        <v>37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1275</v>
      </c>
      <c r="B552" t="s">
        <v>79</v>
      </c>
      <c r="C552" t="s">
        <v>1276</v>
      </c>
      <c r="D552" t="s">
        <v>81</v>
      </c>
      <c r="E552" s="2" t="str">
        <f>HYPERLINK("capsilon://?command=openfolder&amp;siteaddress=FAM.docvelocity-na8.net&amp;folderid=FX285EF429-3E72-AB92-62D6-E7E2C74321DD","FX22042484")</f>
        <v>FX22042484</v>
      </c>
      <c r="F552" t="s">
        <v>19</v>
      </c>
      <c r="G552" t="s">
        <v>19</v>
      </c>
      <c r="H552" t="s">
        <v>82</v>
      </c>
      <c r="I552" t="s">
        <v>1277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44662.484664351854</v>
      </c>
      <c r="P552" s="1">
        <v>44662.501736111109</v>
      </c>
      <c r="Q552">
        <v>816</v>
      </c>
      <c r="R552">
        <v>659</v>
      </c>
      <c r="S552" t="b">
        <v>0</v>
      </c>
      <c r="T552" t="s">
        <v>87</v>
      </c>
      <c r="U552" t="b">
        <v>0</v>
      </c>
      <c r="V552" t="s">
        <v>108</v>
      </c>
      <c r="W552" s="1">
        <v>44662.496747685182</v>
      </c>
      <c r="X552">
        <v>321</v>
      </c>
      <c r="Y552">
        <v>21</v>
      </c>
      <c r="Z552">
        <v>0</v>
      </c>
      <c r="AA552">
        <v>21</v>
      </c>
      <c r="AB552">
        <v>0</v>
      </c>
      <c r="AC552">
        <v>18</v>
      </c>
      <c r="AD552">
        <v>7</v>
      </c>
      <c r="AE552">
        <v>0</v>
      </c>
      <c r="AF552">
        <v>0</v>
      </c>
      <c r="AG552">
        <v>0</v>
      </c>
      <c r="AH552" t="s">
        <v>99</v>
      </c>
      <c r="AI552" s="1">
        <v>44662.501736111109</v>
      </c>
      <c r="AJ552">
        <v>278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1278</v>
      </c>
      <c r="B553" t="s">
        <v>79</v>
      </c>
      <c r="C553" t="s">
        <v>1276</v>
      </c>
      <c r="D553" t="s">
        <v>81</v>
      </c>
      <c r="E553" s="2" t="str">
        <f>HYPERLINK("capsilon://?command=openfolder&amp;siteaddress=FAM.docvelocity-na8.net&amp;folderid=FX285EF429-3E72-AB92-62D6-E7E2C74321DD","FX22042484")</f>
        <v>FX22042484</v>
      </c>
      <c r="F553" t="s">
        <v>19</v>
      </c>
      <c r="G553" t="s">
        <v>19</v>
      </c>
      <c r="H553" t="s">
        <v>82</v>
      </c>
      <c r="I553" t="s">
        <v>1279</v>
      </c>
      <c r="J553">
        <v>98</v>
      </c>
      <c r="K553" t="s">
        <v>84</v>
      </c>
      <c r="L553" t="s">
        <v>85</v>
      </c>
      <c r="M553" t="s">
        <v>86</v>
      </c>
      <c r="N553">
        <v>1</v>
      </c>
      <c r="O553" s="1">
        <v>44662.485381944447</v>
      </c>
      <c r="P553" s="1">
        <v>44662.495011574072</v>
      </c>
      <c r="Q553">
        <v>593</v>
      </c>
      <c r="R553">
        <v>239</v>
      </c>
      <c r="S553" t="b">
        <v>0</v>
      </c>
      <c r="T553" t="s">
        <v>87</v>
      </c>
      <c r="U553" t="b">
        <v>0</v>
      </c>
      <c r="V553" t="s">
        <v>88</v>
      </c>
      <c r="W553" s="1">
        <v>44662.495011574072</v>
      </c>
      <c r="X553">
        <v>239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98</v>
      </c>
      <c r="AE553">
        <v>79</v>
      </c>
      <c r="AF553">
        <v>0</v>
      </c>
      <c r="AG553">
        <v>5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1280</v>
      </c>
      <c r="B554" t="s">
        <v>79</v>
      </c>
      <c r="C554" t="s">
        <v>1276</v>
      </c>
      <c r="D554" t="s">
        <v>81</v>
      </c>
      <c r="E554" s="2" t="str">
        <f>HYPERLINK("capsilon://?command=openfolder&amp;siteaddress=FAM.docvelocity-na8.net&amp;folderid=FX285EF429-3E72-AB92-62D6-E7E2C74321DD","FX22042484")</f>
        <v>FX22042484</v>
      </c>
      <c r="F554" t="s">
        <v>19</v>
      </c>
      <c r="G554" t="s">
        <v>19</v>
      </c>
      <c r="H554" t="s">
        <v>82</v>
      </c>
      <c r="I554" t="s">
        <v>1281</v>
      </c>
      <c r="J554">
        <v>60</v>
      </c>
      <c r="K554" t="s">
        <v>84</v>
      </c>
      <c r="L554" t="s">
        <v>85</v>
      </c>
      <c r="M554" t="s">
        <v>86</v>
      </c>
      <c r="N554">
        <v>1</v>
      </c>
      <c r="O554" s="1">
        <v>44662.485682870371</v>
      </c>
      <c r="P554" s="1">
        <v>44662.550069444442</v>
      </c>
      <c r="Q554">
        <v>2197</v>
      </c>
      <c r="R554">
        <v>3366</v>
      </c>
      <c r="S554" t="b">
        <v>0</v>
      </c>
      <c r="T554" t="s">
        <v>87</v>
      </c>
      <c r="U554" t="b">
        <v>0</v>
      </c>
      <c r="V554" t="s">
        <v>88</v>
      </c>
      <c r="W554" s="1">
        <v>44662.550069444442</v>
      </c>
      <c r="X554">
        <v>224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60</v>
      </c>
      <c r="AE554">
        <v>48</v>
      </c>
      <c r="AF554">
        <v>0</v>
      </c>
      <c r="AG554">
        <v>4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1282</v>
      </c>
      <c r="B555" t="s">
        <v>79</v>
      </c>
      <c r="C555" t="s">
        <v>1150</v>
      </c>
      <c r="D555" t="s">
        <v>81</v>
      </c>
      <c r="E555" s="2" t="str">
        <f>HYPERLINK("capsilon://?command=openfolder&amp;siteaddress=FAM.docvelocity-na8.net&amp;folderid=FXFEF00A0B-F970-1C7F-F27E-6A6DFDFB12E0","FX22042182")</f>
        <v>FX22042182</v>
      </c>
      <c r="F555" t="s">
        <v>19</v>
      </c>
      <c r="G555" t="s">
        <v>19</v>
      </c>
      <c r="H555" t="s">
        <v>82</v>
      </c>
      <c r="I555" t="s">
        <v>1283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44662.497534722221</v>
      </c>
      <c r="P555" s="1">
        <v>44662.509895833333</v>
      </c>
      <c r="Q555">
        <v>321</v>
      </c>
      <c r="R555">
        <v>747</v>
      </c>
      <c r="S555" t="b">
        <v>0</v>
      </c>
      <c r="T555" t="s">
        <v>87</v>
      </c>
      <c r="U555" t="b">
        <v>0</v>
      </c>
      <c r="V555" t="s">
        <v>98</v>
      </c>
      <c r="W555" s="1">
        <v>44662.505613425928</v>
      </c>
      <c r="X555">
        <v>567</v>
      </c>
      <c r="Y555">
        <v>21</v>
      </c>
      <c r="Z555">
        <v>0</v>
      </c>
      <c r="AA555">
        <v>21</v>
      </c>
      <c r="AB555">
        <v>0</v>
      </c>
      <c r="AC555">
        <v>18</v>
      </c>
      <c r="AD555">
        <v>7</v>
      </c>
      <c r="AE555">
        <v>0</v>
      </c>
      <c r="AF555">
        <v>0</v>
      </c>
      <c r="AG555">
        <v>0</v>
      </c>
      <c r="AH555" t="s">
        <v>99</v>
      </c>
      <c r="AI555" s="1">
        <v>44662.509895833333</v>
      </c>
      <c r="AJ555">
        <v>180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1284</v>
      </c>
      <c r="B556" t="s">
        <v>79</v>
      </c>
      <c r="C556" t="s">
        <v>1150</v>
      </c>
      <c r="D556" t="s">
        <v>81</v>
      </c>
      <c r="E556" s="2" t="str">
        <f>HYPERLINK("capsilon://?command=openfolder&amp;siteaddress=FAM.docvelocity-na8.net&amp;folderid=FXFEF00A0B-F970-1C7F-F27E-6A6DFDFB12E0","FX22042182")</f>
        <v>FX22042182</v>
      </c>
      <c r="F556" t="s">
        <v>19</v>
      </c>
      <c r="G556" t="s">
        <v>19</v>
      </c>
      <c r="H556" t="s">
        <v>82</v>
      </c>
      <c r="I556" t="s">
        <v>1285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44662.497743055559</v>
      </c>
      <c r="P556" s="1">
        <v>44662.510138888887</v>
      </c>
      <c r="Q556">
        <v>678</v>
      </c>
      <c r="R556">
        <v>393</v>
      </c>
      <c r="S556" t="b">
        <v>0</v>
      </c>
      <c r="T556" t="s">
        <v>87</v>
      </c>
      <c r="U556" t="b">
        <v>0</v>
      </c>
      <c r="V556" t="s">
        <v>180</v>
      </c>
      <c r="W556" s="1">
        <v>44662.503171296295</v>
      </c>
      <c r="X556">
        <v>202</v>
      </c>
      <c r="Y556">
        <v>21</v>
      </c>
      <c r="Z556">
        <v>0</v>
      </c>
      <c r="AA556">
        <v>21</v>
      </c>
      <c r="AB556">
        <v>0</v>
      </c>
      <c r="AC556">
        <v>19</v>
      </c>
      <c r="AD556">
        <v>7</v>
      </c>
      <c r="AE556">
        <v>0</v>
      </c>
      <c r="AF556">
        <v>0</v>
      </c>
      <c r="AG556">
        <v>0</v>
      </c>
      <c r="AH556" t="s">
        <v>442</v>
      </c>
      <c r="AI556" s="1">
        <v>44662.510138888887</v>
      </c>
      <c r="AJ556">
        <v>191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1286</v>
      </c>
      <c r="B557" t="s">
        <v>79</v>
      </c>
      <c r="C557" t="s">
        <v>1150</v>
      </c>
      <c r="D557" t="s">
        <v>81</v>
      </c>
      <c r="E557" s="2" t="str">
        <f>HYPERLINK("capsilon://?command=openfolder&amp;siteaddress=FAM.docvelocity-na8.net&amp;folderid=FXFEF00A0B-F970-1C7F-F27E-6A6DFDFB12E0","FX22042182")</f>
        <v>FX22042182</v>
      </c>
      <c r="F557" t="s">
        <v>19</v>
      </c>
      <c r="G557" t="s">
        <v>19</v>
      </c>
      <c r="H557" t="s">
        <v>82</v>
      </c>
      <c r="I557" t="s">
        <v>1287</v>
      </c>
      <c r="J557">
        <v>32</v>
      </c>
      <c r="K557" t="s">
        <v>84</v>
      </c>
      <c r="L557" t="s">
        <v>85</v>
      </c>
      <c r="M557" t="s">
        <v>86</v>
      </c>
      <c r="N557">
        <v>1</v>
      </c>
      <c r="O557" s="1">
        <v>44662.497893518521</v>
      </c>
      <c r="P557" s="1">
        <v>44662.523888888885</v>
      </c>
      <c r="Q557">
        <v>1872</v>
      </c>
      <c r="R557">
        <v>374</v>
      </c>
      <c r="S557" t="b">
        <v>0</v>
      </c>
      <c r="T557" t="s">
        <v>87</v>
      </c>
      <c r="U557" t="b">
        <v>0</v>
      </c>
      <c r="V557" t="s">
        <v>88</v>
      </c>
      <c r="W557" s="1">
        <v>44662.523888888885</v>
      </c>
      <c r="X557">
        <v>190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32</v>
      </c>
      <c r="AE557">
        <v>27</v>
      </c>
      <c r="AF557">
        <v>0</v>
      </c>
      <c r="AG557">
        <v>4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1288</v>
      </c>
      <c r="B558" t="s">
        <v>79</v>
      </c>
      <c r="C558" t="s">
        <v>1276</v>
      </c>
      <c r="D558" t="s">
        <v>81</v>
      </c>
      <c r="E558" s="2" t="str">
        <f>HYPERLINK("capsilon://?command=openfolder&amp;siteaddress=FAM.docvelocity-na8.net&amp;folderid=FX285EF429-3E72-AB92-62D6-E7E2C74321DD","FX22042484")</f>
        <v>FX22042484</v>
      </c>
      <c r="F558" t="s">
        <v>19</v>
      </c>
      <c r="G558" t="s">
        <v>19</v>
      </c>
      <c r="H558" t="s">
        <v>82</v>
      </c>
      <c r="I558" t="s">
        <v>1279</v>
      </c>
      <c r="J558">
        <v>194</v>
      </c>
      <c r="K558" t="s">
        <v>84</v>
      </c>
      <c r="L558" t="s">
        <v>85</v>
      </c>
      <c r="M558" t="s">
        <v>86</v>
      </c>
      <c r="N558">
        <v>2</v>
      </c>
      <c r="O558" s="1">
        <v>44662.498344907406</v>
      </c>
      <c r="P558" s="1">
        <v>44662.660416666666</v>
      </c>
      <c r="Q558">
        <v>10219</v>
      </c>
      <c r="R558">
        <v>3784</v>
      </c>
      <c r="S558" t="b">
        <v>0</v>
      </c>
      <c r="T558" t="s">
        <v>87</v>
      </c>
      <c r="U558" t="b">
        <v>1</v>
      </c>
      <c r="V558" t="s">
        <v>127</v>
      </c>
      <c r="W558" s="1">
        <v>44662.532870370371</v>
      </c>
      <c r="X558">
        <v>2941</v>
      </c>
      <c r="Y558">
        <v>244</v>
      </c>
      <c r="Z558">
        <v>0</v>
      </c>
      <c r="AA558">
        <v>244</v>
      </c>
      <c r="AB558">
        <v>0</v>
      </c>
      <c r="AC558">
        <v>204</v>
      </c>
      <c r="AD558">
        <v>-50</v>
      </c>
      <c r="AE558">
        <v>0</v>
      </c>
      <c r="AF558">
        <v>0</v>
      </c>
      <c r="AG558">
        <v>0</v>
      </c>
      <c r="AH558" t="s">
        <v>182</v>
      </c>
      <c r="AI558" s="1">
        <v>44662.660416666666</v>
      </c>
      <c r="AJ558">
        <v>843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-54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1289</v>
      </c>
      <c r="B559" t="s">
        <v>79</v>
      </c>
      <c r="C559" t="s">
        <v>1290</v>
      </c>
      <c r="D559" t="s">
        <v>81</v>
      </c>
      <c r="E559" s="2" t="str">
        <f>HYPERLINK("capsilon://?command=openfolder&amp;siteaddress=FAM.docvelocity-na8.net&amp;folderid=FX94DC2577-C75D-6723-8EC5-EE92E4B44981","FX22043047")</f>
        <v>FX22043047</v>
      </c>
      <c r="F559" t="s">
        <v>19</v>
      </c>
      <c r="G559" t="s">
        <v>19</v>
      </c>
      <c r="H559" t="s">
        <v>82</v>
      </c>
      <c r="I559" t="s">
        <v>1291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44662.503263888888</v>
      </c>
      <c r="P559" s="1">
        <v>44662.516516203701</v>
      </c>
      <c r="Q559">
        <v>78</v>
      </c>
      <c r="R559">
        <v>1067</v>
      </c>
      <c r="S559" t="b">
        <v>0</v>
      </c>
      <c r="T559" t="s">
        <v>87</v>
      </c>
      <c r="U559" t="b">
        <v>0</v>
      </c>
      <c r="V559" t="s">
        <v>180</v>
      </c>
      <c r="W559" s="1">
        <v>44662.509317129632</v>
      </c>
      <c r="X559">
        <v>507</v>
      </c>
      <c r="Y559">
        <v>52</v>
      </c>
      <c r="Z559">
        <v>0</v>
      </c>
      <c r="AA559">
        <v>52</v>
      </c>
      <c r="AB559">
        <v>0</v>
      </c>
      <c r="AC559">
        <v>42</v>
      </c>
      <c r="AD559">
        <v>-52</v>
      </c>
      <c r="AE559">
        <v>0</v>
      </c>
      <c r="AF559">
        <v>0</v>
      </c>
      <c r="AG559">
        <v>0</v>
      </c>
      <c r="AH559" t="s">
        <v>442</v>
      </c>
      <c r="AI559" s="1">
        <v>44662.516516203701</v>
      </c>
      <c r="AJ559">
        <v>550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-55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1292</v>
      </c>
      <c r="B560" t="s">
        <v>79</v>
      </c>
      <c r="C560" t="s">
        <v>1293</v>
      </c>
      <c r="D560" t="s">
        <v>81</v>
      </c>
      <c r="E560" s="2" t="str">
        <f>HYPERLINK("capsilon://?command=openfolder&amp;siteaddress=FAM.docvelocity-na8.net&amp;folderid=FX77A55E08-F77D-D8ED-8C8B-C30F68C49726","FX22041699")</f>
        <v>FX22041699</v>
      </c>
      <c r="F560" t="s">
        <v>19</v>
      </c>
      <c r="G560" t="s">
        <v>19</v>
      </c>
      <c r="H560" t="s">
        <v>82</v>
      </c>
      <c r="I560" t="s">
        <v>1294</v>
      </c>
      <c r="J560">
        <v>60</v>
      </c>
      <c r="K560" t="s">
        <v>84</v>
      </c>
      <c r="L560" t="s">
        <v>85</v>
      </c>
      <c r="M560" t="s">
        <v>86</v>
      </c>
      <c r="N560">
        <v>1</v>
      </c>
      <c r="O560" s="1">
        <v>44662.503877314812</v>
      </c>
      <c r="P560" s="1">
        <v>44662.536122685182</v>
      </c>
      <c r="Q560">
        <v>2064</v>
      </c>
      <c r="R560">
        <v>722</v>
      </c>
      <c r="S560" t="b">
        <v>0</v>
      </c>
      <c r="T560" t="s">
        <v>87</v>
      </c>
      <c r="U560" t="b">
        <v>0</v>
      </c>
      <c r="V560" t="s">
        <v>88</v>
      </c>
      <c r="W560" s="1">
        <v>44662.536122685182</v>
      </c>
      <c r="X560">
        <v>180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60</v>
      </c>
      <c r="AE560">
        <v>48</v>
      </c>
      <c r="AF560">
        <v>0</v>
      </c>
      <c r="AG560">
        <v>4</v>
      </c>
      <c r="AH560" t="s">
        <v>87</v>
      </c>
      <c r="AI560" t="s">
        <v>87</v>
      </c>
      <c r="AJ560" t="s">
        <v>87</v>
      </c>
      <c r="AK560" t="s">
        <v>87</v>
      </c>
      <c r="AL560" t="s">
        <v>87</v>
      </c>
      <c r="AM560" t="s">
        <v>87</v>
      </c>
      <c r="AN560" t="s">
        <v>87</v>
      </c>
      <c r="AO560" t="s">
        <v>87</v>
      </c>
      <c r="AP560" t="s">
        <v>87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1295</v>
      </c>
      <c r="B561" t="s">
        <v>79</v>
      </c>
      <c r="C561" t="s">
        <v>1296</v>
      </c>
      <c r="D561" t="s">
        <v>81</v>
      </c>
      <c r="E561" s="2" t="str">
        <f>HYPERLINK("capsilon://?command=openfolder&amp;siteaddress=FAM.docvelocity-na8.net&amp;folderid=FXEA18ECE4-1502-3D29-6722-CCAFC23EB3F1","FX22021988")</f>
        <v>FX22021988</v>
      </c>
      <c r="F561" t="s">
        <v>19</v>
      </c>
      <c r="G561" t="s">
        <v>19</v>
      </c>
      <c r="H561" t="s">
        <v>82</v>
      </c>
      <c r="I561" t="s">
        <v>1297</v>
      </c>
      <c r="J561">
        <v>32</v>
      </c>
      <c r="K561" t="s">
        <v>84</v>
      </c>
      <c r="L561" t="s">
        <v>85</v>
      </c>
      <c r="M561" t="s">
        <v>86</v>
      </c>
      <c r="N561">
        <v>2</v>
      </c>
      <c r="O561" s="1">
        <v>44662.506180555552</v>
      </c>
      <c r="P561" s="1">
        <v>44662.684374999997</v>
      </c>
      <c r="Q561">
        <v>14216</v>
      </c>
      <c r="R561">
        <v>1180</v>
      </c>
      <c r="S561" t="b">
        <v>0</v>
      </c>
      <c r="T561" t="s">
        <v>87</v>
      </c>
      <c r="U561" t="b">
        <v>0</v>
      </c>
      <c r="V561" t="s">
        <v>148</v>
      </c>
      <c r="W561" s="1">
        <v>44662.51771990741</v>
      </c>
      <c r="X561">
        <v>993</v>
      </c>
      <c r="Y561">
        <v>41</v>
      </c>
      <c r="Z561">
        <v>0</v>
      </c>
      <c r="AA561">
        <v>41</v>
      </c>
      <c r="AB561">
        <v>0</v>
      </c>
      <c r="AC561">
        <v>37</v>
      </c>
      <c r="AD561">
        <v>-9</v>
      </c>
      <c r="AE561">
        <v>0</v>
      </c>
      <c r="AF561">
        <v>0</v>
      </c>
      <c r="AG561">
        <v>0</v>
      </c>
      <c r="AH561" t="s">
        <v>479</v>
      </c>
      <c r="AI561" s="1">
        <v>44662.684374999997</v>
      </c>
      <c r="AJ561">
        <v>187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1298</v>
      </c>
      <c r="B562" t="s">
        <v>79</v>
      </c>
      <c r="C562" t="s">
        <v>1296</v>
      </c>
      <c r="D562" t="s">
        <v>81</v>
      </c>
      <c r="E562" s="2" t="str">
        <f>HYPERLINK("capsilon://?command=openfolder&amp;siteaddress=FAM.docvelocity-na8.net&amp;folderid=FXEA18ECE4-1502-3D29-6722-CCAFC23EB3F1","FX22021988")</f>
        <v>FX22021988</v>
      </c>
      <c r="F562" t="s">
        <v>19</v>
      </c>
      <c r="G562" t="s">
        <v>19</v>
      </c>
      <c r="H562" t="s">
        <v>82</v>
      </c>
      <c r="I562" t="s">
        <v>1299</v>
      </c>
      <c r="J562">
        <v>32</v>
      </c>
      <c r="K562" t="s">
        <v>84</v>
      </c>
      <c r="L562" t="s">
        <v>85</v>
      </c>
      <c r="M562" t="s">
        <v>86</v>
      </c>
      <c r="N562">
        <v>2</v>
      </c>
      <c r="O562" s="1">
        <v>44662.506296296298</v>
      </c>
      <c r="P562" s="1">
        <v>44662.687430555554</v>
      </c>
      <c r="Q562">
        <v>14764</v>
      </c>
      <c r="R562">
        <v>886</v>
      </c>
      <c r="S562" t="b">
        <v>0</v>
      </c>
      <c r="T562" t="s">
        <v>87</v>
      </c>
      <c r="U562" t="b">
        <v>0</v>
      </c>
      <c r="V562" t="s">
        <v>98</v>
      </c>
      <c r="W562" s="1">
        <v>44662.513773148145</v>
      </c>
      <c r="X562">
        <v>623</v>
      </c>
      <c r="Y562">
        <v>41</v>
      </c>
      <c r="Z562">
        <v>0</v>
      </c>
      <c r="AA562">
        <v>41</v>
      </c>
      <c r="AB562">
        <v>0</v>
      </c>
      <c r="AC562">
        <v>37</v>
      </c>
      <c r="AD562">
        <v>-9</v>
      </c>
      <c r="AE562">
        <v>0</v>
      </c>
      <c r="AF562">
        <v>0</v>
      </c>
      <c r="AG562">
        <v>0</v>
      </c>
      <c r="AH562" t="s">
        <v>479</v>
      </c>
      <c r="AI562" s="1">
        <v>44662.687430555554</v>
      </c>
      <c r="AJ562">
        <v>263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-13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1300</v>
      </c>
      <c r="B563" t="s">
        <v>79</v>
      </c>
      <c r="C563" t="s">
        <v>1290</v>
      </c>
      <c r="D563" t="s">
        <v>81</v>
      </c>
      <c r="E563" s="2" t="str">
        <f>HYPERLINK("capsilon://?command=openfolder&amp;siteaddress=FAM.docvelocity-na8.net&amp;folderid=FX94DC2577-C75D-6723-8EC5-EE92E4B44981","FX22043047")</f>
        <v>FX22043047</v>
      </c>
      <c r="F563" t="s">
        <v>19</v>
      </c>
      <c r="G563" t="s">
        <v>19</v>
      </c>
      <c r="H563" t="s">
        <v>82</v>
      </c>
      <c r="I563" t="s">
        <v>1301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44662.507384259261</v>
      </c>
      <c r="P563" s="1">
        <v>44662.686805555553</v>
      </c>
      <c r="Q563">
        <v>15062</v>
      </c>
      <c r="R563">
        <v>440</v>
      </c>
      <c r="S563" t="b">
        <v>0</v>
      </c>
      <c r="T563" t="s">
        <v>87</v>
      </c>
      <c r="U563" t="b">
        <v>0</v>
      </c>
      <c r="V563" t="s">
        <v>180</v>
      </c>
      <c r="W563" s="1">
        <v>44662.512881944444</v>
      </c>
      <c r="X563">
        <v>295</v>
      </c>
      <c r="Y563">
        <v>21</v>
      </c>
      <c r="Z563">
        <v>0</v>
      </c>
      <c r="AA563">
        <v>21</v>
      </c>
      <c r="AB563">
        <v>0</v>
      </c>
      <c r="AC563">
        <v>18</v>
      </c>
      <c r="AD563">
        <v>7</v>
      </c>
      <c r="AE563">
        <v>0</v>
      </c>
      <c r="AF563">
        <v>0</v>
      </c>
      <c r="AG563">
        <v>0</v>
      </c>
      <c r="AH563" t="s">
        <v>193</v>
      </c>
      <c r="AI563" s="1">
        <v>44662.686805555553</v>
      </c>
      <c r="AJ563">
        <v>145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1302</v>
      </c>
      <c r="B564" t="s">
        <v>79</v>
      </c>
      <c r="C564" t="s">
        <v>1290</v>
      </c>
      <c r="D564" t="s">
        <v>81</v>
      </c>
      <c r="E564" s="2" t="str">
        <f>HYPERLINK("capsilon://?command=openfolder&amp;siteaddress=FAM.docvelocity-na8.net&amp;folderid=FX94DC2577-C75D-6723-8EC5-EE92E4B44981","FX22043047")</f>
        <v>FX22043047</v>
      </c>
      <c r="F564" t="s">
        <v>19</v>
      </c>
      <c r="G564" t="s">
        <v>19</v>
      </c>
      <c r="H564" t="s">
        <v>82</v>
      </c>
      <c r="I564" t="s">
        <v>1303</v>
      </c>
      <c r="J564">
        <v>32</v>
      </c>
      <c r="K564" t="s">
        <v>84</v>
      </c>
      <c r="L564" t="s">
        <v>85</v>
      </c>
      <c r="M564" t="s">
        <v>86</v>
      </c>
      <c r="N564">
        <v>2</v>
      </c>
      <c r="O564" s="1">
        <v>44662.508275462962</v>
      </c>
      <c r="P564" s="1">
        <v>44662.691377314812</v>
      </c>
      <c r="Q564">
        <v>13967</v>
      </c>
      <c r="R564">
        <v>1853</v>
      </c>
      <c r="S564" t="b">
        <v>0</v>
      </c>
      <c r="T564" t="s">
        <v>87</v>
      </c>
      <c r="U564" t="b">
        <v>0</v>
      </c>
      <c r="V564" t="s">
        <v>189</v>
      </c>
      <c r="W564" s="1">
        <v>44662.528148148151</v>
      </c>
      <c r="X564">
        <v>1448</v>
      </c>
      <c r="Y564">
        <v>143</v>
      </c>
      <c r="Z564">
        <v>0</v>
      </c>
      <c r="AA564">
        <v>143</v>
      </c>
      <c r="AB564">
        <v>0</v>
      </c>
      <c r="AC564">
        <v>120</v>
      </c>
      <c r="AD564">
        <v>-111</v>
      </c>
      <c r="AE564">
        <v>0</v>
      </c>
      <c r="AF564">
        <v>0</v>
      </c>
      <c r="AG564">
        <v>0</v>
      </c>
      <c r="AH564" t="s">
        <v>102</v>
      </c>
      <c r="AI564" s="1">
        <v>44662.691377314812</v>
      </c>
      <c r="AJ564">
        <v>405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-111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1304</v>
      </c>
      <c r="B565" t="s">
        <v>79</v>
      </c>
      <c r="C565" t="s">
        <v>1290</v>
      </c>
      <c r="D565" t="s">
        <v>81</v>
      </c>
      <c r="E565" s="2" t="str">
        <f>HYPERLINK("capsilon://?command=openfolder&amp;siteaddress=FAM.docvelocity-na8.net&amp;folderid=FX94DC2577-C75D-6723-8EC5-EE92E4B44981","FX22043047")</f>
        <v>FX22043047</v>
      </c>
      <c r="F565" t="s">
        <v>19</v>
      </c>
      <c r="G565" t="s">
        <v>19</v>
      </c>
      <c r="H565" t="s">
        <v>82</v>
      </c>
      <c r="I565" t="s">
        <v>1305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44662.508946759262</v>
      </c>
      <c r="P565" s="1">
        <v>44662.696516203701</v>
      </c>
      <c r="Q565">
        <v>14444</v>
      </c>
      <c r="R565">
        <v>1762</v>
      </c>
      <c r="S565" t="b">
        <v>0</v>
      </c>
      <c r="T565" t="s">
        <v>87</v>
      </c>
      <c r="U565" t="b">
        <v>0</v>
      </c>
      <c r="V565" t="s">
        <v>189</v>
      </c>
      <c r="W565" s="1">
        <v>44662.602905092594</v>
      </c>
      <c r="X565">
        <v>941</v>
      </c>
      <c r="Y565">
        <v>123</v>
      </c>
      <c r="Z565">
        <v>0</v>
      </c>
      <c r="AA565">
        <v>123</v>
      </c>
      <c r="AB565">
        <v>0</v>
      </c>
      <c r="AC565">
        <v>121</v>
      </c>
      <c r="AD565">
        <v>-91</v>
      </c>
      <c r="AE565">
        <v>0</v>
      </c>
      <c r="AF565">
        <v>0</v>
      </c>
      <c r="AG565">
        <v>0</v>
      </c>
      <c r="AH565" t="s">
        <v>102</v>
      </c>
      <c r="AI565" s="1">
        <v>44662.696516203701</v>
      </c>
      <c r="AJ565">
        <v>443</v>
      </c>
      <c r="AK565">
        <v>16</v>
      </c>
      <c r="AL565">
        <v>0</v>
      </c>
      <c r="AM565">
        <v>16</v>
      </c>
      <c r="AN565">
        <v>0</v>
      </c>
      <c r="AO565">
        <v>16</v>
      </c>
      <c r="AP565">
        <v>-107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1306</v>
      </c>
      <c r="B566" t="s">
        <v>79</v>
      </c>
      <c r="C566" t="s">
        <v>1290</v>
      </c>
      <c r="D566" t="s">
        <v>81</v>
      </c>
      <c r="E566" s="2" t="str">
        <f>HYPERLINK("capsilon://?command=openfolder&amp;siteaddress=FAM.docvelocity-na8.net&amp;folderid=FX94DC2577-C75D-6723-8EC5-EE92E4B44981","FX22043047")</f>
        <v>FX22043047</v>
      </c>
      <c r="F566" t="s">
        <v>19</v>
      </c>
      <c r="G566" t="s">
        <v>19</v>
      </c>
      <c r="H566" t="s">
        <v>82</v>
      </c>
      <c r="I566" t="s">
        <v>1307</v>
      </c>
      <c r="J566">
        <v>60</v>
      </c>
      <c r="K566" t="s">
        <v>84</v>
      </c>
      <c r="L566" t="s">
        <v>85</v>
      </c>
      <c r="M566" t="s">
        <v>86</v>
      </c>
      <c r="N566">
        <v>1</v>
      </c>
      <c r="O566" s="1">
        <v>44662.509386574071</v>
      </c>
      <c r="P566" s="1">
        <v>44662.540868055556</v>
      </c>
      <c r="Q566">
        <v>2301</v>
      </c>
      <c r="R566">
        <v>419</v>
      </c>
      <c r="S566" t="b">
        <v>0</v>
      </c>
      <c r="T566" t="s">
        <v>87</v>
      </c>
      <c r="U566" t="b">
        <v>0</v>
      </c>
      <c r="V566" t="s">
        <v>88</v>
      </c>
      <c r="W566" s="1">
        <v>44662.540868055556</v>
      </c>
      <c r="X566">
        <v>363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60</v>
      </c>
      <c r="AE566">
        <v>48</v>
      </c>
      <c r="AF566">
        <v>0</v>
      </c>
      <c r="AG566">
        <v>6</v>
      </c>
      <c r="AH566" t="s">
        <v>87</v>
      </c>
      <c r="AI566" t="s">
        <v>87</v>
      </c>
      <c r="AJ566" t="s">
        <v>87</v>
      </c>
      <c r="AK566" t="s">
        <v>87</v>
      </c>
      <c r="AL566" t="s">
        <v>87</v>
      </c>
      <c r="AM566" t="s">
        <v>87</v>
      </c>
      <c r="AN566" t="s">
        <v>87</v>
      </c>
      <c r="AO566" t="s">
        <v>87</v>
      </c>
      <c r="AP566" t="s">
        <v>87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1308</v>
      </c>
      <c r="B567" t="s">
        <v>79</v>
      </c>
      <c r="C567" t="s">
        <v>1102</v>
      </c>
      <c r="D567" t="s">
        <v>81</v>
      </c>
      <c r="E567" s="2" t="str">
        <f>HYPERLINK("capsilon://?command=openfolder&amp;siteaddress=FAM.docvelocity-na8.net&amp;folderid=FX0778F33A-C207-A8D0-CB83-FC7D5FAA2FF1","FX22039686")</f>
        <v>FX22039686</v>
      </c>
      <c r="F567" t="s">
        <v>19</v>
      </c>
      <c r="G567" t="s">
        <v>19</v>
      </c>
      <c r="H567" t="s">
        <v>82</v>
      </c>
      <c r="I567" t="s">
        <v>1309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44662.52615740741</v>
      </c>
      <c r="P567" s="1">
        <v>44662.693414351852</v>
      </c>
      <c r="Q567">
        <v>13371</v>
      </c>
      <c r="R567">
        <v>1080</v>
      </c>
      <c r="S567" t="b">
        <v>0</v>
      </c>
      <c r="T567" t="s">
        <v>87</v>
      </c>
      <c r="U567" t="b">
        <v>0</v>
      </c>
      <c r="V567" t="s">
        <v>114</v>
      </c>
      <c r="W567" s="1">
        <v>44662.59988425926</v>
      </c>
      <c r="X567">
        <v>493</v>
      </c>
      <c r="Y567">
        <v>52</v>
      </c>
      <c r="Z567">
        <v>0</v>
      </c>
      <c r="AA567">
        <v>52</v>
      </c>
      <c r="AB567">
        <v>0</v>
      </c>
      <c r="AC567">
        <v>35</v>
      </c>
      <c r="AD567">
        <v>-52</v>
      </c>
      <c r="AE567">
        <v>0</v>
      </c>
      <c r="AF567">
        <v>0</v>
      </c>
      <c r="AG567">
        <v>0</v>
      </c>
      <c r="AH567" t="s">
        <v>479</v>
      </c>
      <c r="AI567" s="1">
        <v>44662.693414351852</v>
      </c>
      <c r="AJ567">
        <v>516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1310</v>
      </c>
      <c r="B568" t="s">
        <v>79</v>
      </c>
      <c r="C568" t="s">
        <v>1311</v>
      </c>
      <c r="D568" t="s">
        <v>81</v>
      </c>
      <c r="E568" s="2" t="str">
        <f>HYPERLINK("capsilon://?command=openfolder&amp;siteaddress=FAM.docvelocity-na8.net&amp;folderid=FXDBC17DF8-1BBC-95DF-45CE-468AB06E3AB9","FX2204915")</f>
        <v>FX2204915</v>
      </c>
      <c r="F568" t="s">
        <v>19</v>
      </c>
      <c r="G568" t="s">
        <v>19</v>
      </c>
      <c r="H568" t="s">
        <v>82</v>
      </c>
      <c r="I568" t="s">
        <v>1312</v>
      </c>
      <c r="J568">
        <v>60</v>
      </c>
      <c r="K568" t="s">
        <v>84</v>
      </c>
      <c r="L568" t="s">
        <v>85</v>
      </c>
      <c r="M568" t="s">
        <v>86</v>
      </c>
      <c r="N568">
        <v>1</v>
      </c>
      <c r="O568" s="1">
        <v>44662.526620370372</v>
      </c>
      <c r="P568" s="1">
        <v>44662.542430555557</v>
      </c>
      <c r="Q568">
        <v>1245</v>
      </c>
      <c r="R568">
        <v>121</v>
      </c>
      <c r="S568" t="b">
        <v>0</v>
      </c>
      <c r="T568" t="s">
        <v>87</v>
      </c>
      <c r="U568" t="b">
        <v>0</v>
      </c>
      <c r="V568" t="s">
        <v>88</v>
      </c>
      <c r="W568" s="1">
        <v>44662.542430555557</v>
      </c>
      <c r="X568">
        <v>89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60</v>
      </c>
      <c r="AE568">
        <v>48</v>
      </c>
      <c r="AF568">
        <v>0</v>
      </c>
      <c r="AG568">
        <v>5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1313</v>
      </c>
      <c r="B569" t="s">
        <v>79</v>
      </c>
      <c r="C569" t="s">
        <v>1150</v>
      </c>
      <c r="D569" t="s">
        <v>81</v>
      </c>
      <c r="E569" s="2" t="str">
        <f>HYPERLINK("capsilon://?command=openfolder&amp;siteaddress=FAM.docvelocity-na8.net&amp;folderid=FXFEF00A0B-F970-1C7F-F27E-6A6DFDFB12E0","FX22042182")</f>
        <v>FX22042182</v>
      </c>
      <c r="F569" t="s">
        <v>19</v>
      </c>
      <c r="G569" t="s">
        <v>19</v>
      </c>
      <c r="H569" t="s">
        <v>82</v>
      </c>
      <c r="I569" t="s">
        <v>1287</v>
      </c>
      <c r="J569">
        <v>128</v>
      </c>
      <c r="K569" t="s">
        <v>84</v>
      </c>
      <c r="L569" t="s">
        <v>85</v>
      </c>
      <c r="M569" t="s">
        <v>86</v>
      </c>
      <c r="N569">
        <v>2</v>
      </c>
      <c r="O569" s="1">
        <v>44662.527384259258</v>
      </c>
      <c r="P569" s="1">
        <v>44662.669374999998</v>
      </c>
      <c r="Q569">
        <v>9203</v>
      </c>
      <c r="R569">
        <v>3065</v>
      </c>
      <c r="S569" t="b">
        <v>0</v>
      </c>
      <c r="T569" t="s">
        <v>87</v>
      </c>
      <c r="U569" t="b">
        <v>1</v>
      </c>
      <c r="V569" t="s">
        <v>108</v>
      </c>
      <c r="W569" s="1">
        <v>44662.569143518522</v>
      </c>
      <c r="X569">
        <v>2180</v>
      </c>
      <c r="Y569">
        <v>292</v>
      </c>
      <c r="Z569">
        <v>0</v>
      </c>
      <c r="AA569">
        <v>292</v>
      </c>
      <c r="AB569">
        <v>0</v>
      </c>
      <c r="AC569">
        <v>257</v>
      </c>
      <c r="AD569">
        <v>-164</v>
      </c>
      <c r="AE569">
        <v>0</v>
      </c>
      <c r="AF569">
        <v>0</v>
      </c>
      <c r="AG569">
        <v>0</v>
      </c>
      <c r="AH569" t="s">
        <v>182</v>
      </c>
      <c r="AI569" s="1">
        <v>44662.669374999998</v>
      </c>
      <c r="AJ569">
        <v>773</v>
      </c>
      <c r="AK569">
        <v>9</v>
      </c>
      <c r="AL569">
        <v>0</v>
      </c>
      <c r="AM569">
        <v>9</v>
      </c>
      <c r="AN569">
        <v>0</v>
      </c>
      <c r="AO569">
        <v>9</v>
      </c>
      <c r="AP569">
        <v>-173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1314</v>
      </c>
      <c r="B570" t="s">
        <v>79</v>
      </c>
      <c r="C570" t="s">
        <v>1315</v>
      </c>
      <c r="D570" t="s">
        <v>81</v>
      </c>
      <c r="E570" s="2" t="str">
        <f>HYPERLINK("capsilon://?command=openfolder&amp;siteaddress=FAM.docvelocity-na8.net&amp;folderid=FX0FE316EC-035F-77C0-0CEA-43684294B518","FX220212719")</f>
        <v>FX220212719</v>
      </c>
      <c r="F570" t="s">
        <v>19</v>
      </c>
      <c r="G570" t="s">
        <v>19</v>
      </c>
      <c r="H570" t="s">
        <v>82</v>
      </c>
      <c r="I570" t="s">
        <v>1316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44662.537615740737</v>
      </c>
      <c r="P570" s="1">
        <v>44662.687673611108</v>
      </c>
      <c r="Q570">
        <v>12845</v>
      </c>
      <c r="R570">
        <v>120</v>
      </c>
      <c r="S570" t="b">
        <v>0</v>
      </c>
      <c r="T570" t="s">
        <v>87</v>
      </c>
      <c r="U570" t="b">
        <v>0</v>
      </c>
      <c r="V570" t="s">
        <v>114</v>
      </c>
      <c r="W570" s="1">
        <v>44662.600902777776</v>
      </c>
      <c r="X570">
        <v>87</v>
      </c>
      <c r="Y570">
        <v>0</v>
      </c>
      <c r="Z570">
        <v>0</v>
      </c>
      <c r="AA570">
        <v>0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99</v>
      </c>
      <c r="AI570" s="1">
        <v>44662.687673611108</v>
      </c>
      <c r="AJ570">
        <v>13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1317</v>
      </c>
      <c r="B571" t="s">
        <v>79</v>
      </c>
      <c r="C571" t="s">
        <v>1293</v>
      </c>
      <c r="D571" t="s">
        <v>81</v>
      </c>
      <c r="E571" s="2" t="str">
        <f>HYPERLINK("capsilon://?command=openfolder&amp;siteaddress=FAM.docvelocity-na8.net&amp;folderid=FX77A55E08-F77D-D8ED-8C8B-C30F68C49726","FX22041699")</f>
        <v>FX22041699</v>
      </c>
      <c r="F571" t="s">
        <v>19</v>
      </c>
      <c r="G571" t="s">
        <v>19</v>
      </c>
      <c r="H571" t="s">
        <v>82</v>
      </c>
      <c r="I571" t="s">
        <v>1294</v>
      </c>
      <c r="J571">
        <v>120</v>
      </c>
      <c r="K571" t="s">
        <v>84</v>
      </c>
      <c r="L571" t="s">
        <v>85</v>
      </c>
      <c r="M571" t="s">
        <v>86</v>
      </c>
      <c r="N571">
        <v>2</v>
      </c>
      <c r="O571" s="1">
        <v>44662.539675925924</v>
      </c>
      <c r="P571" s="1">
        <v>44662.666504629633</v>
      </c>
      <c r="Q571">
        <v>7801</v>
      </c>
      <c r="R571">
        <v>3157</v>
      </c>
      <c r="S571" t="b">
        <v>0</v>
      </c>
      <c r="T571" t="s">
        <v>87</v>
      </c>
      <c r="U571" t="b">
        <v>1</v>
      </c>
      <c r="V571" t="s">
        <v>189</v>
      </c>
      <c r="W571" s="1">
        <v>44662.592002314814</v>
      </c>
      <c r="X571">
        <v>2838</v>
      </c>
      <c r="Y571">
        <v>174</v>
      </c>
      <c r="Z571">
        <v>0</v>
      </c>
      <c r="AA571">
        <v>174</v>
      </c>
      <c r="AB571">
        <v>0</v>
      </c>
      <c r="AC571">
        <v>159</v>
      </c>
      <c r="AD571">
        <v>-54</v>
      </c>
      <c r="AE571">
        <v>0</v>
      </c>
      <c r="AF571">
        <v>0</v>
      </c>
      <c r="AG571">
        <v>0</v>
      </c>
      <c r="AH571" t="s">
        <v>102</v>
      </c>
      <c r="AI571" s="1">
        <v>44662.666504629633</v>
      </c>
      <c r="AJ571">
        <v>284</v>
      </c>
      <c r="AK571">
        <v>5</v>
      </c>
      <c r="AL571">
        <v>0</v>
      </c>
      <c r="AM571">
        <v>5</v>
      </c>
      <c r="AN571">
        <v>0</v>
      </c>
      <c r="AO571">
        <v>4</v>
      </c>
      <c r="AP571">
        <v>-59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1318</v>
      </c>
      <c r="B572" t="s">
        <v>79</v>
      </c>
      <c r="C572" t="s">
        <v>1290</v>
      </c>
      <c r="D572" t="s">
        <v>81</v>
      </c>
      <c r="E572" s="2" t="str">
        <f>HYPERLINK("capsilon://?command=openfolder&amp;siteaddress=FAM.docvelocity-na8.net&amp;folderid=FX94DC2577-C75D-6723-8EC5-EE92E4B44981","FX22043047")</f>
        <v>FX22043047</v>
      </c>
      <c r="F572" t="s">
        <v>19</v>
      </c>
      <c r="G572" t="s">
        <v>19</v>
      </c>
      <c r="H572" t="s">
        <v>82</v>
      </c>
      <c r="I572" t="s">
        <v>1307</v>
      </c>
      <c r="J572">
        <v>188</v>
      </c>
      <c r="K572" t="s">
        <v>84</v>
      </c>
      <c r="L572" t="s">
        <v>85</v>
      </c>
      <c r="M572" t="s">
        <v>86</v>
      </c>
      <c r="N572">
        <v>2</v>
      </c>
      <c r="O572" s="1">
        <v>44662.544652777775</v>
      </c>
      <c r="P572" s="1">
        <v>44662.686678240738</v>
      </c>
      <c r="Q572">
        <v>6192</v>
      </c>
      <c r="R572">
        <v>6079</v>
      </c>
      <c r="S572" t="b">
        <v>0</v>
      </c>
      <c r="T572" t="s">
        <v>87</v>
      </c>
      <c r="U572" t="b">
        <v>1</v>
      </c>
      <c r="V572" t="s">
        <v>108</v>
      </c>
      <c r="W572" s="1">
        <v>44662.622916666667</v>
      </c>
      <c r="X572">
        <v>3513</v>
      </c>
      <c r="Y572">
        <v>308</v>
      </c>
      <c r="Z572">
        <v>0</v>
      </c>
      <c r="AA572">
        <v>308</v>
      </c>
      <c r="AB572">
        <v>27</v>
      </c>
      <c r="AC572">
        <v>294</v>
      </c>
      <c r="AD572">
        <v>-120</v>
      </c>
      <c r="AE572">
        <v>0</v>
      </c>
      <c r="AF572">
        <v>0</v>
      </c>
      <c r="AG572">
        <v>0</v>
      </c>
      <c r="AH572" t="s">
        <v>102</v>
      </c>
      <c r="AI572" s="1">
        <v>44662.686678240738</v>
      </c>
      <c r="AJ572">
        <v>1742</v>
      </c>
      <c r="AK572">
        <v>34</v>
      </c>
      <c r="AL572">
        <v>0</v>
      </c>
      <c r="AM572">
        <v>34</v>
      </c>
      <c r="AN572">
        <v>27</v>
      </c>
      <c r="AO572">
        <v>33</v>
      </c>
      <c r="AP572">
        <v>-154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1319</v>
      </c>
      <c r="B573" t="s">
        <v>79</v>
      </c>
      <c r="C573" t="s">
        <v>1320</v>
      </c>
      <c r="D573" t="s">
        <v>81</v>
      </c>
      <c r="E573" s="2" t="str">
        <f>HYPERLINK("capsilon://?command=openfolder&amp;siteaddress=FAM.docvelocity-na8.net&amp;folderid=FX8295DBBE-5037-14C0-56BF-2F1D33A1A6CF","FX22043303")</f>
        <v>FX22043303</v>
      </c>
      <c r="F573" t="s">
        <v>19</v>
      </c>
      <c r="G573" t="s">
        <v>19</v>
      </c>
      <c r="H573" t="s">
        <v>82</v>
      </c>
      <c r="I573" t="s">
        <v>1321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44662.545474537037</v>
      </c>
      <c r="P573" s="1">
        <v>44662.689409722225</v>
      </c>
      <c r="Q573">
        <v>12025</v>
      </c>
      <c r="R573">
        <v>411</v>
      </c>
      <c r="S573" t="b">
        <v>0</v>
      </c>
      <c r="T573" t="s">
        <v>87</v>
      </c>
      <c r="U573" t="b">
        <v>0</v>
      </c>
      <c r="V573" t="s">
        <v>151</v>
      </c>
      <c r="W573" s="1">
        <v>44662.602766203701</v>
      </c>
      <c r="X573">
        <v>237</v>
      </c>
      <c r="Y573">
        <v>21</v>
      </c>
      <c r="Z573">
        <v>0</v>
      </c>
      <c r="AA573">
        <v>21</v>
      </c>
      <c r="AB573">
        <v>0</v>
      </c>
      <c r="AC573">
        <v>18</v>
      </c>
      <c r="AD573">
        <v>7</v>
      </c>
      <c r="AE573">
        <v>0</v>
      </c>
      <c r="AF573">
        <v>0</v>
      </c>
      <c r="AG573">
        <v>0</v>
      </c>
      <c r="AH573" t="s">
        <v>99</v>
      </c>
      <c r="AI573" s="1">
        <v>44662.689409722225</v>
      </c>
      <c r="AJ573">
        <v>149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1322</v>
      </c>
      <c r="B574" t="s">
        <v>79</v>
      </c>
      <c r="C574" t="s">
        <v>1320</v>
      </c>
      <c r="D574" t="s">
        <v>81</v>
      </c>
      <c r="E574" s="2" t="str">
        <f>HYPERLINK("capsilon://?command=openfolder&amp;siteaddress=FAM.docvelocity-na8.net&amp;folderid=FX8295DBBE-5037-14C0-56BF-2F1D33A1A6CF","FX22043303")</f>
        <v>FX22043303</v>
      </c>
      <c r="F574" t="s">
        <v>19</v>
      </c>
      <c r="G574" t="s">
        <v>19</v>
      </c>
      <c r="H574" t="s">
        <v>82</v>
      </c>
      <c r="I574" t="s">
        <v>1323</v>
      </c>
      <c r="J574">
        <v>28</v>
      </c>
      <c r="K574" t="s">
        <v>84</v>
      </c>
      <c r="L574" t="s">
        <v>85</v>
      </c>
      <c r="M574" t="s">
        <v>86</v>
      </c>
      <c r="N574">
        <v>1</v>
      </c>
      <c r="O574" s="1">
        <v>44662.54550925926</v>
      </c>
      <c r="P574" s="1">
        <v>44662.553182870368</v>
      </c>
      <c r="Q574">
        <v>554</v>
      </c>
      <c r="R574">
        <v>109</v>
      </c>
      <c r="S574" t="b">
        <v>0</v>
      </c>
      <c r="T574" t="s">
        <v>87</v>
      </c>
      <c r="U574" t="b">
        <v>0</v>
      </c>
      <c r="V574" t="s">
        <v>88</v>
      </c>
      <c r="W574" s="1">
        <v>44662.553182870368</v>
      </c>
      <c r="X574">
        <v>109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28</v>
      </c>
      <c r="AE574">
        <v>21</v>
      </c>
      <c r="AF574">
        <v>0</v>
      </c>
      <c r="AG574">
        <v>2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1324</v>
      </c>
      <c r="B575" t="s">
        <v>79</v>
      </c>
      <c r="C575" t="s">
        <v>1320</v>
      </c>
      <c r="D575" t="s">
        <v>81</v>
      </c>
      <c r="E575" s="2" t="str">
        <f>HYPERLINK("capsilon://?command=openfolder&amp;siteaddress=FAM.docvelocity-na8.net&amp;folderid=FX8295DBBE-5037-14C0-56BF-2F1D33A1A6CF","FX22043303")</f>
        <v>FX22043303</v>
      </c>
      <c r="F575" t="s">
        <v>19</v>
      </c>
      <c r="G575" t="s">
        <v>19</v>
      </c>
      <c r="H575" t="s">
        <v>82</v>
      </c>
      <c r="I575" t="s">
        <v>1325</v>
      </c>
      <c r="J575">
        <v>32</v>
      </c>
      <c r="K575" t="s">
        <v>84</v>
      </c>
      <c r="L575" t="s">
        <v>85</v>
      </c>
      <c r="M575" t="s">
        <v>86</v>
      </c>
      <c r="N575">
        <v>1</v>
      </c>
      <c r="O575" s="1">
        <v>44662.545868055553</v>
      </c>
      <c r="P575" s="1">
        <v>44662.554212962961</v>
      </c>
      <c r="Q575">
        <v>633</v>
      </c>
      <c r="R575">
        <v>88</v>
      </c>
      <c r="S575" t="b">
        <v>0</v>
      </c>
      <c r="T575" t="s">
        <v>87</v>
      </c>
      <c r="U575" t="b">
        <v>0</v>
      </c>
      <c r="V575" t="s">
        <v>88</v>
      </c>
      <c r="W575" s="1">
        <v>44662.554212962961</v>
      </c>
      <c r="X575">
        <v>88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32</v>
      </c>
      <c r="AE575">
        <v>27</v>
      </c>
      <c r="AF575">
        <v>0</v>
      </c>
      <c r="AG575">
        <v>3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1326</v>
      </c>
      <c r="B576" t="s">
        <v>79</v>
      </c>
      <c r="C576" t="s">
        <v>1311</v>
      </c>
      <c r="D576" t="s">
        <v>81</v>
      </c>
      <c r="E576" s="2" t="str">
        <f>HYPERLINK("capsilon://?command=openfolder&amp;siteaddress=FAM.docvelocity-na8.net&amp;folderid=FXDBC17DF8-1BBC-95DF-45CE-468AB06E3AB9","FX2204915")</f>
        <v>FX2204915</v>
      </c>
      <c r="F576" t="s">
        <v>19</v>
      </c>
      <c r="G576" t="s">
        <v>19</v>
      </c>
      <c r="H576" t="s">
        <v>82</v>
      </c>
      <c r="I576" t="s">
        <v>1312</v>
      </c>
      <c r="J576">
        <v>152</v>
      </c>
      <c r="K576" t="s">
        <v>84</v>
      </c>
      <c r="L576" t="s">
        <v>85</v>
      </c>
      <c r="M576" t="s">
        <v>86</v>
      </c>
      <c r="N576">
        <v>2</v>
      </c>
      <c r="O576" s="1">
        <v>44662.545902777776</v>
      </c>
      <c r="P576" s="1">
        <v>44662.677997685183</v>
      </c>
      <c r="Q576">
        <v>9268</v>
      </c>
      <c r="R576">
        <v>2145</v>
      </c>
      <c r="S576" t="b">
        <v>0</v>
      </c>
      <c r="T576" t="s">
        <v>87</v>
      </c>
      <c r="U576" t="b">
        <v>1</v>
      </c>
      <c r="V576" t="s">
        <v>114</v>
      </c>
      <c r="W576" s="1">
        <v>44662.594166666669</v>
      </c>
      <c r="X576">
        <v>1204</v>
      </c>
      <c r="Y576">
        <v>212</v>
      </c>
      <c r="Z576">
        <v>0</v>
      </c>
      <c r="AA576">
        <v>212</v>
      </c>
      <c r="AB576">
        <v>0</v>
      </c>
      <c r="AC576">
        <v>193</v>
      </c>
      <c r="AD576">
        <v>-60</v>
      </c>
      <c r="AE576">
        <v>0</v>
      </c>
      <c r="AF576">
        <v>0</v>
      </c>
      <c r="AG576">
        <v>0</v>
      </c>
      <c r="AH576" t="s">
        <v>193</v>
      </c>
      <c r="AI576" s="1">
        <v>44662.677997685183</v>
      </c>
      <c r="AJ576">
        <v>763</v>
      </c>
      <c r="AK576">
        <v>3</v>
      </c>
      <c r="AL576">
        <v>0</v>
      </c>
      <c r="AM576">
        <v>3</v>
      </c>
      <c r="AN576">
        <v>0</v>
      </c>
      <c r="AO576">
        <v>3</v>
      </c>
      <c r="AP576">
        <v>-63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1327</v>
      </c>
      <c r="B577" t="s">
        <v>79</v>
      </c>
      <c r="C577" t="s">
        <v>1276</v>
      </c>
      <c r="D577" t="s">
        <v>81</v>
      </c>
      <c r="E577" s="2" t="str">
        <f>HYPERLINK("capsilon://?command=openfolder&amp;siteaddress=FAM.docvelocity-na8.net&amp;folderid=FX285EF429-3E72-AB92-62D6-E7E2C74321DD","FX22042484")</f>
        <v>FX22042484</v>
      </c>
      <c r="F577" t="s">
        <v>19</v>
      </c>
      <c r="G577" t="s">
        <v>19</v>
      </c>
      <c r="H577" t="s">
        <v>82</v>
      </c>
      <c r="I577" t="s">
        <v>1281</v>
      </c>
      <c r="J577">
        <v>124</v>
      </c>
      <c r="K577" t="s">
        <v>84</v>
      </c>
      <c r="L577" t="s">
        <v>85</v>
      </c>
      <c r="M577" t="s">
        <v>86</v>
      </c>
      <c r="N577">
        <v>2</v>
      </c>
      <c r="O577" s="1">
        <v>44662.553449074076</v>
      </c>
      <c r="P577" s="1">
        <v>44662.677754629629</v>
      </c>
      <c r="Q577">
        <v>8134</v>
      </c>
      <c r="R577">
        <v>2606</v>
      </c>
      <c r="S577" t="b">
        <v>0</v>
      </c>
      <c r="T577" t="s">
        <v>87</v>
      </c>
      <c r="U577" t="b">
        <v>1</v>
      </c>
      <c r="V577" t="s">
        <v>151</v>
      </c>
      <c r="W577" s="1">
        <v>44662.600011574075</v>
      </c>
      <c r="X577">
        <v>1872</v>
      </c>
      <c r="Y577">
        <v>175</v>
      </c>
      <c r="Z577">
        <v>0</v>
      </c>
      <c r="AA577">
        <v>175</v>
      </c>
      <c r="AB577">
        <v>0</v>
      </c>
      <c r="AC577">
        <v>151</v>
      </c>
      <c r="AD577">
        <v>-51</v>
      </c>
      <c r="AE577">
        <v>0</v>
      </c>
      <c r="AF577">
        <v>0</v>
      </c>
      <c r="AG577">
        <v>0</v>
      </c>
      <c r="AH577" t="s">
        <v>182</v>
      </c>
      <c r="AI577" s="1">
        <v>44662.677754629629</v>
      </c>
      <c r="AJ577">
        <v>723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1328</v>
      </c>
      <c r="B578" t="s">
        <v>79</v>
      </c>
      <c r="C578" t="s">
        <v>1329</v>
      </c>
      <c r="D578" t="s">
        <v>81</v>
      </c>
      <c r="E578" s="2" t="str">
        <f>HYPERLINK("capsilon://?command=openfolder&amp;siteaddress=FAM.docvelocity-na8.net&amp;folderid=FXF826D01D-21E5-1B88-6C62-708C1A898BDB","FX22043553")</f>
        <v>FX22043553</v>
      </c>
      <c r="F578" t="s">
        <v>19</v>
      </c>
      <c r="G578" t="s">
        <v>19</v>
      </c>
      <c r="H578" t="s">
        <v>82</v>
      </c>
      <c r="I578" t="s">
        <v>1330</v>
      </c>
      <c r="J578">
        <v>152</v>
      </c>
      <c r="K578" t="s">
        <v>84</v>
      </c>
      <c r="L578" t="s">
        <v>85</v>
      </c>
      <c r="M578" t="s">
        <v>86</v>
      </c>
      <c r="N578">
        <v>1</v>
      </c>
      <c r="O578" s="1">
        <v>44662.556493055556</v>
      </c>
      <c r="P578" s="1">
        <v>44662.582152777781</v>
      </c>
      <c r="Q578">
        <v>1823</v>
      </c>
      <c r="R578">
        <v>394</v>
      </c>
      <c r="S578" t="b">
        <v>0</v>
      </c>
      <c r="T578" t="s">
        <v>87</v>
      </c>
      <c r="U578" t="b">
        <v>0</v>
      </c>
      <c r="V578" t="s">
        <v>88</v>
      </c>
      <c r="W578" s="1">
        <v>44662.582152777781</v>
      </c>
      <c r="X578">
        <v>363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152</v>
      </c>
      <c r="AE578">
        <v>123</v>
      </c>
      <c r="AF578">
        <v>0</v>
      </c>
      <c r="AG578">
        <v>12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1331</v>
      </c>
      <c r="B579" t="s">
        <v>79</v>
      </c>
      <c r="C579" t="s">
        <v>1320</v>
      </c>
      <c r="D579" t="s">
        <v>81</v>
      </c>
      <c r="E579" s="2" t="str">
        <f>HYPERLINK("capsilon://?command=openfolder&amp;siteaddress=FAM.docvelocity-na8.net&amp;folderid=FX8295DBBE-5037-14C0-56BF-2F1D33A1A6CF","FX22043303")</f>
        <v>FX22043303</v>
      </c>
      <c r="F579" t="s">
        <v>19</v>
      </c>
      <c r="G579" t="s">
        <v>19</v>
      </c>
      <c r="H579" t="s">
        <v>82</v>
      </c>
      <c r="I579" t="s">
        <v>1323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44662.556527777779</v>
      </c>
      <c r="P579" s="1">
        <v>44662.672303240739</v>
      </c>
      <c r="Q579">
        <v>9055</v>
      </c>
      <c r="R579">
        <v>948</v>
      </c>
      <c r="S579" t="b">
        <v>0</v>
      </c>
      <c r="T579" t="s">
        <v>87</v>
      </c>
      <c r="U579" t="b">
        <v>1</v>
      </c>
      <c r="V579" t="s">
        <v>196</v>
      </c>
      <c r="W579" s="1">
        <v>44662.588587962964</v>
      </c>
      <c r="X579">
        <v>690</v>
      </c>
      <c r="Y579">
        <v>42</v>
      </c>
      <c r="Z579">
        <v>0</v>
      </c>
      <c r="AA579">
        <v>42</v>
      </c>
      <c r="AB579">
        <v>0</v>
      </c>
      <c r="AC579">
        <v>37</v>
      </c>
      <c r="AD579">
        <v>14</v>
      </c>
      <c r="AE579">
        <v>0</v>
      </c>
      <c r="AF579">
        <v>0</v>
      </c>
      <c r="AG579">
        <v>0</v>
      </c>
      <c r="AH579" t="s">
        <v>99</v>
      </c>
      <c r="AI579" s="1">
        <v>44662.672303240739</v>
      </c>
      <c r="AJ579">
        <v>241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14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1332</v>
      </c>
      <c r="B580" t="s">
        <v>79</v>
      </c>
      <c r="C580" t="s">
        <v>1253</v>
      </c>
      <c r="D580" t="s">
        <v>81</v>
      </c>
      <c r="E580" s="2" t="str">
        <f>HYPERLINK("capsilon://?command=openfolder&amp;siteaddress=FAM.docvelocity-na8.net&amp;folderid=FX4A2D066D-54D2-9DAC-007A-468A59D13405","FX220312714")</f>
        <v>FX220312714</v>
      </c>
      <c r="F580" t="s">
        <v>19</v>
      </c>
      <c r="G580" t="s">
        <v>19</v>
      </c>
      <c r="H580" t="s">
        <v>82</v>
      </c>
      <c r="I580" t="s">
        <v>1333</v>
      </c>
      <c r="J580">
        <v>32</v>
      </c>
      <c r="K580" t="s">
        <v>84</v>
      </c>
      <c r="L580" t="s">
        <v>85</v>
      </c>
      <c r="M580" t="s">
        <v>86</v>
      </c>
      <c r="N580">
        <v>2</v>
      </c>
      <c r="O580" s="1">
        <v>44662.557187500002</v>
      </c>
      <c r="P580" s="1">
        <v>44662.693298611113</v>
      </c>
      <c r="Q580">
        <v>11314</v>
      </c>
      <c r="R580">
        <v>446</v>
      </c>
      <c r="S580" t="b">
        <v>0</v>
      </c>
      <c r="T580" t="s">
        <v>87</v>
      </c>
      <c r="U580" t="b">
        <v>0</v>
      </c>
      <c r="V580" t="s">
        <v>114</v>
      </c>
      <c r="W580" s="1">
        <v>44662.604120370372</v>
      </c>
      <c r="X580">
        <v>277</v>
      </c>
      <c r="Y580">
        <v>41</v>
      </c>
      <c r="Z580">
        <v>0</v>
      </c>
      <c r="AA580">
        <v>41</v>
      </c>
      <c r="AB580">
        <v>0</v>
      </c>
      <c r="AC580">
        <v>34</v>
      </c>
      <c r="AD580">
        <v>-9</v>
      </c>
      <c r="AE580">
        <v>0</v>
      </c>
      <c r="AF580">
        <v>0</v>
      </c>
      <c r="AG580">
        <v>0</v>
      </c>
      <c r="AH580" t="s">
        <v>99</v>
      </c>
      <c r="AI580" s="1">
        <v>44662.693298611113</v>
      </c>
      <c r="AJ580">
        <v>157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-9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1334</v>
      </c>
      <c r="B581" t="s">
        <v>79</v>
      </c>
      <c r="C581" t="s">
        <v>1253</v>
      </c>
      <c r="D581" t="s">
        <v>81</v>
      </c>
      <c r="E581" s="2" t="str">
        <f>HYPERLINK("capsilon://?command=openfolder&amp;siteaddress=FAM.docvelocity-na8.net&amp;folderid=FX4A2D066D-54D2-9DAC-007A-468A59D13405","FX220312714")</f>
        <v>FX220312714</v>
      </c>
      <c r="F581" t="s">
        <v>19</v>
      </c>
      <c r="G581" t="s">
        <v>19</v>
      </c>
      <c r="H581" t="s">
        <v>82</v>
      </c>
      <c r="I581" t="s">
        <v>1335</v>
      </c>
      <c r="J581">
        <v>32</v>
      </c>
      <c r="K581" t="s">
        <v>84</v>
      </c>
      <c r="L581" t="s">
        <v>85</v>
      </c>
      <c r="M581" t="s">
        <v>86</v>
      </c>
      <c r="N581">
        <v>2</v>
      </c>
      <c r="O581" s="1">
        <v>44662.557256944441</v>
      </c>
      <c r="P581" s="1">
        <v>44662.694988425923</v>
      </c>
      <c r="Q581">
        <v>11262</v>
      </c>
      <c r="R581">
        <v>638</v>
      </c>
      <c r="S581" t="b">
        <v>0</v>
      </c>
      <c r="T581" t="s">
        <v>87</v>
      </c>
      <c r="U581" t="b">
        <v>0</v>
      </c>
      <c r="V581" t="s">
        <v>196</v>
      </c>
      <c r="W581" s="1">
        <v>44662.608194444445</v>
      </c>
      <c r="X581">
        <v>487</v>
      </c>
      <c r="Y581">
        <v>41</v>
      </c>
      <c r="Z581">
        <v>0</v>
      </c>
      <c r="AA581">
        <v>41</v>
      </c>
      <c r="AB581">
        <v>0</v>
      </c>
      <c r="AC581">
        <v>37</v>
      </c>
      <c r="AD581">
        <v>-9</v>
      </c>
      <c r="AE581">
        <v>0</v>
      </c>
      <c r="AF581">
        <v>0</v>
      </c>
      <c r="AG581">
        <v>0</v>
      </c>
      <c r="AH581" t="s">
        <v>99</v>
      </c>
      <c r="AI581" s="1">
        <v>44662.694988425923</v>
      </c>
      <c r="AJ581">
        <v>145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1336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HYPERLINK("capsilon://?command=openfolder&amp;siteaddress=FAM.docvelocity-na8.net&amp;folderid=FX4A2D066D-54D2-9DAC-007A-468A59D13405","FX220312714")</f>
        <v>FX220312714</v>
      </c>
      <c r="F582" t="s">
        <v>19</v>
      </c>
      <c r="G582" t="s">
        <v>19</v>
      </c>
      <c r="H582" t="s">
        <v>82</v>
      </c>
      <c r="I582" t="s">
        <v>1337</v>
      </c>
      <c r="J582">
        <v>28</v>
      </c>
      <c r="K582" t="s">
        <v>84</v>
      </c>
      <c r="L582" t="s">
        <v>85</v>
      </c>
      <c r="M582" t="s">
        <v>86</v>
      </c>
      <c r="N582">
        <v>2</v>
      </c>
      <c r="O582" s="1">
        <v>44662.557430555556</v>
      </c>
      <c r="P582" s="1">
        <v>44662.694432870368</v>
      </c>
      <c r="Q582">
        <v>11547</v>
      </c>
      <c r="R582">
        <v>290</v>
      </c>
      <c r="S582" t="b">
        <v>0</v>
      </c>
      <c r="T582" t="s">
        <v>87</v>
      </c>
      <c r="U582" t="b">
        <v>0</v>
      </c>
      <c r="V582" t="s">
        <v>151</v>
      </c>
      <c r="W582" s="1">
        <v>44662.605011574073</v>
      </c>
      <c r="X582">
        <v>194</v>
      </c>
      <c r="Y582">
        <v>21</v>
      </c>
      <c r="Z582">
        <v>0</v>
      </c>
      <c r="AA582">
        <v>21</v>
      </c>
      <c r="AB582">
        <v>0</v>
      </c>
      <c r="AC582">
        <v>19</v>
      </c>
      <c r="AD582">
        <v>7</v>
      </c>
      <c r="AE582">
        <v>0</v>
      </c>
      <c r="AF582">
        <v>0</v>
      </c>
      <c r="AG582">
        <v>0</v>
      </c>
      <c r="AH582" t="s">
        <v>479</v>
      </c>
      <c r="AI582" s="1">
        <v>44662.694432870368</v>
      </c>
      <c r="AJ582">
        <v>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1338</v>
      </c>
      <c r="B583" t="s">
        <v>79</v>
      </c>
      <c r="C583" t="s">
        <v>1253</v>
      </c>
      <c r="D583" t="s">
        <v>81</v>
      </c>
      <c r="E583" s="2" t="str">
        <f>HYPERLINK("capsilon://?command=openfolder&amp;siteaddress=FAM.docvelocity-na8.net&amp;folderid=FX4A2D066D-54D2-9DAC-007A-468A59D13405","FX220312714")</f>
        <v>FX220312714</v>
      </c>
      <c r="F583" t="s">
        <v>19</v>
      </c>
      <c r="G583" t="s">
        <v>19</v>
      </c>
      <c r="H583" t="s">
        <v>82</v>
      </c>
      <c r="I583" t="s">
        <v>1339</v>
      </c>
      <c r="J583">
        <v>32</v>
      </c>
      <c r="K583" t="s">
        <v>84</v>
      </c>
      <c r="L583" t="s">
        <v>85</v>
      </c>
      <c r="M583" t="s">
        <v>86</v>
      </c>
      <c r="N583">
        <v>2</v>
      </c>
      <c r="O583" s="1">
        <v>44662.557453703703</v>
      </c>
      <c r="P583" s="1">
        <v>44662.696134259262</v>
      </c>
      <c r="Q583">
        <v>11401</v>
      </c>
      <c r="R583">
        <v>581</v>
      </c>
      <c r="S583" t="b">
        <v>0</v>
      </c>
      <c r="T583" t="s">
        <v>87</v>
      </c>
      <c r="U583" t="b">
        <v>0</v>
      </c>
      <c r="V583" t="s">
        <v>189</v>
      </c>
      <c r="W583" s="1">
        <v>44662.607442129629</v>
      </c>
      <c r="X583">
        <v>391</v>
      </c>
      <c r="Y583">
        <v>41</v>
      </c>
      <c r="Z583">
        <v>0</v>
      </c>
      <c r="AA583">
        <v>41</v>
      </c>
      <c r="AB583">
        <v>0</v>
      </c>
      <c r="AC583">
        <v>37</v>
      </c>
      <c r="AD583">
        <v>-9</v>
      </c>
      <c r="AE583">
        <v>0</v>
      </c>
      <c r="AF583">
        <v>0</v>
      </c>
      <c r="AG583">
        <v>0</v>
      </c>
      <c r="AH583" t="s">
        <v>193</v>
      </c>
      <c r="AI583" s="1">
        <v>44662.696134259262</v>
      </c>
      <c r="AJ583">
        <v>183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-9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1340</v>
      </c>
      <c r="B584" t="s">
        <v>79</v>
      </c>
      <c r="C584" t="s">
        <v>1320</v>
      </c>
      <c r="D584" t="s">
        <v>81</v>
      </c>
      <c r="E584" s="2" t="str">
        <f>HYPERLINK("capsilon://?command=openfolder&amp;siteaddress=FAM.docvelocity-na8.net&amp;folderid=FX8295DBBE-5037-14C0-56BF-2F1D33A1A6CF","FX22043303")</f>
        <v>FX22043303</v>
      </c>
      <c r="F584" t="s">
        <v>19</v>
      </c>
      <c r="G584" t="s">
        <v>19</v>
      </c>
      <c r="H584" t="s">
        <v>82</v>
      </c>
      <c r="I584" t="s">
        <v>1325</v>
      </c>
      <c r="J584">
        <v>96</v>
      </c>
      <c r="K584" t="s">
        <v>84</v>
      </c>
      <c r="L584" t="s">
        <v>85</v>
      </c>
      <c r="M584" t="s">
        <v>86</v>
      </c>
      <c r="N584">
        <v>2</v>
      </c>
      <c r="O584" s="1">
        <v>44662.557592592595</v>
      </c>
      <c r="P584" s="1">
        <v>44662.678668981483</v>
      </c>
      <c r="Q584">
        <v>8700</v>
      </c>
      <c r="R584">
        <v>1761</v>
      </c>
      <c r="S584" t="b">
        <v>0</v>
      </c>
      <c r="T584" t="s">
        <v>87</v>
      </c>
      <c r="U584" t="b">
        <v>1</v>
      </c>
      <c r="V584" t="s">
        <v>196</v>
      </c>
      <c r="W584" s="1">
        <v>44662.602546296293</v>
      </c>
      <c r="X584">
        <v>1205</v>
      </c>
      <c r="Y584">
        <v>177</v>
      </c>
      <c r="Z584">
        <v>0</v>
      </c>
      <c r="AA584">
        <v>177</v>
      </c>
      <c r="AB584">
        <v>0</v>
      </c>
      <c r="AC584">
        <v>145</v>
      </c>
      <c r="AD584">
        <v>-81</v>
      </c>
      <c r="AE584">
        <v>0</v>
      </c>
      <c r="AF584">
        <v>0</v>
      </c>
      <c r="AG584">
        <v>0</v>
      </c>
      <c r="AH584" t="s">
        <v>99</v>
      </c>
      <c r="AI584" s="1">
        <v>44662.678668981483</v>
      </c>
      <c r="AJ584">
        <v>549</v>
      </c>
      <c r="AK584">
        <v>2</v>
      </c>
      <c r="AL584">
        <v>0</v>
      </c>
      <c r="AM584">
        <v>2</v>
      </c>
      <c r="AN584">
        <v>0</v>
      </c>
      <c r="AO584">
        <v>1</v>
      </c>
      <c r="AP584">
        <v>-83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1341</v>
      </c>
      <c r="B585" t="s">
        <v>79</v>
      </c>
      <c r="C585" t="s">
        <v>1253</v>
      </c>
      <c r="D585" t="s">
        <v>81</v>
      </c>
      <c r="E585" s="2" t="str">
        <f>HYPERLINK("capsilon://?command=openfolder&amp;siteaddress=FAM.docvelocity-na8.net&amp;folderid=FX4A2D066D-54D2-9DAC-007A-468A59D13405","FX220312714")</f>
        <v>FX220312714</v>
      </c>
      <c r="F585" t="s">
        <v>19</v>
      </c>
      <c r="G585" t="s">
        <v>19</v>
      </c>
      <c r="H585" t="s">
        <v>82</v>
      </c>
      <c r="I585" t="s">
        <v>1342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44662.567175925928</v>
      </c>
      <c r="P585" s="1">
        <v>44662.695902777778</v>
      </c>
      <c r="Q585">
        <v>10504</v>
      </c>
      <c r="R585">
        <v>618</v>
      </c>
      <c r="S585" t="b">
        <v>0</v>
      </c>
      <c r="T585" t="s">
        <v>87</v>
      </c>
      <c r="U585" t="b">
        <v>0</v>
      </c>
      <c r="V585" t="s">
        <v>148</v>
      </c>
      <c r="W585" s="1">
        <v>44662.609479166669</v>
      </c>
      <c r="X585">
        <v>484</v>
      </c>
      <c r="Y585">
        <v>21</v>
      </c>
      <c r="Z585">
        <v>0</v>
      </c>
      <c r="AA585">
        <v>21</v>
      </c>
      <c r="AB585">
        <v>0</v>
      </c>
      <c r="AC585">
        <v>19</v>
      </c>
      <c r="AD585">
        <v>7</v>
      </c>
      <c r="AE585">
        <v>0</v>
      </c>
      <c r="AF585">
        <v>0</v>
      </c>
      <c r="AG585">
        <v>0</v>
      </c>
      <c r="AH585" t="s">
        <v>479</v>
      </c>
      <c r="AI585" s="1">
        <v>44662.695902777778</v>
      </c>
      <c r="AJ585">
        <v>126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1343</v>
      </c>
      <c r="B586" t="s">
        <v>79</v>
      </c>
      <c r="C586" t="s">
        <v>1344</v>
      </c>
      <c r="D586" t="s">
        <v>81</v>
      </c>
      <c r="E586" s="2" t="str">
        <f>HYPERLINK("capsilon://?command=openfolder&amp;siteaddress=FAM.docvelocity-na8.net&amp;folderid=FX8433904F-D9C6-71DC-7759-B56C39CCE77E","FX22043121")</f>
        <v>FX22043121</v>
      </c>
      <c r="F586" t="s">
        <v>19</v>
      </c>
      <c r="G586" t="s">
        <v>19</v>
      </c>
      <c r="H586" t="s">
        <v>82</v>
      </c>
      <c r="I586" t="s">
        <v>1345</v>
      </c>
      <c r="J586">
        <v>32</v>
      </c>
      <c r="K586" t="s">
        <v>84</v>
      </c>
      <c r="L586" t="s">
        <v>85</v>
      </c>
      <c r="M586" t="s">
        <v>86</v>
      </c>
      <c r="N586">
        <v>2</v>
      </c>
      <c r="O586" s="1">
        <v>44662.583599537036</v>
      </c>
      <c r="P586" s="1">
        <v>44662.697199074071</v>
      </c>
      <c r="Q586">
        <v>9402</v>
      </c>
      <c r="R586">
        <v>413</v>
      </c>
      <c r="S586" t="b">
        <v>0</v>
      </c>
      <c r="T586" t="s">
        <v>87</v>
      </c>
      <c r="U586" t="b">
        <v>0</v>
      </c>
      <c r="V586" t="s">
        <v>114</v>
      </c>
      <c r="W586" s="1">
        <v>44662.606562499997</v>
      </c>
      <c r="X586">
        <v>210</v>
      </c>
      <c r="Y586">
        <v>39</v>
      </c>
      <c r="Z586">
        <v>0</v>
      </c>
      <c r="AA586">
        <v>39</v>
      </c>
      <c r="AB586">
        <v>0</v>
      </c>
      <c r="AC586">
        <v>36</v>
      </c>
      <c r="AD586">
        <v>-7</v>
      </c>
      <c r="AE586">
        <v>0</v>
      </c>
      <c r="AF586">
        <v>0</v>
      </c>
      <c r="AG586">
        <v>0</v>
      </c>
      <c r="AH586" t="s">
        <v>99</v>
      </c>
      <c r="AI586" s="1">
        <v>44662.697199074071</v>
      </c>
      <c r="AJ586">
        <v>191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-8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1346</v>
      </c>
      <c r="B587" t="s">
        <v>79</v>
      </c>
      <c r="C587" t="s">
        <v>1344</v>
      </c>
      <c r="D587" t="s">
        <v>81</v>
      </c>
      <c r="E587" s="2" t="str">
        <f>HYPERLINK("capsilon://?command=openfolder&amp;siteaddress=FAM.docvelocity-na8.net&amp;folderid=FX8433904F-D9C6-71DC-7759-B56C39CCE77E","FX22043121")</f>
        <v>FX22043121</v>
      </c>
      <c r="F587" t="s">
        <v>19</v>
      </c>
      <c r="G587" t="s">
        <v>19</v>
      </c>
      <c r="H587" t="s">
        <v>82</v>
      </c>
      <c r="I587" t="s">
        <v>1347</v>
      </c>
      <c r="J587">
        <v>28</v>
      </c>
      <c r="K587" t="s">
        <v>84</v>
      </c>
      <c r="L587" t="s">
        <v>85</v>
      </c>
      <c r="M587" t="s">
        <v>86</v>
      </c>
      <c r="N587">
        <v>2</v>
      </c>
      <c r="O587" s="1">
        <v>44662.58390046296</v>
      </c>
      <c r="P587" s="1">
        <v>44662.69734953704</v>
      </c>
      <c r="Q587">
        <v>9404</v>
      </c>
      <c r="R587">
        <v>398</v>
      </c>
      <c r="S587" t="b">
        <v>0</v>
      </c>
      <c r="T587" t="s">
        <v>87</v>
      </c>
      <c r="U587" t="b">
        <v>0</v>
      </c>
      <c r="V587" t="s">
        <v>151</v>
      </c>
      <c r="W587" s="1">
        <v>44662.608055555553</v>
      </c>
      <c r="X587">
        <v>262</v>
      </c>
      <c r="Y587">
        <v>21</v>
      </c>
      <c r="Z587">
        <v>0</v>
      </c>
      <c r="AA587">
        <v>21</v>
      </c>
      <c r="AB587">
        <v>0</v>
      </c>
      <c r="AC587">
        <v>19</v>
      </c>
      <c r="AD587">
        <v>7</v>
      </c>
      <c r="AE587">
        <v>0</v>
      </c>
      <c r="AF587">
        <v>0</v>
      </c>
      <c r="AG587">
        <v>0</v>
      </c>
      <c r="AH587" t="s">
        <v>479</v>
      </c>
      <c r="AI587" s="1">
        <v>44662.69734953704</v>
      </c>
      <c r="AJ587">
        <v>124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1348</v>
      </c>
      <c r="B588" t="s">
        <v>79</v>
      </c>
      <c r="C588" t="s">
        <v>1344</v>
      </c>
      <c r="D588" t="s">
        <v>81</v>
      </c>
      <c r="E588" s="2" t="str">
        <f>HYPERLINK("capsilon://?command=openfolder&amp;siteaddress=FAM.docvelocity-na8.net&amp;folderid=FX8433904F-D9C6-71DC-7759-B56C39CCE77E","FX22043121")</f>
        <v>FX22043121</v>
      </c>
      <c r="F588" t="s">
        <v>19</v>
      </c>
      <c r="G588" t="s">
        <v>19</v>
      </c>
      <c r="H588" t="s">
        <v>82</v>
      </c>
      <c r="I588" t="s">
        <v>1349</v>
      </c>
      <c r="J588">
        <v>28</v>
      </c>
      <c r="K588" t="s">
        <v>84</v>
      </c>
      <c r="L588" t="s">
        <v>85</v>
      </c>
      <c r="M588" t="s">
        <v>86</v>
      </c>
      <c r="N588">
        <v>2</v>
      </c>
      <c r="O588" s="1">
        <v>44662.583969907406</v>
      </c>
      <c r="P588" s="1">
        <v>44662.698159722226</v>
      </c>
      <c r="Q588">
        <v>9403</v>
      </c>
      <c r="R588">
        <v>463</v>
      </c>
      <c r="S588" t="b">
        <v>0</v>
      </c>
      <c r="T588" t="s">
        <v>87</v>
      </c>
      <c r="U588" t="b">
        <v>0</v>
      </c>
      <c r="V588" t="s">
        <v>114</v>
      </c>
      <c r="W588" s="1">
        <v>44662.609768518516</v>
      </c>
      <c r="X588">
        <v>276</v>
      </c>
      <c r="Y588">
        <v>21</v>
      </c>
      <c r="Z588">
        <v>0</v>
      </c>
      <c r="AA588">
        <v>21</v>
      </c>
      <c r="AB588">
        <v>0</v>
      </c>
      <c r="AC588">
        <v>18</v>
      </c>
      <c r="AD588">
        <v>7</v>
      </c>
      <c r="AE588">
        <v>0</v>
      </c>
      <c r="AF588">
        <v>0</v>
      </c>
      <c r="AG588">
        <v>0</v>
      </c>
      <c r="AH588" t="s">
        <v>193</v>
      </c>
      <c r="AI588" s="1">
        <v>44662.698159722226</v>
      </c>
      <c r="AJ588">
        <v>174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1350</v>
      </c>
      <c r="B589" t="s">
        <v>79</v>
      </c>
      <c r="C589" t="s">
        <v>1344</v>
      </c>
      <c r="D589" t="s">
        <v>81</v>
      </c>
      <c r="E589" s="2" t="str">
        <f>HYPERLINK("capsilon://?command=openfolder&amp;siteaddress=FAM.docvelocity-na8.net&amp;folderid=FX8433904F-D9C6-71DC-7759-B56C39CCE77E","FX22043121")</f>
        <v>FX22043121</v>
      </c>
      <c r="F589" t="s">
        <v>19</v>
      </c>
      <c r="G589" t="s">
        <v>19</v>
      </c>
      <c r="H589" t="s">
        <v>82</v>
      </c>
      <c r="I589" t="s">
        <v>1351</v>
      </c>
      <c r="J589">
        <v>32</v>
      </c>
      <c r="K589" t="s">
        <v>84</v>
      </c>
      <c r="L589" t="s">
        <v>85</v>
      </c>
      <c r="M589" t="s">
        <v>86</v>
      </c>
      <c r="N589">
        <v>2</v>
      </c>
      <c r="O589" s="1">
        <v>44662.584120370368</v>
      </c>
      <c r="P589" s="1">
        <v>44662.697638888887</v>
      </c>
      <c r="Q589">
        <v>9344</v>
      </c>
      <c r="R589">
        <v>464</v>
      </c>
      <c r="S589" t="b">
        <v>0</v>
      </c>
      <c r="T589" t="s">
        <v>87</v>
      </c>
      <c r="U589" t="b">
        <v>0</v>
      </c>
      <c r="V589" t="s">
        <v>189</v>
      </c>
      <c r="W589" s="1">
        <v>44662.611643518518</v>
      </c>
      <c r="X589">
        <v>362</v>
      </c>
      <c r="Y589">
        <v>39</v>
      </c>
      <c r="Z589">
        <v>0</v>
      </c>
      <c r="AA589">
        <v>39</v>
      </c>
      <c r="AB589">
        <v>0</v>
      </c>
      <c r="AC589">
        <v>36</v>
      </c>
      <c r="AD589">
        <v>-7</v>
      </c>
      <c r="AE589">
        <v>0</v>
      </c>
      <c r="AF589">
        <v>0</v>
      </c>
      <c r="AG589">
        <v>0</v>
      </c>
      <c r="AH589" t="s">
        <v>102</v>
      </c>
      <c r="AI589" s="1">
        <v>44662.697638888887</v>
      </c>
      <c r="AJ589">
        <v>96</v>
      </c>
      <c r="AK589">
        <v>2</v>
      </c>
      <c r="AL589">
        <v>0</v>
      </c>
      <c r="AM589">
        <v>2</v>
      </c>
      <c r="AN589">
        <v>0</v>
      </c>
      <c r="AO589">
        <v>1</v>
      </c>
      <c r="AP589">
        <v>-9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1352</v>
      </c>
      <c r="B590" t="s">
        <v>79</v>
      </c>
      <c r="C590" t="s">
        <v>1329</v>
      </c>
      <c r="D590" t="s">
        <v>81</v>
      </c>
      <c r="E590" s="2" t="str">
        <f>HYPERLINK("capsilon://?command=openfolder&amp;siteaddress=FAM.docvelocity-na8.net&amp;folderid=FXF826D01D-21E5-1B88-6C62-708C1A898BDB","FX22043553")</f>
        <v>FX22043553</v>
      </c>
      <c r="F590" t="s">
        <v>19</v>
      </c>
      <c r="G590" t="s">
        <v>19</v>
      </c>
      <c r="H590" t="s">
        <v>82</v>
      </c>
      <c r="I590" t="s">
        <v>1330</v>
      </c>
      <c r="J590">
        <v>360</v>
      </c>
      <c r="K590" t="s">
        <v>84</v>
      </c>
      <c r="L590" t="s">
        <v>85</v>
      </c>
      <c r="M590" t="s">
        <v>86</v>
      </c>
      <c r="N590">
        <v>2</v>
      </c>
      <c r="O590" s="1">
        <v>44662.586157407408</v>
      </c>
      <c r="P590" s="1">
        <v>44662.697928240741</v>
      </c>
      <c r="Q590">
        <v>4066</v>
      </c>
      <c r="R590">
        <v>5591</v>
      </c>
      <c r="S590" t="b">
        <v>0</v>
      </c>
      <c r="T590" t="s">
        <v>87</v>
      </c>
      <c r="U590" t="b">
        <v>1</v>
      </c>
      <c r="V590" t="s">
        <v>180</v>
      </c>
      <c r="W590" s="1">
        <v>44662.63621527778</v>
      </c>
      <c r="X590">
        <v>3797</v>
      </c>
      <c r="Y590">
        <v>373</v>
      </c>
      <c r="Z590">
        <v>0</v>
      </c>
      <c r="AA590">
        <v>373</v>
      </c>
      <c r="AB590">
        <v>84</v>
      </c>
      <c r="AC590">
        <v>337</v>
      </c>
      <c r="AD590">
        <v>-13</v>
      </c>
      <c r="AE590">
        <v>0</v>
      </c>
      <c r="AF590">
        <v>0</v>
      </c>
      <c r="AG590">
        <v>0</v>
      </c>
      <c r="AH590" t="s">
        <v>182</v>
      </c>
      <c r="AI590" s="1">
        <v>44662.697928240741</v>
      </c>
      <c r="AJ590">
        <v>1742</v>
      </c>
      <c r="AK590">
        <v>13</v>
      </c>
      <c r="AL590">
        <v>0</v>
      </c>
      <c r="AM590">
        <v>13</v>
      </c>
      <c r="AN590">
        <v>21</v>
      </c>
      <c r="AO590">
        <v>13</v>
      </c>
      <c r="AP590">
        <v>-26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1353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HYPERLINK("capsilon://?command=openfolder&amp;siteaddress=FAM.docvelocity-na8.net&amp;folderid=FX8B04DE03-1151-C58D-7BFD-1E48CA8798E7","FX220310411")</f>
        <v>FX220310411</v>
      </c>
      <c r="F591" t="s">
        <v>19</v>
      </c>
      <c r="G591" t="s">
        <v>19</v>
      </c>
      <c r="H591" t="s">
        <v>82</v>
      </c>
      <c r="I591" t="s">
        <v>1355</v>
      </c>
      <c r="J591">
        <v>120</v>
      </c>
      <c r="K591" t="s">
        <v>84</v>
      </c>
      <c r="L591" t="s">
        <v>85</v>
      </c>
      <c r="M591" t="s">
        <v>86</v>
      </c>
      <c r="N591">
        <v>1</v>
      </c>
      <c r="O591" s="1">
        <v>44662.594340277778</v>
      </c>
      <c r="P591" s="1">
        <v>44662.623935185184</v>
      </c>
      <c r="Q591">
        <v>1916</v>
      </c>
      <c r="R591">
        <v>641</v>
      </c>
      <c r="S591" t="b">
        <v>0</v>
      </c>
      <c r="T591" t="s">
        <v>87</v>
      </c>
      <c r="U591" t="b">
        <v>0</v>
      </c>
      <c r="V591" t="s">
        <v>88</v>
      </c>
      <c r="W591" s="1">
        <v>44662.623935185184</v>
      </c>
      <c r="X591">
        <v>530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120</v>
      </c>
      <c r="AE591">
        <v>96</v>
      </c>
      <c r="AF591">
        <v>0</v>
      </c>
      <c r="AG591">
        <v>18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1356</v>
      </c>
      <c r="B592" t="s">
        <v>79</v>
      </c>
      <c r="C592" t="s">
        <v>1344</v>
      </c>
      <c r="D592" t="s">
        <v>81</v>
      </c>
      <c r="E592" s="2" t="str">
        <f>HYPERLINK("capsilon://?command=openfolder&amp;siteaddress=FAM.docvelocity-na8.net&amp;folderid=FX8433904F-D9C6-71DC-7759-B56C39CCE77E","FX22043121")</f>
        <v>FX22043121</v>
      </c>
      <c r="F592" t="s">
        <v>19</v>
      </c>
      <c r="G592" t="s">
        <v>19</v>
      </c>
      <c r="H592" t="s">
        <v>82</v>
      </c>
      <c r="I592" t="s">
        <v>1357</v>
      </c>
      <c r="J592">
        <v>32</v>
      </c>
      <c r="K592" t="s">
        <v>84</v>
      </c>
      <c r="L592" t="s">
        <v>85</v>
      </c>
      <c r="M592" t="s">
        <v>86</v>
      </c>
      <c r="N592">
        <v>1</v>
      </c>
      <c r="O592" s="1">
        <v>44662.608067129629</v>
      </c>
      <c r="P592" s="1">
        <v>44662.625289351854</v>
      </c>
      <c r="Q592">
        <v>951</v>
      </c>
      <c r="R592">
        <v>537</v>
      </c>
      <c r="S592" t="b">
        <v>0</v>
      </c>
      <c r="T592" t="s">
        <v>87</v>
      </c>
      <c r="U592" t="b">
        <v>0</v>
      </c>
      <c r="V592" t="s">
        <v>88</v>
      </c>
      <c r="W592" s="1">
        <v>44662.625289351854</v>
      </c>
      <c r="X592">
        <v>91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32</v>
      </c>
      <c r="AE592">
        <v>27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1358</v>
      </c>
      <c r="B593" t="s">
        <v>79</v>
      </c>
      <c r="C593" t="s">
        <v>1166</v>
      </c>
      <c r="D593" t="s">
        <v>81</v>
      </c>
      <c r="E593" s="2" t="str">
        <f>HYPERLINK("capsilon://?command=openfolder&amp;siteaddress=FAM.docvelocity-na8.net&amp;folderid=FX0B9624FC-648C-1350-0673-1950A4C2A360","FX22041624")</f>
        <v>FX22041624</v>
      </c>
      <c r="F593" t="s">
        <v>19</v>
      </c>
      <c r="G593" t="s">
        <v>19</v>
      </c>
      <c r="H593" t="s">
        <v>82</v>
      </c>
      <c r="I593" t="s">
        <v>1359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44662.623032407406</v>
      </c>
      <c r="P593" s="1">
        <v>44662.698275462964</v>
      </c>
      <c r="Q593">
        <v>6318</v>
      </c>
      <c r="R593">
        <v>183</v>
      </c>
      <c r="S593" t="b">
        <v>0</v>
      </c>
      <c r="T593" t="s">
        <v>87</v>
      </c>
      <c r="U593" t="b">
        <v>0</v>
      </c>
      <c r="V593" t="s">
        <v>114</v>
      </c>
      <c r="W593" s="1">
        <v>44662.624282407407</v>
      </c>
      <c r="X593">
        <v>91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99</v>
      </c>
      <c r="AI593" s="1">
        <v>44662.698275462964</v>
      </c>
      <c r="AJ593">
        <v>92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1360</v>
      </c>
      <c r="B594" t="s">
        <v>79</v>
      </c>
      <c r="C594" t="s">
        <v>1361</v>
      </c>
      <c r="D594" t="s">
        <v>81</v>
      </c>
      <c r="E594" s="2" t="str">
        <f>HYPERLINK("capsilon://?command=openfolder&amp;siteaddress=FAM.docvelocity-na8.net&amp;folderid=FX40396312-8410-8481-6606-914FF55A20EF","FX220312706")</f>
        <v>FX220312706</v>
      </c>
      <c r="F594" t="s">
        <v>19</v>
      </c>
      <c r="G594" t="s">
        <v>19</v>
      </c>
      <c r="H594" t="s">
        <v>82</v>
      </c>
      <c r="I594" t="s">
        <v>1362</v>
      </c>
      <c r="J594">
        <v>216</v>
      </c>
      <c r="K594" t="s">
        <v>84</v>
      </c>
      <c r="L594" t="s">
        <v>85</v>
      </c>
      <c r="M594" t="s">
        <v>86</v>
      </c>
      <c r="N594">
        <v>1</v>
      </c>
      <c r="O594" s="1">
        <v>44652.684490740743</v>
      </c>
      <c r="P594" s="1">
        <v>44652.725127314814</v>
      </c>
      <c r="Q594">
        <v>3274</v>
      </c>
      <c r="R594">
        <v>237</v>
      </c>
      <c r="S594" t="b">
        <v>0</v>
      </c>
      <c r="T594" t="s">
        <v>87</v>
      </c>
      <c r="U594" t="b">
        <v>0</v>
      </c>
      <c r="V594" t="s">
        <v>88</v>
      </c>
      <c r="W594" s="1">
        <v>44652.725127314814</v>
      </c>
      <c r="X594">
        <v>113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216</v>
      </c>
      <c r="AE594">
        <v>204</v>
      </c>
      <c r="AF594">
        <v>0</v>
      </c>
      <c r="AG594">
        <v>4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1363</v>
      </c>
      <c r="B595" t="s">
        <v>79</v>
      </c>
      <c r="C595" t="s">
        <v>1290</v>
      </c>
      <c r="D595" t="s">
        <v>81</v>
      </c>
      <c r="E595" s="2" t="str">
        <f>HYPERLINK("capsilon://?command=openfolder&amp;siteaddress=FAM.docvelocity-na8.net&amp;folderid=FX94DC2577-C75D-6723-8EC5-EE92E4B44981","FX22043047")</f>
        <v>FX22043047</v>
      </c>
      <c r="F595" t="s">
        <v>19</v>
      </c>
      <c r="G595" t="s">
        <v>19</v>
      </c>
      <c r="H595" t="s">
        <v>82</v>
      </c>
      <c r="I595" t="s">
        <v>1364</v>
      </c>
      <c r="J595">
        <v>0</v>
      </c>
      <c r="K595" t="s">
        <v>84</v>
      </c>
      <c r="L595" t="s">
        <v>85</v>
      </c>
      <c r="M595" t="s">
        <v>86</v>
      </c>
      <c r="N595">
        <v>2</v>
      </c>
      <c r="O595" s="1">
        <v>44662.627395833333</v>
      </c>
      <c r="P595" s="1">
        <v>44662.701458333337</v>
      </c>
      <c r="Q595">
        <v>5385</v>
      </c>
      <c r="R595">
        <v>1014</v>
      </c>
      <c r="S595" t="b">
        <v>0</v>
      </c>
      <c r="T595" t="s">
        <v>87</v>
      </c>
      <c r="U595" t="b">
        <v>0</v>
      </c>
      <c r="V595" t="s">
        <v>130</v>
      </c>
      <c r="W595" s="1">
        <v>44662.658703703702</v>
      </c>
      <c r="X595">
        <v>636</v>
      </c>
      <c r="Y595">
        <v>52</v>
      </c>
      <c r="Z595">
        <v>0</v>
      </c>
      <c r="AA595">
        <v>52</v>
      </c>
      <c r="AB595">
        <v>0</v>
      </c>
      <c r="AC595">
        <v>42</v>
      </c>
      <c r="AD595">
        <v>-52</v>
      </c>
      <c r="AE595">
        <v>0</v>
      </c>
      <c r="AF595">
        <v>0</v>
      </c>
      <c r="AG595">
        <v>0</v>
      </c>
      <c r="AH595" t="s">
        <v>479</v>
      </c>
      <c r="AI595" s="1">
        <v>44662.701458333337</v>
      </c>
      <c r="AJ595">
        <v>354</v>
      </c>
      <c r="AK595">
        <v>2</v>
      </c>
      <c r="AL595">
        <v>0</v>
      </c>
      <c r="AM595">
        <v>2</v>
      </c>
      <c r="AN595">
        <v>0</v>
      </c>
      <c r="AO595">
        <v>2</v>
      </c>
      <c r="AP595">
        <v>-54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1365</v>
      </c>
      <c r="B596" t="s">
        <v>79</v>
      </c>
      <c r="C596" t="s">
        <v>1354</v>
      </c>
      <c r="D596" t="s">
        <v>81</v>
      </c>
      <c r="E596" s="2" t="str">
        <f>HYPERLINK("capsilon://?command=openfolder&amp;siteaddress=FAM.docvelocity-na8.net&amp;folderid=FX8B04DE03-1151-C58D-7BFD-1E48CA8798E7","FX220310411")</f>
        <v>FX220310411</v>
      </c>
      <c r="F596" t="s">
        <v>19</v>
      </c>
      <c r="G596" t="s">
        <v>19</v>
      </c>
      <c r="H596" t="s">
        <v>82</v>
      </c>
      <c r="I596" t="s">
        <v>1355</v>
      </c>
      <c r="J596">
        <v>544</v>
      </c>
      <c r="K596" t="s">
        <v>84</v>
      </c>
      <c r="L596" t="s">
        <v>85</v>
      </c>
      <c r="M596" t="s">
        <v>86</v>
      </c>
      <c r="N596">
        <v>2</v>
      </c>
      <c r="O596" s="1">
        <v>44662.627835648149</v>
      </c>
      <c r="P596" s="1">
        <v>44662.790613425925</v>
      </c>
      <c r="Q596">
        <v>4285</v>
      </c>
      <c r="R596">
        <v>9779</v>
      </c>
      <c r="S596" t="b">
        <v>0</v>
      </c>
      <c r="T596" t="s">
        <v>87</v>
      </c>
      <c r="U596" t="b">
        <v>1</v>
      </c>
      <c r="V596" t="s">
        <v>130</v>
      </c>
      <c r="W596" s="1">
        <v>44662.730729166666</v>
      </c>
      <c r="X596">
        <v>6222</v>
      </c>
      <c r="Y596">
        <v>733</v>
      </c>
      <c r="Z596">
        <v>0</v>
      </c>
      <c r="AA596">
        <v>733</v>
      </c>
      <c r="AB596">
        <v>0</v>
      </c>
      <c r="AC596">
        <v>630</v>
      </c>
      <c r="AD596">
        <v>-189</v>
      </c>
      <c r="AE596">
        <v>0</v>
      </c>
      <c r="AF596">
        <v>0</v>
      </c>
      <c r="AG596">
        <v>0</v>
      </c>
      <c r="AH596" t="s">
        <v>182</v>
      </c>
      <c r="AI596" s="1">
        <v>44662.790613425925</v>
      </c>
      <c r="AJ596">
        <v>2285</v>
      </c>
      <c r="AK596">
        <v>5</v>
      </c>
      <c r="AL596">
        <v>0</v>
      </c>
      <c r="AM596">
        <v>5</v>
      </c>
      <c r="AN596">
        <v>0</v>
      </c>
      <c r="AO596">
        <v>5</v>
      </c>
      <c r="AP596">
        <v>-194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1366</v>
      </c>
      <c r="B597" t="s">
        <v>79</v>
      </c>
      <c r="C597" t="s">
        <v>1344</v>
      </c>
      <c r="D597" t="s">
        <v>81</v>
      </c>
      <c r="E597" s="2" t="str">
        <f>HYPERLINK("capsilon://?command=openfolder&amp;siteaddress=FAM.docvelocity-na8.net&amp;folderid=FX8433904F-D9C6-71DC-7759-B56C39CCE77E","FX22043121")</f>
        <v>FX22043121</v>
      </c>
      <c r="F597" t="s">
        <v>19</v>
      </c>
      <c r="G597" t="s">
        <v>19</v>
      </c>
      <c r="H597" t="s">
        <v>82</v>
      </c>
      <c r="I597" t="s">
        <v>1357</v>
      </c>
      <c r="J597">
        <v>64</v>
      </c>
      <c r="K597" t="s">
        <v>84</v>
      </c>
      <c r="L597" t="s">
        <v>85</v>
      </c>
      <c r="M597" t="s">
        <v>86</v>
      </c>
      <c r="N597">
        <v>2</v>
      </c>
      <c r="O597" s="1">
        <v>44662.628553240742</v>
      </c>
      <c r="P597" s="1">
        <v>44662.687511574077</v>
      </c>
      <c r="Q597">
        <v>3791</v>
      </c>
      <c r="R597">
        <v>1303</v>
      </c>
      <c r="S597" t="b">
        <v>0</v>
      </c>
      <c r="T597" t="s">
        <v>87</v>
      </c>
      <c r="U597" t="b">
        <v>1</v>
      </c>
      <c r="V597" t="s">
        <v>196</v>
      </c>
      <c r="W597" s="1">
        <v>44662.653819444444</v>
      </c>
      <c r="X597">
        <v>527</v>
      </c>
      <c r="Y597">
        <v>64</v>
      </c>
      <c r="Z597">
        <v>0</v>
      </c>
      <c r="AA597">
        <v>64</v>
      </c>
      <c r="AB597">
        <v>0</v>
      </c>
      <c r="AC597">
        <v>42</v>
      </c>
      <c r="AD597">
        <v>0</v>
      </c>
      <c r="AE597">
        <v>0</v>
      </c>
      <c r="AF597">
        <v>0</v>
      </c>
      <c r="AG597">
        <v>0</v>
      </c>
      <c r="AH597" t="s">
        <v>99</v>
      </c>
      <c r="AI597" s="1">
        <v>44662.687511574077</v>
      </c>
      <c r="AJ597">
        <v>763</v>
      </c>
      <c r="AK597">
        <v>5</v>
      </c>
      <c r="AL597">
        <v>0</v>
      </c>
      <c r="AM597">
        <v>5</v>
      </c>
      <c r="AN597">
        <v>0</v>
      </c>
      <c r="AO597">
        <v>5</v>
      </c>
      <c r="AP597">
        <v>-5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1367</v>
      </c>
      <c r="B598" t="s">
        <v>79</v>
      </c>
      <c r="C598" t="s">
        <v>1368</v>
      </c>
      <c r="D598" t="s">
        <v>81</v>
      </c>
      <c r="E598" s="2" t="str">
        <f>HYPERLINK("capsilon://?command=openfolder&amp;siteaddress=FAM.docvelocity-na8.net&amp;folderid=FX1D04938E-3C8D-2E85-B377-BE6F5D36B06E","FX220313666")</f>
        <v>FX220313666</v>
      </c>
      <c r="F598" t="s">
        <v>19</v>
      </c>
      <c r="G598" t="s">
        <v>19</v>
      </c>
      <c r="H598" t="s">
        <v>82</v>
      </c>
      <c r="I598" t="s">
        <v>1369</v>
      </c>
      <c r="J598">
        <v>136</v>
      </c>
      <c r="K598" t="s">
        <v>84</v>
      </c>
      <c r="L598" t="s">
        <v>85</v>
      </c>
      <c r="M598" t="s">
        <v>86</v>
      </c>
      <c r="N598">
        <v>1</v>
      </c>
      <c r="O598" s="1">
        <v>44652.688252314816</v>
      </c>
      <c r="P598" s="1">
        <v>44652.72625</v>
      </c>
      <c r="Q598">
        <v>2823</v>
      </c>
      <c r="R598">
        <v>460</v>
      </c>
      <c r="S598" t="b">
        <v>0</v>
      </c>
      <c r="T598" t="s">
        <v>87</v>
      </c>
      <c r="U598" t="b">
        <v>0</v>
      </c>
      <c r="V598" t="s">
        <v>88</v>
      </c>
      <c r="W598" s="1">
        <v>44652.72625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136</v>
      </c>
      <c r="AE598">
        <v>124</v>
      </c>
      <c r="AF598">
        <v>0</v>
      </c>
      <c r="AG598">
        <v>4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1370</v>
      </c>
      <c r="B599" t="s">
        <v>79</v>
      </c>
      <c r="C599" t="s">
        <v>1139</v>
      </c>
      <c r="D599" t="s">
        <v>81</v>
      </c>
      <c r="E599" s="2" t="str">
        <f>HYPERLINK("capsilon://?command=openfolder&amp;siteaddress=FAM.docvelocity-na8.net&amp;folderid=FX77C18DBE-4EA7-63CB-D020-18DCDE7D0772","FX22041951")</f>
        <v>FX22041951</v>
      </c>
      <c r="F599" t="s">
        <v>19</v>
      </c>
      <c r="G599" t="s">
        <v>19</v>
      </c>
      <c r="H599" t="s">
        <v>82</v>
      </c>
      <c r="I599" t="s">
        <v>1371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44662.66337962963</v>
      </c>
      <c r="P599" s="1">
        <v>44662.698287037034</v>
      </c>
      <c r="Q599">
        <v>2808</v>
      </c>
      <c r="R599">
        <v>208</v>
      </c>
      <c r="S599" t="b">
        <v>0</v>
      </c>
      <c r="T599" t="s">
        <v>87</v>
      </c>
      <c r="U599" t="b">
        <v>0</v>
      </c>
      <c r="V599" t="s">
        <v>148</v>
      </c>
      <c r="W599" s="1">
        <v>44662.670856481483</v>
      </c>
      <c r="X599">
        <v>153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102</v>
      </c>
      <c r="AI599" s="1">
        <v>44662.698287037034</v>
      </c>
      <c r="AJ599">
        <v>55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1372</v>
      </c>
      <c r="B600" t="s">
        <v>79</v>
      </c>
      <c r="C600" t="s">
        <v>614</v>
      </c>
      <c r="D600" t="s">
        <v>81</v>
      </c>
      <c r="E600" s="2" t="str">
        <f>HYPERLINK("capsilon://?command=openfolder&amp;siteaddress=FAM.docvelocity-na8.net&amp;folderid=FX6E7E91CB-FBF9-1EE3-ACDA-416A92B990A9","FX2204296")</f>
        <v>FX2204296</v>
      </c>
      <c r="F600" t="s">
        <v>19</v>
      </c>
      <c r="G600" t="s">
        <v>19</v>
      </c>
      <c r="H600" t="s">
        <v>82</v>
      </c>
      <c r="I600" t="s">
        <v>1373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44662.668842592589</v>
      </c>
      <c r="P600" s="1">
        <v>44662.69872685185</v>
      </c>
      <c r="Q600">
        <v>2442</v>
      </c>
      <c r="R600">
        <v>140</v>
      </c>
      <c r="S600" t="b">
        <v>0</v>
      </c>
      <c r="T600" t="s">
        <v>87</v>
      </c>
      <c r="U600" t="b">
        <v>0</v>
      </c>
      <c r="V600" t="s">
        <v>108</v>
      </c>
      <c r="W600" s="1">
        <v>44662.670208333337</v>
      </c>
      <c r="X600">
        <v>71</v>
      </c>
      <c r="Y600">
        <v>9</v>
      </c>
      <c r="Z600">
        <v>0</v>
      </c>
      <c r="AA600">
        <v>9</v>
      </c>
      <c r="AB600">
        <v>0</v>
      </c>
      <c r="AC600">
        <v>3</v>
      </c>
      <c r="AD600">
        <v>-9</v>
      </c>
      <c r="AE600">
        <v>0</v>
      </c>
      <c r="AF600">
        <v>0</v>
      </c>
      <c r="AG600">
        <v>0</v>
      </c>
      <c r="AH600" t="s">
        <v>182</v>
      </c>
      <c r="AI600" s="1">
        <v>44662.69872685185</v>
      </c>
      <c r="AJ600">
        <v>69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1374</v>
      </c>
      <c r="B601" t="s">
        <v>79</v>
      </c>
      <c r="C601" t="s">
        <v>1375</v>
      </c>
      <c r="D601" t="s">
        <v>81</v>
      </c>
      <c r="E601" s="2" t="str">
        <f>HYPERLINK("capsilon://?command=openfolder&amp;siteaddress=FAM.docvelocity-na8.net&amp;folderid=FXCD01AA0B-3C53-D23B-6021-25F542B2FEB5","FX220414")</f>
        <v>FX220414</v>
      </c>
      <c r="F601" t="s">
        <v>19</v>
      </c>
      <c r="G601" t="s">
        <v>19</v>
      </c>
      <c r="H601" t="s">
        <v>82</v>
      </c>
      <c r="I601" t="s">
        <v>1376</v>
      </c>
      <c r="J601">
        <v>150</v>
      </c>
      <c r="K601" t="s">
        <v>84</v>
      </c>
      <c r="L601" t="s">
        <v>85</v>
      </c>
      <c r="M601" t="s">
        <v>86</v>
      </c>
      <c r="N601">
        <v>1</v>
      </c>
      <c r="O601" s="1">
        <v>44652.705335648148</v>
      </c>
      <c r="P601" s="1">
        <v>44652.727939814817</v>
      </c>
      <c r="Q601">
        <v>1723</v>
      </c>
      <c r="R601">
        <v>230</v>
      </c>
      <c r="S601" t="b">
        <v>0</v>
      </c>
      <c r="T601" t="s">
        <v>87</v>
      </c>
      <c r="U601" t="b">
        <v>0</v>
      </c>
      <c r="V601" t="s">
        <v>88</v>
      </c>
      <c r="W601" s="1">
        <v>44652.727939814817</v>
      </c>
      <c r="X601">
        <v>124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150</v>
      </c>
      <c r="AE601">
        <v>138</v>
      </c>
      <c r="AF601">
        <v>0</v>
      </c>
      <c r="AG601">
        <v>3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1377</v>
      </c>
      <c r="B602" t="s">
        <v>79</v>
      </c>
      <c r="C602" t="s">
        <v>1023</v>
      </c>
      <c r="D602" t="s">
        <v>81</v>
      </c>
      <c r="E602" s="2" t="str">
        <f>HYPERLINK("capsilon://?command=openfolder&amp;siteaddress=FAM.docvelocity-na8.net&amp;folderid=FX9EAB9EB9-CD3B-0A47-9C09-4DC946950905","FX22042208")</f>
        <v>FX22042208</v>
      </c>
      <c r="F602" t="s">
        <v>19</v>
      </c>
      <c r="G602" t="s">
        <v>19</v>
      </c>
      <c r="H602" t="s">
        <v>82</v>
      </c>
      <c r="I602" t="s">
        <v>1378</v>
      </c>
      <c r="J602">
        <v>0</v>
      </c>
      <c r="K602" t="s">
        <v>84</v>
      </c>
      <c r="L602" t="s">
        <v>85</v>
      </c>
      <c r="M602" t="s">
        <v>86</v>
      </c>
      <c r="N602">
        <v>2</v>
      </c>
      <c r="O602" s="1">
        <v>44662.683321759258</v>
      </c>
      <c r="P602" s="1">
        <v>44662.69903935185</v>
      </c>
      <c r="Q602">
        <v>1225</v>
      </c>
      <c r="R602">
        <v>133</v>
      </c>
      <c r="S602" t="b">
        <v>0</v>
      </c>
      <c r="T602" t="s">
        <v>87</v>
      </c>
      <c r="U602" t="b">
        <v>0</v>
      </c>
      <c r="V602" t="s">
        <v>108</v>
      </c>
      <c r="W602" s="1">
        <v>44662.684432870374</v>
      </c>
      <c r="X602">
        <v>58</v>
      </c>
      <c r="Y602">
        <v>9</v>
      </c>
      <c r="Z602">
        <v>0</v>
      </c>
      <c r="AA602">
        <v>9</v>
      </c>
      <c r="AB602">
        <v>0</v>
      </c>
      <c r="AC602">
        <v>0</v>
      </c>
      <c r="AD602">
        <v>-9</v>
      </c>
      <c r="AE602">
        <v>0</v>
      </c>
      <c r="AF602">
        <v>0</v>
      </c>
      <c r="AG602">
        <v>0</v>
      </c>
      <c r="AH602" t="s">
        <v>193</v>
      </c>
      <c r="AI602" s="1">
        <v>44662.69903935185</v>
      </c>
      <c r="AJ602">
        <v>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1379</v>
      </c>
      <c r="B603" t="s">
        <v>79</v>
      </c>
      <c r="C603" t="s">
        <v>1023</v>
      </c>
      <c r="D603" t="s">
        <v>81</v>
      </c>
      <c r="E603" s="2" t="str">
        <f>HYPERLINK("capsilon://?command=openfolder&amp;siteaddress=FAM.docvelocity-na8.net&amp;folderid=FX9EAB9EB9-CD3B-0A47-9C09-4DC946950905","FX22042208")</f>
        <v>FX22042208</v>
      </c>
      <c r="F603" t="s">
        <v>19</v>
      </c>
      <c r="G603" t="s">
        <v>19</v>
      </c>
      <c r="H603" t="s">
        <v>82</v>
      </c>
      <c r="I603" t="s">
        <v>1380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44662.685983796298</v>
      </c>
      <c r="P603" s="1">
        <v>44662.698425925926</v>
      </c>
      <c r="Q603">
        <v>980</v>
      </c>
      <c r="R603">
        <v>95</v>
      </c>
      <c r="S603" t="b">
        <v>0</v>
      </c>
      <c r="T603" t="s">
        <v>87</v>
      </c>
      <c r="U603" t="b">
        <v>0</v>
      </c>
      <c r="V603" t="s">
        <v>180</v>
      </c>
      <c r="W603" s="1">
        <v>44662.692997685182</v>
      </c>
      <c r="X603">
        <v>58</v>
      </c>
      <c r="Y603">
        <v>0</v>
      </c>
      <c r="Z603">
        <v>0</v>
      </c>
      <c r="AA603">
        <v>0</v>
      </c>
      <c r="AB603">
        <v>9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99</v>
      </c>
      <c r="AI603" s="1">
        <v>44662.698425925926</v>
      </c>
      <c r="AJ603">
        <v>12</v>
      </c>
      <c r="AK603">
        <v>0</v>
      </c>
      <c r="AL603">
        <v>0</v>
      </c>
      <c r="AM603">
        <v>0</v>
      </c>
      <c r="AN603">
        <v>9</v>
      </c>
      <c r="AO603">
        <v>0</v>
      </c>
      <c r="AP603">
        <v>0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1381</v>
      </c>
      <c r="B604" t="s">
        <v>79</v>
      </c>
      <c r="C604" t="s">
        <v>1382</v>
      </c>
      <c r="D604" t="s">
        <v>81</v>
      </c>
      <c r="E604" s="2" t="str">
        <f>HYPERLINK("capsilon://?command=openfolder&amp;siteaddress=FAM.docvelocity-na8.net&amp;folderid=FX55D78242-BCB0-A834-D212-A1E0EB79816A","FX22022436")</f>
        <v>FX22022436</v>
      </c>
      <c r="F604" t="s">
        <v>19</v>
      </c>
      <c r="G604" t="s">
        <v>19</v>
      </c>
      <c r="H604" t="s">
        <v>82</v>
      </c>
      <c r="I604" t="s">
        <v>1383</v>
      </c>
      <c r="J604">
        <v>60</v>
      </c>
      <c r="K604" t="s">
        <v>84</v>
      </c>
      <c r="L604" t="s">
        <v>85</v>
      </c>
      <c r="M604" t="s">
        <v>86</v>
      </c>
      <c r="N604">
        <v>1</v>
      </c>
      <c r="O604" s="1">
        <v>44662.687083333331</v>
      </c>
      <c r="P604" s="1">
        <v>44662.701770833337</v>
      </c>
      <c r="Q604">
        <v>1077</v>
      </c>
      <c r="R604">
        <v>192</v>
      </c>
      <c r="S604" t="b">
        <v>0</v>
      </c>
      <c r="T604" t="s">
        <v>87</v>
      </c>
      <c r="U604" t="b">
        <v>0</v>
      </c>
      <c r="V604" t="s">
        <v>88</v>
      </c>
      <c r="W604" s="1">
        <v>44662.701770833337</v>
      </c>
      <c r="X604">
        <v>85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60</v>
      </c>
      <c r="AE604">
        <v>48</v>
      </c>
      <c r="AF604">
        <v>0</v>
      </c>
      <c r="AG604">
        <v>4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1384</v>
      </c>
      <c r="B605" t="s">
        <v>79</v>
      </c>
      <c r="C605" t="s">
        <v>1105</v>
      </c>
      <c r="D605" t="s">
        <v>81</v>
      </c>
      <c r="E605" s="2" t="str">
        <f>HYPERLINK("capsilon://?command=openfolder&amp;siteaddress=FAM.docvelocity-na8.net&amp;folderid=FXA46DE43D-4A65-E8D3-BDEE-179644B35C6B","FX22042920")</f>
        <v>FX22042920</v>
      </c>
      <c r="F605" t="s">
        <v>19</v>
      </c>
      <c r="G605" t="s">
        <v>19</v>
      </c>
      <c r="H605" t="s">
        <v>82</v>
      </c>
      <c r="I605" t="s">
        <v>1385</v>
      </c>
      <c r="J605">
        <v>28</v>
      </c>
      <c r="K605" t="s">
        <v>84</v>
      </c>
      <c r="L605" t="s">
        <v>85</v>
      </c>
      <c r="M605" t="s">
        <v>86</v>
      </c>
      <c r="N605">
        <v>2</v>
      </c>
      <c r="O605" s="1">
        <v>44662.690717592595</v>
      </c>
      <c r="P605" s="1">
        <v>44662.699965277781</v>
      </c>
      <c r="Q605">
        <v>452</v>
      </c>
      <c r="R605">
        <v>347</v>
      </c>
      <c r="S605" t="b">
        <v>0</v>
      </c>
      <c r="T605" t="s">
        <v>87</v>
      </c>
      <c r="U605" t="b">
        <v>0</v>
      </c>
      <c r="V605" t="s">
        <v>180</v>
      </c>
      <c r="W605" s="1">
        <v>44662.695601851854</v>
      </c>
      <c r="X605">
        <v>207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99</v>
      </c>
      <c r="AI605" s="1">
        <v>44662.699965277781</v>
      </c>
      <c r="AJ605">
        <v>132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1386</v>
      </c>
      <c r="B606" t="s">
        <v>79</v>
      </c>
      <c r="C606" t="s">
        <v>1105</v>
      </c>
      <c r="D606" t="s">
        <v>81</v>
      </c>
      <c r="E606" s="2" t="str">
        <f>HYPERLINK("capsilon://?command=openfolder&amp;siteaddress=FAM.docvelocity-na8.net&amp;folderid=FXA46DE43D-4A65-E8D3-BDEE-179644B35C6B","FX22042920")</f>
        <v>FX22042920</v>
      </c>
      <c r="F606" t="s">
        <v>19</v>
      </c>
      <c r="G606" t="s">
        <v>19</v>
      </c>
      <c r="H606" t="s">
        <v>82</v>
      </c>
      <c r="I606" t="s">
        <v>1387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44662.690833333334</v>
      </c>
      <c r="P606" s="1">
        <v>44662.70003472222</v>
      </c>
      <c r="Q606">
        <v>273</v>
      </c>
      <c r="R606">
        <v>522</v>
      </c>
      <c r="S606" t="b">
        <v>0</v>
      </c>
      <c r="T606" t="s">
        <v>87</v>
      </c>
      <c r="U606" t="b">
        <v>0</v>
      </c>
      <c r="V606" t="s">
        <v>151</v>
      </c>
      <c r="W606" s="1">
        <v>44662.698773148149</v>
      </c>
      <c r="X606">
        <v>437</v>
      </c>
      <c r="Y606">
        <v>21</v>
      </c>
      <c r="Z606">
        <v>0</v>
      </c>
      <c r="AA606">
        <v>21</v>
      </c>
      <c r="AB606">
        <v>0</v>
      </c>
      <c r="AC606">
        <v>20</v>
      </c>
      <c r="AD606">
        <v>7</v>
      </c>
      <c r="AE606">
        <v>0</v>
      </c>
      <c r="AF606">
        <v>0</v>
      </c>
      <c r="AG606">
        <v>0</v>
      </c>
      <c r="AH606" t="s">
        <v>193</v>
      </c>
      <c r="AI606" s="1">
        <v>44662.70003472222</v>
      </c>
      <c r="AJ606">
        <v>85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1388</v>
      </c>
      <c r="B607" t="s">
        <v>79</v>
      </c>
      <c r="C607" t="s">
        <v>1382</v>
      </c>
      <c r="D607" t="s">
        <v>81</v>
      </c>
      <c r="E607" s="2" t="str">
        <f>HYPERLINK("capsilon://?command=openfolder&amp;siteaddress=FAM.docvelocity-na8.net&amp;folderid=FX55D78242-BCB0-A834-D212-A1E0EB79816A","FX22022436")</f>
        <v>FX22022436</v>
      </c>
      <c r="F607" t="s">
        <v>19</v>
      </c>
      <c r="G607" t="s">
        <v>19</v>
      </c>
      <c r="H607" t="s">
        <v>82</v>
      </c>
      <c r="I607" t="s">
        <v>1383</v>
      </c>
      <c r="J607">
        <v>120</v>
      </c>
      <c r="K607" t="s">
        <v>84</v>
      </c>
      <c r="L607" t="s">
        <v>85</v>
      </c>
      <c r="M607" t="s">
        <v>86</v>
      </c>
      <c r="N607">
        <v>2</v>
      </c>
      <c r="O607" s="1">
        <v>44662.705138888887</v>
      </c>
      <c r="P607" s="1">
        <v>44662.733854166669</v>
      </c>
      <c r="Q607">
        <v>222</v>
      </c>
      <c r="R607">
        <v>2259</v>
      </c>
      <c r="S607" t="b">
        <v>0</v>
      </c>
      <c r="T607" t="s">
        <v>87</v>
      </c>
      <c r="U607" t="b">
        <v>1</v>
      </c>
      <c r="V607" t="s">
        <v>189</v>
      </c>
      <c r="W607" s="1">
        <v>44662.722974537035</v>
      </c>
      <c r="X607">
        <v>1451</v>
      </c>
      <c r="Y607">
        <v>138</v>
      </c>
      <c r="Z607">
        <v>0</v>
      </c>
      <c r="AA607">
        <v>138</v>
      </c>
      <c r="AB607">
        <v>0</v>
      </c>
      <c r="AC607">
        <v>113</v>
      </c>
      <c r="AD607">
        <v>-18</v>
      </c>
      <c r="AE607">
        <v>0</v>
      </c>
      <c r="AF607">
        <v>0</v>
      </c>
      <c r="AG607">
        <v>0</v>
      </c>
      <c r="AH607" t="s">
        <v>99</v>
      </c>
      <c r="AI607" s="1">
        <v>44662.733854166669</v>
      </c>
      <c r="AJ607">
        <v>808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-18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1389</v>
      </c>
      <c r="B608" t="s">
        <v>79</v>
      </c>
      <c r="C608" t="s">
        <v>1390</v>
      </c>
      <c r="D608" t="s">
        <v>81</v>
      </c>
      <c r="E608" s="2" t="str">
        <f>HYPERLINK("capsilon://?command=openfolder&amp;siteaddress=FAM.docvelocity-na8.net&amp;folderid=FXC186BAC3-09A2-5DA6-9A00-381684C5C051","FX220312848")</f>
        <v>FX220312848</v>
      </c>
      <c r="F608" t="s">
        <v>19</v>
      </c>
      <c r="G608" t="s">
        <v>19</v>
      </c>
      <c r="H608" t="s">
        <v>82</v>
      </c>
      <c r="I608" t="s">
        <v>1391</v>
      </c>
      <c r="J608">
        <v>120</v>
      </c>
      <c r="K608" t="s">
        <v>84</v>
      </c>
      <c r="L608" t="s">
        <v>85</v>
      </c>
      <c r="M608" t="s">
        <v>86</v>
      </c>
      <c r="N608">
        <v>1</v>
      </c>
      <c r="O608" s="1">
        <v>44662.705509259256</v>
      </c>
      <c r="P608" s="1">
        <v>44662.759270833332</v>
      </c>
      <c r="Q608">
        <v>3942</v>
      </c>
      <c r="R608">
        <v>703</v>
      </c>
      <c r="S608" t="b">
        <v>0</v>
      </c>
      <c r="T608" t="s">
        <v>87</v>
      </c>
      <c r="U608" t="b">
        <v>0</v>
      </c>
      <c r="V608" t="s">
        <v>88</v>
      </c>
      <c r="W608" s="1">
        <v>44662.759270833332</v>
      </c>
      <c r="X608">
        <v>533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120</v>
      </c>
      <c r="AE608">
        <v>96</v>
      </c>
      <c r="AF608">
        <v>0</v>
      </c>
      <c r="AG608">
        <v>15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1392</v>
      </c>
      <c r="B609" t="s">
        <v>79</v>
      </c>
      <c r="C609" t="s">
        <v>1147</v>
      </c>
      <c r="D609" t="s">
        <v>81</v>
      </c>
      <c r="E609" s="2" t="str">
        <f>HYPERLINK("capsilon://?command=openfolder&amp;siteaddress=FAM.docvelocity-na8.net&amp;folderid=FXDCEEDE55-BCB7-1FA6-782C-9794EB075A16","FX22042459")</f>
        <v>FX22042459</v>
      </c>
      <c r="F609" t="s">
        <v>19</v>
      </c>
      <c r="G609" t="s">
        <v>19</v>
      </c>
      <c r="H609" t="s">
        <v>82</v>
      </c>
      <c r="I609" t="s">
        <v>1393</v>
      </c>
      <c r="J609">
        <v>0</v>
      </c>
      <c r="K609" t="s">
        <v>84</v>
      </c>
      <c r="L609" t="s">
        <v>85</v>
      </c>
      <c r="M609" t="s">
        <v>86</v>
      </c>
      <c r="N609">
        <v>2</v>
      </c>
      <c r="O609" s="1">
        <v>44662.708472222221</v>
      </c>
      <c r="P609" s="1">
        <v>44662.719085648147</v>
      </c>
      <c r="Q609">
        <v>694</v>
      </c>
      <c r="R609">
        <v>223</v>
      </c>
      <c r="S609" t="b">
        <v>0</v>
      </c>
      <c r="T609" t="s">
        <v>87</v>
      </c>
      <c r="U609" t="b">
        <v>0</v>
      </c>
      <c r="V609" t="s">
        <v>1394</v>
      </c>
      <c r="W609" s="1">
        <v>44662.712002314816</v>
      </c>
      <c r="X609">
        <v>117</v>
      </c>
      <c r="Y609">
        <v>9</v>
      </c>
      <c r="Z609">
        <v>0</v>
      </c>
      <c r="AA609">
        <v>9</v>
      </c>
      <c r="AB609">
        <v>0</v>
      </c>
      <c r="AC609">
        <v>1</v>
      </c>
      <c r="AD609">
        <v>-9</v>
      </c>
      <c r="AE609">
        <v>0</v>
      </c>
      <c r="AF609">
        <v>0</v>
      </c>
      <c r="AG609">
        <v>0</v>
      </c>
      <c r="AH609" t="s">
        <v>479</v>
      </c>
      <c r="AI609" s="1">
        <v>44662.719085648147</v>
      </c>
      <c r="AJ609">
        <v>106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1395</v>
      </c>
      <c r="B610" t="s">
        <v>79</v>
      </c>
      <c r="C610" t="s">
        <v>1190</v>
      </c>
      <c r="D610" t="s">
        <v>81</v>
      </c>
      <c r="E610" s="2" t="str">
        <f>HYPERLINK("capsilon://?command=openfolder&amp;siteaddress=FAM.docvelocity-na8.net&amp;folderid=FX32D6A78D-24EB-C812-0F64-158E060FA9AE","FX22042345")</f>
        <v>FX22042345</v>
      </c>
      <c r="F610" t="s">
        <v>19</v>
      </c>
      <c r="G610" t="s">
        <v>19</v>
      </c>
      <c r="H610" t="s">
        <v>82</v>
      </c>
      <c r="I610" t="s">
        <v>1396</v>
      </c>
      <c r="J610">
        <v>0</v>
      </c>
      <c r="K610" t="s">
        <v>84</v>
      </c>
      <c r="L610" t="s">
        <v>85</v>
      </c>
      <c r="M610" t="s">
        <v>86</v>
      </c>
      <c r="N610">
        <v>2</v>
      </c>
      <c r="O610" s="1">
        <v>44662.721782407411</v>
      </c>
      <c r="P610" s="1">
        <v>44662.767118055555</v>
      </c>
      <c r="Q610">
        <v>3702</v>
      </c>
      <c r="R610">
        <v>215</v>
      </c>
      <c r="S610" t="b">
        <v>0</v>
      </c>
      <c r="T610" t="s">
        <v>87</v>
      </c>
      <c r="U610" t="b">
        <v>0</v>
      </c>
      <c r="V610" t="s">
        <v>189</v>
      </c>
      <c r="W610" s="1">
        <v>44662.724942129629</v>
      </c>
      <c r="X610">
        <v>153</v>
      </c>
      <c r="Y610">
        <v>9</v>
      </c>
      <c r="Z610">
        <v>0</v>
      </c>
      <c r="AA610">
        <v>9</v>
      </c>
      <c r="AB610">
        <v>0</v>
      </c>
      <c r="AC610">
        <v>2</v>
      </c>
      <c r="AD610">
        <v>-9</v>
      </c>
      <c r="AE610">
        <v>0</v>
      </c>
      <c r="AF610">
        <v>0</v>
      </c>
      <c r="AG610">
        <v>0</v>
      </c>
      <c r="AH610" t="s">
        <v>193</v>
      </c>
      <c r="AI610" s="1">
        <v>44662.767118055555</v>
      </c>
      <c r="AJ610">
        <v>62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-9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1397</v>
      </c>
      <c r="B611" t="s">
        <v>79</v>
      </c>
      <c r="C611" t="s">
        <v>1398</v>
      </c>
      <c r="D611" t="s">
        <v>81</v>
      </c>
      <c r="E611" s="2" t="str">
        <f>HYPERLINK("capsilon://?command=openfolder&amp;siteaddress=FAM.docvelocity-na8.net&amp;folderid=FXB63F29BF-2634-EC21-BE50-2943D1410F38","FX220313205")</f>
        <v>FX220313205</v>
      </c>
      <c r="F611" t="s">
        <v>19</v>
      </c>
      <c r="G611" t="s">
        <v>19</v>
      </c>
      <c r="H611" t="s">
        <v>82</v>
      </c>
      <c r="I611" t="s">
        <v>1399</v>
      </c>
      <c r="J611">
        <v>130</v>
      </c>
      <c r="K611" t="s">
        <v>84</v>
      </c>
      <c r="L611" t="s">
        <v>85</v>
      </c>
      <c r="M611" t="s">
        <v>86</v>
      </c>
      <c r="N611">
        <v>2</v>
      </c>
      <c r="O611" s="1">
        <v>44662.727141203701</v>
      </c>
      <c r="P611" s="1">
        <v>44662.848495370374</v>
      </c>
      <c r="Q611">
        <v>4999</v>
      </c>
      <c r="R611">
        <v>5486</v>
      </c>
      <c r="S611" t="b">
        <v>0</v>
      </c>
      <c r="T611" t="s">
        <v>87</v>
      </c>
      <c r="U611" t="b">
        <v>0</v>
      </c>
      <c r="V611" t="s">
        <v>189</v>
      </c>
      <c r="W611" s="1">
        <v>44662.798877314817</v>
      </c>
      <c r="X611">
        <v>4096</v>
      </c>
      <c r="Y611">
        <v>160</v>
      </c>
      <c r="Z611">
        <v>0</v>
      </c>
      <c r="AA611">
        <v>160</v>
      </c>
      <c r="AB611">
        <v>0</v>
      </c>
      <c r="AC611">
        <v>128</v>
      </c>
      <c r="AD611">
        <v>-30</v>
      </c>
      <c r="AE611">
        <v>0</v>
      </c>
      <c r="AF611">
        <v>0</v>
      </c>
      <c r="AG611">
        <v>0</v>
      </c>
      <c r="AH611" t="s">
        <v>1193</v>
      </c>
      <c r="AI611" s="1">
        <v>44662.848495370374</v>
      </c>
      <c r="AJ611">
        <v>1295</v>
      </c>
      <c r="AK611">
        <v>6</v>
      </c>
      <c r="AL611">
        <v>0</v>
      </c>
      <c r="AM611">
        <v>6</v>
      </c>
      <c r="AN611">
        <v>0</v>
      </c>
      <c r="AO611">
        <v>5</v>
      </c>
      <c r="AP611">
        <v>-36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1400</v>
      </c>
      <c r="B612" t="s">
        <v>79</v>
      </c>
      <c r="C612" t="s">
        <v>1207</v>
      </c>
      <c r="D612" t="s">
        <v>81</v>
      </c>
      <c r="E612" s="2" t="str">
        <f>HYPERLINK("capsilon://?command=openfolder&amp;siteaddress=FAM.docvelocity-na8.net&amp;folderid=FX8E7ED5DD-E9D8-7BA0-4DAF-C1EF0375A399","FX22042188")</f>
        <v>FX22042188</v>
      </c>
      <c r="F612" t="s">
        <v>19</v>
      </c>
      <c r="G612" t="s">
        <v>19</v>
      </c>
      <c r="H612" t="s">
        <v>82</v>
      </c>
      <c r="I612" t="s">
        <v>1401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44662.744699074072</v>
      </c>
      <c r="P612" s="1">
        <v>44662.768252314818</v>
      </c>
      <c r="Q612">
        <v>1759</v>
      </c>
      <c r="R612">
        <v>276</v>
      </c>
      <c r="S612" t="b">
        <v>0</v>
      </c>
      <c r="T612" t="s">
        <v>87</v>
      </c>
      <c r="U612" t="b">
        <v>0</v>
      </c>
      <c r="V612" t="s">
        <v>108</v>
      </c>
      <c r="W612" s="1">
        <v>44662.754560185182</v>
      </c>
      <c r="X612">
        <v>179</v>
      </c>
      <c r="Y612">
        <v>11</v>
      </c>
      <c r="Z612">
        <v>0</v>
      </c>
      <c r="AA612">
        <v>11</v>
      </c>
      <c r="AB612">
        <v>0</v>
      </c>
      <c r="AC612">
        <v>1</v>
      </c>
      <c r="AD612">
        <v>-11</v>
      </c>
      <c r="AE612">
        <v>0</v>
      </c>
      <c r="AF612">
        <v>0</v>
      </c>
      <c r="AG612">
        <v>0</v>
      </c>
      <c r="AH612" t="s">
        <v>193</v>
      </c>
      <c r="AI612" s="1">
        <v>44662.768252314818</v>
      </c>
      <c r="AJ612">
        <v>97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-11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1402</v>
      </c>
      <c r="B613" t="s">
        <v>79</v>
      </c>
      <c r="C613" t="s">
        <v>1203</v>
      </c>
      <c r="D613" t="s">
        <v>81</v>
      </c>
      <c r="E613" s="2" t="str">
        <f>HYPERLINK("capsilon://?command=openfolder&amp;siteaddress=FAM.docvelocity-na8.net&amp;folderid=FX131A8FD7-0162-1108-2DBA-5B041560B298","FX22042702")</f>
        <v>FX22042702</v>
      </c>
      <c r="F613" t="s">
        <v>19</v>
      </c>
      <c r="G613" t="s">
        <v>19</v>
      </c>
      <c r="H613" t="s">
        <v>82</v>
      </c>
      <c r="I613" t="s">
        <v>1403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44662.752997685187</v>
      </c>
      <c r="P613" s="1">
        <v>44662.768750000003</v>
      </c>
      <c r="Q613">
        <v>1115</v>
      </c>
      <c r="R613">
        <v>246</v>
      </c>
      <c r="S613" t="b">
        <v>0</v>
      </c>
      <c r="T613" t="s">
        <v>87</v>
      </c>
      <c r="U613" t="b">
        <v>0</v>
      </c>
      <c r="V613" t="s">
        <v>196</v>
      </c>
      <c r="W613" s="1">
        <v>44662.754930555559</v>
      </c>
      <c r="X613">
        <v>141</v>
      </c>
      <c r="Y613">
        <v>9</v>
      </c>
      <c r="Z613">
        <v>0</v>
      </c>
      <c r="AA613">
        <v>9</v>
      </c>
      <c r="AB613">
        <v>0</v>
      </c>
      <c r="AC613">
        <v>2</v>
      </c>
      <c r="AD613">
        <v>-9</v>
      </c>
      <c r="AE613">
        <v>0</v>
      </c>
      <c r="AF613">
        <v>0</v>
      </c>
      <c r="AG613">
        <v>0</v>
      </c>
      <c r="AH613" t="s">
        <v>99</v>
      </c>
      <c r="AI613" s="1">
        <v>44662.768750000003</v>
      </c>
      <c r="AJ613">
        <v>105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-9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1404</v>
      </c>
      <c r="B614" t="s">
        <v>79</v>
      </c>
      <c r="C614" t="s">
        <v>1390</v>
      </c>
      <c r="D614" t="s">
        <v>81</v>
      </c>
      <c r="E614" s="2" t="str">
        <f>HYPERLINK("capsilon://?command=openfolder&amp;siteaddress=FAM.docvelocity-na8.net&amp;folderid=FXC186BAC3-09A2-5DA6-9A00-381684C5C051","FX220312848")</f>
        <v>FX220312848</v>
      </c>
      <c r="F614" t="s">
        <v>19</v>
      </c>
      <c r="G614" t="s">
        <v>19</v>
      </c>
      <c r="H614" t="s">
        <v>82</v>
      </c>
      <c r="I614" t="s">
        <v>1391</v>
      </c>
      <c r="J614">
        <v>468</v>
      </c>
      <c r="K614" t="s">
        <v>84</v>
      </c>
      <c r="L614" t="s">
        <v>85</v>
      </c>
      <c r="M614" t="s">
        <v>86</v>
      </c>
      <c r="N614">
        <v>2</v>
      </c>
      <c r="O614" s="1">
        <v>44662.764131944445</v>
      </c>
      <c r="P614" s="1">
        <v>44662.866990740738</v>
      </c>
      <c r="Q614">
        <v>1449</v>
      </c>
      <c r="R614">
        <v>7438</v>
      </c>
      <c r="S614" t="b">
        <v>0</v>
      </c>
      <c r="T614" t="s">
        <v>87</v>
      </c>
      <c r="U614" t="b">
        <v>1</v>
      </c>
      <c r="V614" t="s">
        <v>1394</v>
      </c>
      <c r="W614" s="1">
        <v>44662.819733796299</v>
      </c>
      <c r="X614">
        <v>2880</v>
      </c>
      <c r="Y614">
        <v>420</v>
      </c>
      <c r="Z614">
        <v>0</v>
      </c>
      <c r="AA614">
        <v>420</v>
      </c>
      <c r="AB614">
        <v>108</v>
      </c>
      <c r="AC614">
        <v>384</v>
      </c>
      <c r="AD614">
        <v>48</v>
      </c>
      <c r="AE614">
        <v>0</v>
      </c>
      <c r="AF614">
        <v>0</v>
      </c>
      <c r="AG614">
        <v>0</v>
      </c>
      <c r="AH614" t="s">
        <v>240</v>
      </c>
      <c r="AI614" s="1">
        <v>44662.866990740738</v>
      </c>
      <c r="AJ614">
        <v>1982</v>
      </c>
      <c r="AK614">
        <v>5</v>
      </c>
      <c r="AL614">
        <v>0</v>
      </c>
      <c r="AM614">
        <v>5</v>
      </c>
      <c r="AN614">
        <v>98</v>
      </c>
      <c r="AO614">
        <v>5</v>
      </c>
      <c r="AP614">
        <v>43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1405</v>
      </c>
      <c r="B615" t="s">
        <v>79</v>
      </c>
      <c r="C615" t="s">
        <v>1406</v>
      </c>
      <c r="D615" t="s">
        <v>81</v>
      </c>
      <c r="E615" s="2" t="str">
        <f>HYPERLINK("capsilon://?command=openfolder&amp;siteaddress=FAM.docvelocity-na8.net&amp;folderid=FX57F3F5B9-3481-1711-B511-1DF54F21EB9B","FX220313263")</f>
        <v>FX220313263</v>
      </c>
      <c r="F615" t="s">
        <v>19</v>
      </c>
      <c r="G615" t="s">
        <v>19</v>
      </c>
      <c r="H615" t="s">
        <v>82</v>
      </c>
      <c r="I615" t="s">
        <v>1407</v>
      </c>
      <c r="J615">
        <v>120</v>
      </c>
      <c r="K615" t="s">
        <v>84</v>
      </c>
      <c r="L615" t="s">
        <v>85</v>
      </c>
      <c r="M615" t="s">
        <v>86</v>
      </c>
      <c r="N615">
        <v>1</v>
      </c>
      <c r="O615" s="1">
        <v>44662.789803240739</v>
      </c>
      <c r="P615" s="1">
        <v>44662.842048611114</v>
      </c>
      <c r="Q615">
        <v>3147</v>
      </c>
      <c r="R615">
        <v>1367</v>
      </c>
      <c r="S615" t="b">
        <v>0</v>
      </c>
      <c r="T615" t="s">
        <v>87</v>
      </c>
      <c r="U615" t="b">
        <v>0</v>
      </c>
      <c r="V615" t="s">
        <v>320</v>
      </c>
      <c r="W615" s="1">
        <v>44662.842048611114</v>
      </c>
      <c r="X615">
        <v>1003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120</v>
      </c>
      <c r="AE615">
        <v>96</v>
      </c>
      <c r="AF615">
        <v>0</v>
      </c>
      <c r="AG615">
        <v>6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1408</v>
      </c>
      <c r="B616" t="s">
        <v>79</v>
      </c>
      <c r="C616" t="s">
        <v>1409</v>
      </c>
      <c r="D616" t="s">
        <v>81</v>
      </c>
      <c r="E616" s="2" t="str">
        <f>HYPERLINK("capsilon://?command=openfolder&amp;siteaddress=FAM.docvelocity-na8.net&amp;folderid=FXB1E53EE6-BD1E-C2AD-13F7-3B926B51E9A4","FX22042639")</f>
        <v>FX22042639</v>
      </c>
      <c r="F616" t="s">
        <v>19</v>
      </c>
      <c r="G616" t="s">
        <v>19</v>
      </c>
      <c r="H616" t="s">
        <v>82</v>
      </c>
      <c r="I616" t="s">
        <v>1410</v>
      </c>
      <c r="J616">
        <v>116</v>
      </c>
      <c r="K616" t="s">
        <v>84</v>
      </c>
      <c r="L616" t="s">
        <v>85</v>
      </c>
      <c r="M616" t="s">
        <v>86</v>
      </c>
      <c r="N616">
        <v>1</v>
      </c>
      <c r="O616" s="1">
        <v>44662.806759259256</v>
      </c>
      <c r="P616" s="1">
        <v>44662.856759259259</v>
      </c>
      <c r="Q616">
        <v>2539</v>
      </c>
      <c r="R616">
        <v>1781</v>
      </c>
      <c r="S616" t="b">
        <v>0</v>
      </c>
      <c r="T616" t="s">
        <v>87</v>
      </c>
      <c r="U616" t="b">
        <v>0</v>
      </c>
      <c r="V616" t="s">
        <v>320</v>
      </c>
      <c r="W616" s="1">
        <v>44662.856759259259</v>
      </c>
      <c r="X616">
        <v>660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116</v>
      </c>
      <c r="AE616">
        <v>90</v>
      </c>
      <c r="AF616">
        <v>0</v>
      </c>
      <c r="AG616">
        <v>6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1411</v>
      </c>
      <c r="B617" t="s">
        <v>79</v>
      </c>
      <c r="C617" t="s">
        <v>1412</v>
      </c>
      <c r="D617" t="s">
        <v>81</v>
      </c>
      <c r="E617" s="2" t="str">
        <f>HYPERLINK("capsilon://?command=openfolder&amp;siteaddress=FAM.docvelocity-na8.net&amp;folderid=FX2AA5FC4C-8B58-CCCC-96C5-E27E57648372","FX22043151")</f>
        <v>FX22043151</v>
      </c>
      <c r="F617" t="s">
        <v>19</v>
      </c>
      <c r="G617" t="s">
        <v>19</v>
      </c>
      <c r="H617" t="s">
        <v>82</v>
      </c>
      <c r="I617" t="s">
        <v>1413</v>
      </c>
      <c r="J617">
        <v>120</v>
      </c>
      <c r="K617" t="s">
        <v>84</v>
      </c>
      <c r="L617" t="s">
        <v>85</v>
      </c>
      <c r="M617" t="s">
        <v>86</v>
      </c>
      <c r="N617">
        <v>1</v>
      </c>
      <c r="O617" s="1">
        <v>44662.815706018519</v>
      </c>
      <c r="P617" s="1">
        <v>44662.849108796298</v>
      </c>
      <c r="Q617">
        <v>2067</v>
      </c>
      <c r="R617">
        <v>819</v>
      </c>
      <c r="S617" t="b">
        <v>0</v>
      </c>
      <c r="T617" t="s">
        <v>87</v>
      </c>
      <c r="U617" t="b">
        <v>0</v>
      </c>
      <c r="V617" t="s">
        <v>320</v>
      </c>
      <c r="W617" s="1">
        <v>44662.849108796298</v>
      </c>
      <c r="X617">
        <v>609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120</v>
      </c>
      <c r="AE617">
        <v>96</v>
      </c>
      <c r="AF617">
        <v>0</v>
      </c>
      <c r="AG617">
        <v>13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1414</v>
      </c>
      <c r="B618" t="s">
        <v>79</v>
      </c>
      <c r="C618" t="s">
        <v>1406</v>
      </c>
      <c r="D618" t="s">
        <v>81</v>
      </c>
      <c r="E618" s="2" t="str">
        <f>HYPERLINK("capsilon://?command=openfolder&amp;siteaddress=FAM.docvelocity-na8.net&amp;folderid=FX57F3F5B9-3481-1711-B511-1DF54F21EB9B","FX220313263")</f>
        <v>FX220313263</v>
      </c>
      <c r="F618" t="s">
        <v>19</v>
      </c>
      <c r="G618" t="s">
        <v>19</v>
      </c>
      <c r="H618" t="s">
        <v>82</v>
      </c>
      <c r="I618" t="s">
        <v>1407</v>
      </c>
      <c r="J618">
        <v>176</v>
      </c>
      <c r="K618" t="s">
        <v>84</v>
      </c>
      <c r="L618" t="s">
        <v>85</v>
      </c>
      <c r="M618" t="s">
        <v>86</v>
      </c>
      <c r="N618">
        <v>2</v>
      </c>
      <c r="O618" s="1">
        <v>44662.84547453704</v>
      </c>
      <c r="P618" s="1">
        <v>44662.877812500003</v>
      </c>
      <c r="Q618">
        <v>491</v>
      </c>
      <c r="R618">
        <v>2303</v>
      </c>
      <c r="S618" t="b">
        <v>0</v>
      </c>
      <c r="T618" t="s">
        <v>87</v>
      </c>
      <c r="U618" t="b">
        <v>1</v>
      </c>
      <c r="V618" t="s">
        <v>322</v>
      </c>
      <c r="W618" s="1">
        <v>44662.86346064815</v>
      </c>
      <c r="X618">
        <v>1369</v>
      </c>
      <c r="Y618">
        <v>175</v>
      </c>
      <c r="Z618">
        <v>0</v>
      </c>
      <c r="AA618">
        <v>175</v>
      </c>
      <c r="AB618">
        <v>0</v>
      </c>
      <c r="AC618">
        <v>144</v>
      </c>
      <c r="AD618">
        <v>1</v>
      </c>
      <c r="AE618">
        <v>0</v>
      </c>
      <c r="AF618">
        <v>0</v>
      </c>
      <c r="AG618">
        <v>0</v>
      </c>
      <c r="AH618" t="s">
        <v>240</v>
      </c>
      <c r="AI618" s="1">
        <v>44662.877812500003</v>
      </c>
      <c r="AJ618">
        <v>934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1415</v>
      </c>
      <c r="B619" t="s">
        <v>79</v>
      </c>
      <c r="C619" t="s">
        <v>1412</v>
      </c>
      <c r="D619" t="s">
        <v>81</v>
      </c>
      <c r="E619" s="2" t="str">
        <f>HYPERLINK("capsilon://?command=openfolder&amp;siteaddress=FAM.docvelocity-na8.net&amp;folderid=FX2AA5FC4C-8B58-CCCC-96C5-E27E57648372","FX22043151")</f>
        <v>FX22043151</v>
      </c>
      <c r="F619" t="s">
        <v>19</v>
      </c>
      <c r="G619" t="s">
        <v>19</v>
      </c>
      <c r="H619" t="s">
        <v>82</v>
      </c>
      <c r="I619" t="s">
        <v>1413</v>
      </c>
      <c r="J619">
        <v>400</v>
      </c>
      <c r="K619" t="s">
        <v>84</v>
      </c>
      <c r="L619" t="s">
        <v>85</v>
      </c>
      <c r="M619" t="s">
        <v>86</v>
      </c>
      <c r="N619">
        <v>2</v>
      </c>
      <c r="O619" s="1">
        <v>44662.853263888886</v>
      </c>
      <c r="P619" s="1">
        <v>44662.959155092591</v>
      </c>
      <c r="Q619">
        <v>825</v>
      </c>
      <c r="R619">
        <v>8324</v>
      </c>
      <c r="S619" t="b">
        <v>0</v>
      </c>
      <c r="T619" t="s">
        <v>87</v>
      </c>
      <c r="U619" t="b">
        <v>1</v>
      </c>
      <c r="V619" t="s">
        <v>320</v>
      </c>
      <c r="W619" s="1">
        <v>44662.925763888888</v>
      </c>
      <c r="X619">
        <v>5958</v>
      </c>
      <c r="Y619">
        <v>586</v>
      </c>
      <c r="Z619">
        <v>0</v>
      </c>
      <c r="AA619">
        <v>586</v>
      </c>
      <c r="AB619">
        <v>0</v>
      </c>
      <c r="AC619">
        <v>503</v>
      </c>
      <c r="AD619">
        <v>-186</v>
      </c>
      <c r="AE619">
        <v>0</v>
      </c>
      <c r="AF619">
        <v>0</v>
      </c>
      <c r="AG619">
        <v>0</v>
      </c>
      <c r="AH619" t="s">
        <v>240</v>
      </c>
      <c r="AI619" s="1">
        <v>44662.959155092591</v>
      </c>
      <c r="AJ619">
        <v>740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-186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1416</v>
      </c>
      <c r="B620" t="s">
        <v>79</v>
      </c>
      <c r="C620" t="s">
        <v>1409</v>
      </c>
      <c r="D620" t="s">
        <v>81</v>
      </c>
      <c r="E620" s="2" t="str">
        <f>HYPERLINK("capsilon://?command=openfolder&amp;siteaddress=FAM.docvelocity-na8.net&amp;folderid=FXB1E53EE6-BD1E-C2AD-13F7-3B926B51E9A4","FX22042639")</f>
        <v>FX22042639</v>
      </c>
      <c r="F620" t="s">
        <v>19</v>
      </c>
      <c r="G620" t="s">
        <v>19</v>
      </c>
      <c r="H620" t="s">
        <v>82</v>
      </c>
      <c r="I620" t="s">
        <v>1410</v>
      </c>
      <c r="J620">
        <v>172</v>
      </c>
      <c r="K620" t="s">
        <v>84</v>
      </c>
      <c r="L620" t="s">
        <v>85</v>
      </c>
      <c r="M620" t="s">
        <v>86</v>
      </c>
      <c r="N620">
        <v>2</v>
      </c>
      <c r="O620" s="1">
        <v>44662.860763888886</v>
      </c>
      <c r="P620" s="1">
        <v>44662.910601851851</v>
      </c>
      <c r="Q620">
        <v>1320</v>
      </c>
      <c r="R620">
        <v>2986</v>
      </c>
      <c r="S620" t="b">
        <v>0</v>
      </c>
      <c r="T620" t="s">
        <v>87</v>
      </c>
      <c r="U620" t="b">
        <v>1</v>
      </c>
      <c r="V620" t="s">
        <v>322</v>
      </c>
      <c r="W620" s="1">
        <v>44662.882870370369</v>
      </c>
      <c r="X620">
        <v>1676</v>
      </c>
      <c r="Y620">
        <v>173</v>
      </c>
      <c r="Z620">
        <v>0</v>
      </c>
      <c r="AA620">
        <v>173</v>
      </c>
      <c r="AB620">
        <v>0</v>
      </c>
      <c r="AC620">
        <v>155</v>
      </c>
      <c r="AD620">
        <v>-1</v>
      </c>
      <c r="AE620">
        <v>0</v>
      </c>
      <c r="AF620">
        <v>0</v>
      </c>
      <c r="AG620">
        <v>0</v>
      </c>
      <c r="AH620" t="s">
        <v>200</v>
      </c>
      <c r="AI620" s="1">
        <v>44662.910601851851</v>
      </c>
      <c r="AJ620">
        <v>1310</v>
      </c>
      <c r="AK620">
        <v>2</v>
      </c>
      <c r="AL620">
        <v>0</v>
      </c>
      <c r="AM620">
        <v>2</v>
      </c>
      <c r="AN620">
        <v>0</v>
      </c>
      <c r="AO620">
        <v>1</v>
      </c>
      <c r="AP620">
        <v>-3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1417</v>
      </c>
      <c r="B621" t="s">
        <v>79</v>
      </c>
      <c r="C621" t="s">
        <v>1418</v>
      </c>
      <c r="D621" t="s">
        <v>81</v>
      </c>
      <c r="E621" s="2" t="str">
        <f>HYPERLINK("capsilon://?command=openfolder&amp;siteaddress=FAM.docvelocity-na8.net&amp;folderid=FX28120B57-604A-8410-2627-514B22248CE3","FX220314221")</f>
        <v>FX220314221</v>
      </c>
      <c r="F621" t="s">
        <v>19</v>
      </c>
      <c r="G621" t="s">
        <v>19</v>
      </c>
      <c r="H621" t="s">
        <v>82</v>
      </c>
      <c r="I621" t="s">
        <v>1419</v>
      </c>
      <c r="J621">
        <v>60</v>
      </c>
      <c r="K621" t="s">
        <v>84</v>
      </c>
      <c r="L621" t="s">
        <v>85</v>
      </c>
      <c r="M621" t="s">
        <v>86</v>
      </c>
      <c r="N621">
        <v>1</v>
      </c>
      <c r="O621" s="1">
        <v>44662.862129629626</v>
      </c>
      <c r="P621" s="1">
        <v>44662.908541666664</v>
      </c>
      <c r="Q621">
        <v>3381</v>
      </c>
      <c r="R621">
        <v>629</v>
      </c>
      <c r="S621" t="b">
        <v>0</v>
      </c>
      <c r="T621" t="s">
        <v>87</v>
      </c>
      <c r="U621" t="b">
        <v>0</v>
      </c>
      <c r="V621" t="s">
        <v>315</v>
      </c>
      <c r="W621" s="1">
        <v>44662.908541666664</v>
      </c>
      <c r="X621">
        <v>501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60</v>
      </c>
      <c r="AE621">
        <v>48</v>
      </c>
      <c r="AF621">
        <v>0</v>
      </c>
      <c r="AG621">
        <v>4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1420</v>
      </c>
      <c r="B622" t="s">
        <v>79</v>
      </c>
      <c r="C622" t="s">
        <v>1398</v>
      </c>
      <c r="D622" t="s">
        <v>81</v>
      </c>
      <c r="E622" s="2" t="str">
        <f>HYPERLINK("capsilon://?command=openfolder&amp;siteaddress=FAM.docvelocity-na8.net&amp;folderid=FXB63F29BF-2634-EC21-BE50-2943D1410F38","FX220313205")</f>
        <v>FX220313205</v>
      </c>
      <c r="F622" t="s">
        <v>19</v>
      </c>
      <c r="G622" t="s">
        <v>19</v>
      </c>
      <c r="H622" t="s">
        <v>82</v>
      </c>
      <c r="I622" t="s">
        <v>1421</v>
      </c>
      <c r="J622">
        <v>28</v>
      </c>
      <c r="K622" t="s">
        <v>84</v>
      </c>
      <c r="L622" t="s">
        <v>85</v>
      </c>
      <c r="M622" t="s">
        <v>86</v>
      </c>
      <c r="N622">
        <v>2</v>
      </c>
      <c r="O622" s="1">
        <v>44652.715694444443</v>
      </c>
      <c r="P622" s="1">
        <v>44652.751145833332</v>
      </c>
      <c r="Q622">
        <v>2413</v>
      </c>
      <c r="R622">
        <v>650</v>
      </c>
      <c r="S622" t="b">
        <v>0</v>
      </c>
      <c r="T622" t="s">
        <v>87</v>
      </c>
      <c r="U622" t="b">
        <v>0</v>
      </c>
      <c r="V622" t="s">
        <v>148</v>
      </c>
      <c r="W622" s="1">
        <v>44652.72347222222</v>
      </c>
      <c r="X622">
        <v>341</v>
      </c>
      <c r="Y622">
        <v>21</v>
      </c>
      <c r="Z622">
        <v>0</v>
      </c>
      <c r="AA622">
        <v>21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115</v>
      </c>
      <c r="AI622" s="1">
        <v>44652.751145833332</v>
      </c>
      <c r="AJ622">
        <v>186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1422</v>
      </c>
      <c r="B623" t="s">
        <v>79</v>
      </c>
      <c r="C623" t="s">
        <v>1398</v>
      </c>
      <c r="D623" t="s">
        <v>81</v>
      </c>
      <c r="E623" s="2" t="str">
        <f>HYPERLINK("capsilon://?command=openfolder&amp;siteaddress=FAM.docvelocity-na8.net&amp;folderid=FXB63F29BF-2634-EC21-BE50-2943D1410F38","FX220313205")</f>
        <v>FX220313205</v>
      </c>
      <c r="F623" t="s">
        <v>19</v>
      </c>
      <c r="G623" t="s">
        <v>19</v>
      </c>
      <c r="H623" t="s">
        <v>82</v>
      </c>
      <c r="I623" t="s">
        <v>1423</v>
      </c>
      <c r="J623">
        <v>32</v>
      </c>
      <c r="K623" t="s">
        <v>84</v>
      </c>
      <c r="L623" t="s">
        <v>85</v>
      </c>
      <c r="M623" t="s">
        <v>86</v>
      </c>
      <c r="N623">
        <v>2</v>
      </c>
      <c r="O623" s="1">
        <v>44652.715856481482</v>
      </c>
      <c r="P623" s="1">
        <v>44652.751458333332</v>
      </c>
      <c r="Q623">
        <v>2995</v>
      </c>
      <c r="R623">
        <v>81</v>
      </c>
      <c r="S623" t="b">
        <v>0</v>
      </c>
      <c r="T623" t="s">
        <v>87</v>
      </c>
      <c r="U623" t="b">
        <v>0</v>
      </c>
      <c r="V623" t="s">
        <v>196</v>
      </c>
      <c r="W623" s="1">
        <v>44652.721435185187</v>
      </c>
      <c r="X623">
        <v>54</v>
      </c>
      <c r="Y623">
        <v>0</v>
      </c>
      <c r="Z623">
        <v>0</v>
      </c>
      <c r="AA623">
        <v>0</v>
      </c>
      <c r="AB623">
        <v>27</v>
      </c>
      <c r="AC623">
        <v>0</v>
      </c>
      <c r="AD623">
        <v>32</v>
      </c>
      <c r="AE623">
        <v>0</v>
      </c>
      <c r="AF623">
        <v>0</v>
      </c>
      <c r="AG623">
        <v>0</v>
      </c>
      <c r="AH623" t="s">
        <v>115</v>
      </c>
      <c r="AI623" s="1">
        <v>44652.751458333332</v>
      </c>
      <c r="AJ623">
        <v>27</v>
      </c>
      <c r="AK623">
        <v>0</v>
      </c>
      <c r="AL623">
        <v>0</v>
      </c>
      <c r="AM623">
        <v>0</v>
      </c>
      <c r="AN623">
        <v>27</v>
      </c>
      <c r="AO623">
        <v>0</v>
      </c>
      <c r="AP623">
        <v>32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1424</v>
      </c>
      <c r="B624" t="s">
        <v>79</v>
      </c>
      <c r="C624" t="s">
        <v>1398</v>
      </c>
      <c r="D624" t="s">
        <v>81</v>
      </c>
      <c r="E624" s="2" t="str">
        <f>HYPERLINK("capsilon://?command=openfolder&amp;siteaddress=FAM.docvelocity-na8.net&amp;folderid=FXB63F29BF-2634-EC21-BE50-2943D1410F38","FX220313205")</f>
        <v>FX220313205</v>
      </c>
      <c r="F624" t="s">
        <v>19</v>
      </c>
      <c r="G624" t="s">
        <v>19</v>
      </c>
      <c r="H624" t="s">
        <v>82</v>
      </c>
      <c r="I624" t="s">
        <v>1425</v>
      </c>
      <c r="J624">
        <v>32</v>
      </c>
      <c r="K624" t="s">
        <v>84</v>
      </c>
      <c r="L624" t="s">
        <v>85</v>
      </c>
      <c r="M624" t="s">
        <v>86</v>
      </c>
      <c r="N624">
        <v>2</v>
      </c>
      <c r="O624" s="1">
        <v>44652.716134259259</v>
      </c>
      <c r="P624" s="1">
        <v>44652.751736111109</v>
      </c>
      <c r="Q624">
        <v>2996</v>
      </c>
      <c r="R624">
        <v>80</v>
      </c>
      <c r="S624" t="b">
        <v>0</v>
      </c>
      <c r="T624" t="s">
        <v>87</v>
      </c>
      <c r="U624" t="b">
        <v>0</v>
      </c>
      <c r="V624" t="s">
        <v>196</v>
      </c>
      <c r="W624" s="1">
        <v>44652.721956018519</v>
      </c>
      <c r="X624">
        <v>44</v>
      </c>
      <c r="Y624">
        <v>0</v>
      </c>
      <c r="Z624">
        <v>0</v>
      </c>
      <c r="AA624">
        <v>0</v>
      </c>
      <c r="AB624">
        <v>27</v>
      </c>
      <c r="AC624">
        <v>0</v>
      </c>
      <c r="AD624">
        <v>32</v>
      </c>
      <c r="AE624">
        <v>0</v>
      </c>
      <c r="AF624">
        <v>0</v>
      </c>
      <c r="AG624">
        <v>0</v>
      </c>
      <c r="AH624" t="s">
        <v>115</v>
      </c>
      <c r="AI624" s="1">
        <v>44652.751736111109</v>
      </c>
      <c r="AJ624">
        <v>23</v>
      </c>
      <c r="AK624">
        <v>0</v>
      </c>
      <c r="AL624">
        <v>0</v>
      </c>
      <c r="AM624">
        <v>0</v>
      </c>
      <c r="AN624">
        <v>27</v>
      </c>
      <c r="AO624">
        <v>0</v>
      </c>
      <c r="AP624">
        <v>32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1426</v>
      </c>
      <c r="B625" t="s">
        <v>79</v>
      </c>
      <c r="C625" t="s">
        <v>1427</v>
      </c>
      <c r="D625" t="s">
        <v>81</v>
      </c>
      <c r="E625" s="2" t="str">
        <f>HYPERLINK("capsilon://?command=openfolder&amp;siteaddress=FAM.docvelocity-na8.net&amp;folderid=FXB2FA1E4C-92DE-509C-B9B4-1DD55BBAFECB","FX22043959")</f>
        <v>FX22043959</v>
      </c>
      <c r="F625" t="s">
        <v>19</v>
      </c>
      <c r="G625" t="s">
        <v>19</v>
      </c>
      <c r="H625" t="s">
        <v>82</v>
      </c>
      <c r="I625" t="s">
        <v>1428</v>
      </c>
      <c r="J625">
        <v>64</v>
      </c>
      <c r="K625" t="s">
        <v>84</v>
      </c>
      <c r="L625" t="s">
        <v>85</v>
      </c>
      <c r="M625" t="s">
        <v>86</v>
      </c>
      <c r="N625">
        <v>1</v>
      </c>
      <c r="O625" s="1">
        <v>44662.899513888886</v>
      </c>
      <c r="P625" s="1">
        <v>44662.933437500003</v>
      </c>
      <c r="Q625">
        <v>2151</v>
      </c>
      <c r="R625">
        <v>780</v>
      </c>
      <c r="S625" t="b">
        <v>0</v>
      </c>
      <c r="T625" t="s">
        <v>87</v>
      </c>
      <c r="U625" t="b">
        <v>0</v>
      </c>
      <c r="V625" t="s">
        <v>320</v>
      </c>
      <c r="W625" s="1">
        <v>44662.933437500003</v>
      </c>
      <c r="X625">
        <v>663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64</v>
      </c>
      <c r="AE625">
        <v>54</v>
      </c>
      <c r="AF625">
        <v>0</v>
      </c>
      <c r="AG625">
        <v>8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1429</v>
      </c>
      <c r="B626" t="s">
        <v>79</v>
      </c>
      <c r="C626" t="s">
        <v>1430</v>
      </c>
      <c r="D626" t="s">
        <v>81</v>
      </c>
      <c r="E626" s="2" t="str">
        <f>HYPERLINK("capsilon://?command=openfolder&amp;siteaddress=FAM.docvelocity-na8.net&amp;folderid=FXC74A307B-0DDC-43A5-3618-CA94E30EBF77","FX220313377")</f>
        <v>FX220313377</v>
      </c>
      <c r="F626" t="s">
        <v>19</v>
      </c>
      <c r="G626" t="s">
        <v>19</v>
      </c>
      <c r="H626" t="s">
        <v>82</v>
      </c>
      <c r="I626" t="s">
        <v>1431</v>
      </c>
      <c r="J626">
        <v>655</v>
      </c>
      <c r="K626" t="s">
        <v>84</v>
      </c>
      <c r="L626" t="s">
        <v>85</v>
      </c>
      <c r="M626" t="s">
        <v>86</v>
      </c>
      <c r="N626">
        <v>1</v>
      </c>
      <c r="O626" s="1">
        <v>44652.719837962963</v>
      </c>
      <c r="P626" s="1">
        <v>44652.733715277776</v>
      </c>
      <c r="Q626">
        <v>586</v>
      </c>
      <c r="R626">
        <v>613</v>
      </c>
      <c r="S626" t="b">
        <v>0</v>
      </c>
      <c r="T626" t="s">
        <v>87</v>
      </c>
      <c r="U626" t="b">
        <v>0</v>
      </c>
      <c r="V626" t="s">
        <v>88</v>
      </c>
      <c r="W626" s="1">
        <v>44652.733715277776</v>
      </c>
      <c r="X626">
        <v>486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655</v>
      </c>
      <c r="AE626">
        <v>630</v>
      </c>
      <c r="AF626">
        <v>0</v>
      </c>
      <c r="AG626">
        <v>21</v>
      </c>
      <c r="AH626" t="s">
        <v>87</v>
      </c>
      <c r="AI626" t="s">
        <v>87</v>
      </c>
      <c r="AJ626" t="s">
        <v>87</v>
      </c>
      <c r="AK626" t="s">
        <v>87</v>
      </c>
      <c r="AL626" t="s">
        <v>87</v>
      </c>
      <c r="AM626" t="s">
        <v>87</v>
      </c>
      <c r="AN626" t="s">
        <v>87</v>
      </c>
      <c r="AO626" t="s">
        <v>87</v>
      </c>
      <c r="AP626" t="s">
        <v>87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1432</v>
      </c>
      <c r="B627" t="s">
        <v>79</v>
      </c>
      <c r="C627" t="s">
        <v>1418</v>
      </c>
      <c r="D627" t="s">
        <v>81</v>
      </c>
      <c r="E627" s="2" t="str">
        <f>HYPERLINK("capsilon://?command=openfolder&amp;siteaddress=FAM.docvelocity-na8.net&amp;folderid=FX28120B57-604A-8410-2627-514B22248CE3","FX220314221")</f>
        <v>FX220314221</v>
      </c>
      <c r="F627" t="s">
        <v>19</v>
      </c>
      <c r="G627" t="s">
        <v>19</v>
      </c>
      <c r="H627" t="s">
        <v>82</v>
      </c>
      <c r="I627" t="s">
        <v>1419</v>
      </c>
      <c r="J627">
        <v>120</v>
      </c>
      <c r="K627" t="s">
        <v>84</v>
      </c>
      <c r="L627" t="s">
        <v>85</v>
      </c>
      <c r="M627" t="s">
        <v>86</v>
      </c>
      <c r="N627">
        <v>2</v>
      </c>
      <c r="O627" s="1">
        <v>44662.911956018521</v>
      </c>
      <c r="P627" s="1">
        <v>44662.965300925927</v>
      </c>
      <c r="Q627">
        <v>2313</v>
      </c>
      <c r="R627">
        <v>2296</v>
      </c>
      <c r="S627" t="b">
        <v>0</v>
      </c>
      <c r="T627" t="s">
        <v>87</v>
      </c>
      <c r="U627" t="b">
        <v>1</v>
      </c>
      <c r="V627" t="s">
        <v>315</v>
      </c>
      <c r="W627" s="1">
        <v>44662.925821759258</v>
      </c>
      <c r="X627">
        <v>1187</v>
      </c>
      <c r="Y627">
        <v>174</v>
      </c>
      <c r="Z627">
        <v>0</v>
      </c>
      <c r="AA627">
        <v>174</v>
      </c>
      <c r="AB627">
        <v>0</v>
      </c>
      <c r="AC627">
        <v>155</v>
      </c>
      <c r="AD627">
        <v>-54</v>
      </c>
      <c r="AE627">
        <v>0</v>
      </c>
      <c r="AF627">
        <v>0</v>
      </c>
      <c r="AG627">
        <v>0</v>
      </c>
      <c r="AH627" t="s">
        <v>299</v>
      </c>
      <c r="AI627" s="1">
        <v>44662.965300925927</v>
      </c>
      <c r="AJ627">
        <v>1100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-56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1433</v>
      </c>
      <c r="B628" t="s">
        <v>79</v>
      </c>
      <c r="C628" t="s">
        <v>1427</v>
      </c>
      <c r="D628" t="s">
        <v>81</v>
      </c>
      <c r="E628" s="2" t="str">
        <f>HYPERLINK("capsilon://?command=openfolder&amp;siteaddress=FAM.docvelocity-na8.net&amp;folderid=FXB2FA1E4C-92DE-509C-B9B4-1DD55BBAFECB","FX22043959")</f>
        <v>FX22043959</v>
      </c>
      <c r="F628" t="s">
        <v>19</v>
      </c>
      <c r="G628" t="s">
        <v>19</v>
      </c>
      <c r="H628" t="s">
        <v>82</v>
      </c>
      <c r="I628" t="s">
        <v>1428</v>
      </c>
      <c r="J628">
        <v>256</v>
      </c>
      <c r="K628" t="s">
        <v>84</v>
      </c>
      <c r="L628" t="s">
        <v>85</v>
      </c>
      <c r="M628" t="s">
        <v>86</v>
      </c>
      <c r="N628">
        <v>2</v>
      </c>
      <c r="O628" s="1">
        <v>44662.936921296299</v>
      </c>
      <c r="P628" s="1">
        <v>44663.019328703704</v>
      </c>
      <c r="Q628">
        <v>1109</v>
      </c>
      <c r="R628">
        <v>6011</v>
      </c>
      <c r="S628" t="b">
        <v>0</v>
      </c>
      <c r="T628" t="s">
        <v>87</v>
      </c>
      <c r="U628" t="b">
        <v>1</v>
      </c>
      <c r="V628" t="s">
        <v>351</v>
      </c>
      <c r="W628" s="1">
        <v>44662.978738425925</v>
      </c>
      <c r="X628">
        <v>3604</v>
      </c>
      <c r="Y628">
        <v>422</v>
      </c>
      <c r="Z628">
        <v>0</v>
      </c>
      <c r="AA628">
        <v>422</v>
      </c>
      <c r="AB628">
        <v>0</v>
      </c>
      <c r="AC628">
        <v>384</v>
      </c>
      <c r="AD628">
        <v>-166</v>
      </c>
      <c r="AE628">
        <v>0</v>
      </c>
      <c r="AF628">
        <v>0</v>
      </c>
      <c r="AG628">
        <v>0</v>
      </c>
      <c r="AH628" t="s">
        <v>240</v>
      </c>
      <c r="AI628" s="1">
        <v>44663.019328703704</v>
      </c>
      <c r="AJ628">
        <v>1312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-166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1434</v>
      </c>
      <c r="B629" t="s">
        <v>79</v>
      </c>
      <c r="C629" t="s">
        <v>1435</v>
      </c>
      <c r="D629" t="s">
        <v>81</v>
      </c>
      <c r="E629" s="2" t="str">
        <f>HYPERLINK("capsilon://?command=openfolder&amp;siteaddress=FAM.docvelocity-na8.net&amp;folderid=FXA139587E-3E32-9A40-F849-716F8A071F9E","FX220312353")</f>
        <v>FX220312353</v>
      </c>
      <c r="F629" t="s">
        <v>19</v>
      </c>
      <c r="G629" t="s">
        <v>19</v>
      </c>
      <c r="H629" t="s">
        <v>82</v>
      </c>
      <c r="I629" t="s">
        <v>1436</v>
      </c>
      <c r="J629">
        <v>28</v>
      </c>
      <c r="K629" t="s">
        <v>84</v>
      </c>
      <c r="L629" t="s">
        <v>85</v>
      </c>
      <c r="M629" t="s">
        <v>86</v>
      </c>
      <c r="N629">
        <v>2</v>
      </c>
      <c r="O629" s="1">
        <v>44662.963449074072</v>
      </c>
      <c r="P629" s="1">
        <v>44662.970231481479</v>
      </c>
      <c r="Q629">
        <v>133</v>
      </c>
      <c r="R629">
        <v>453</v>
      </c>
      <c r="S629" t="b">
        <v>0</v>
      </c>
      <c r="T629" t="s">
        <v>87</v>
      </c>
      <c r="U629" t="b">
        <v>0</v>
      </c>
      <c r="V629" t="s">
        <v>315</v>
      </c>
      <c r="W629" s="1">
        <v>44662.967418981483</v>
      </c>
      <c r="X629">
        <v>305</v>
      </c>
      <c r="Y629">
        <v>21</v>
      </c>
      <c r="Z629">
        <v>0</v>
      </c>
      <c r="AA629">
        <v>21</v>
      </c>
      <c r="AB629">
        <v>0</v>
      </c>
      <c r="AC629">
        <v>18</v>
      </c>
      <c r="AD629">
        <v>7</v>
      </c>
      <c r="AE629">
        <v>0</v>
      </c>
      <c r="AF629">
        <v>0</v>
      </c>
      <c r="AG629">
        <v>0</v>
      </c>
      <c r="AH629" t="s">
        <v>200</v>
      </c>
      <c r="AI629" s="1">
        <v>44662.970231481479</v>
      </c>
      <c r="AJ629">
        <v>148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1437</v>
      </c>
      <c r="B630" t="s">
        <v>79</v>
      </c>
      <c r="C630" t="s">
        <v>1435</v>
      </c>
      <c r="D630" t="s">
        <v>81</v>
      </c>
      <c r="E630" s="2" t="str">
        <f>HYPERLINK("capsilon://?command=openfolder&amp;siteaddress=FAM.docvelocity-na8.net&amp;folderid=FXA139587E-3E32-9A40-F849-716F8A071F9E","FX220312353")</f>
        <v>FX220312353</v>
      </c>
      <c r="F630" t="s">
        <v>19</v>
      </c>
      <c r="G630" t="s">
        <v>19</v>
      </c>
      <c r="H630" t="s">
        <v>82</v>
      </c>
      <c r="I630" t="s">
        <v>1438</v>
      </c>
      <c r="J630">
        <v>28</v>
      </c>
      <c r="K630" t="s">
        <v>84</v>
      </c>
      <c r="L630" t="s">
        <v>85</v>
      </c>
      <c r="M630" t="s">
        <v>86</v>
      </c>
      <c r="N630">
        <v>2</v>
      </c>
      <c r="O630" s="1">
        <v>44662.963495370372</v>
      </c>
      <c r="P630" s="1">
        <v>44662.971087962964</v>
      </c>
      <c r="Q630">
        <v>85</v>
      </c>
      <c r="R630">
        <v>571</v>
      </c>
      <c r="S630" t="b">
        <v>0</v>
      </c>
      <c r="T630" t="s">
        <v>87</v>
      </c>
      <c r="U630" t="b">
        <v>0</v>
      </c>
      <c r="V630" t="s">
        <v>322</v>
      </c>
      <c r="W630" s="1">
        <v>44662.969988425924</v>
      </c>
      <c r="X630">
        <v>498</v>
      </c>
      <c r="Y630">
        <v>21</v>
      </c>
      <c r="Z630">
        <v>0</v>
      </c>
      <c r="AA630">
        <v>21</v>
      </c>
      <c r="AB630">
        <v>0</v>
      </c>
      <c r="AC630">
        <v>18</v>
      </c>
      <c r="AD630">
        <v>7</v>
      </c>
      <c r="AE630">
        <v>0</v>
      </c>
      <c r="AF630">
        <v>0</v>
      </c>
      <c r="AG630">
        <v>0</v>
      </c>
      <c r="AH630" t="s">
        <v>200</v>
      </c>
      <c r="AI630" s="1">
        <v>44662.971087962964</v>
      </c>
      <c r="AJ630">
        <v>73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1439</v>
      </c>
      <c r="B631" t="s">
        <v>79</v>
      </c>
      <c r="C631" t="s">
        <v>1435</v>
      </c>
      <c r="D631" t="s">
        <v>81</v>
      </c>
      <c r="E631" s="2" t="str">
        <f>HYPERLINK("capsilon://?command=openfolder&amp;siteaddress=FAM.docvelocity-na8.net&amp;folderid=FXA139587E-3E32-9A40-F849-716F8A071F9E","FX220312353")</f>
        <v>FX220312353</v>
      </c>
      <c r="F631" t="s">
        <v>19</v>
      </c>
      <c r="G631" t="s">
        <v>19</v>
      </c>
      <c r="H631" t="s">
        <v>82</v>
      </c>
      <c r="I631" t="s">
        <v>1440</v>
      </c>
      <c r="J631">
        <v>28</v>
      </c>
      <c r="K631" t="s">
        <v>84</v>
      </c>
      <c r="L631" t="s">
        <v>85</v>
      </c>
      <c r="M631" t="s">
        <v>86</v>
      </c>
      <c r="N631">
        <v>2</v>
      </c>
      <c r="O631" s="1">
        <v>44662.963935185187</v>
      </c>
      <c r="P631" s="1">
        <v>44662.972199074073</v>
      </c>
      <c r="Q631">
        <v>343</v>
      </c>
      <c r="R631">
        <v>371</v>
      </c>
      <c r="S631" t="b">
        <v>0</v>
      </c>
      <c r="T631" t="s">
        <v>87</v>
      </c>
      <c r="U631" t="b">
        <v>0</v>
      </c>
      <c r="V631" t="s">
        <v>315</v>
      </c>
      <c r="W631" s="1">
        <v>44662.970625000002</v>
      </c>
      <c r="X631">
        <v>276</v>
      </c>
      <c r="Y631">
        <v>21</v>
      </c>
      <c r="Z631">
        <v>0</v>
      </c>
      <c r="AA631">
        <v>21</v>
      </c>
      <c r="AB631">
        <v>0</v>
      </c>
      <c r="AC631">
        <v>19</v>
      </c>
      <c r="AD631">
        <v>7</v>
      </c>
      <c r="AE631">
        <v>0</v>
      </c>
      <c r="AF631">
        <v>0</v>
      </c>
      <c r="AG631">
        <v>0</v>
      </c>
      <c r="AH631" t="s">
        <v>200</v>
      </c>
      <c r="AI631" s="1">
        <v>44662.972199074073</v>
      </c>
      <c r="AJ631">
        <v>95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1441</v>
      </c>
      <c r="B632" t="s">
        <v>79</v>
      </c>
      <c r="C632" t="s">
        <v>1435</v>
      </c>
      <c r="D632" t="s">
        <v>81</v>
      </c>
      <c r="E632" s="2" t="str">
        <f>HYPERLINK("capsilon://?command=openfolder&amp;siteaddress=FAM.docvelocity-na8.net&amp;folderid=FXA139587E-3E32-9A40-F849-716F8A071F9E","FX220312353")</f>
        <v>FX220312353</v>
      </c>
      <c r="F632" t="s">
        <v>19</v>
      </c>
      <c r="G632" t="s">
        <v>19</v>
      </c>
      <c r="H632" t="s">
        <v>82</v>
      </c>
      <c r="I632" t="s">
        <v>1442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44662.964236111111</v>
      </c>
      <c r="P632" s="1">
        <v>44662.974293981482</v>
      </c>
      <c r="Q632">
        <v>548</v>
      </c>
      <c r="R632">
        <v>321</v>
      </c>
      <c r="S632" t="b">
        <v>0</v>
      </c>
      <c r="T632" t="s">
        <v>87</v>
      </c>
      <c r="U632" t="b">
        <v>0</v>
      </c>
      <c r="V632" t="s">
        <v>322</v>
      </c>
      <c r="W632" s="1">
        <v>44662.972233796296</v>
      </c>
      <c r="X632">
        <v>193</v>
      </c>
      <c r="Y632">
        <v>21</v>
      </c>
      <c r="Z632">
        <v>0</v>
      </c>
      <c r="AA632">
        <v>21</v>
      </c>
      <c r="AB632">
        <v>0</v>
      </c>
      <c r="AC632">
        <v>20</v>
      </c>
      <c r="AD632">
        <v>7</v>
      </c>
      <c r="AE632">
        <v>0</v>
      </c>
      <c r="AF632">
        <v>0</v>
      </c>
      <c r="AG632">
        <v>0</v>
      </c>
      <c r="AH632" t="s">
        <v>200</v>
      </c>
      <c r="AI632" s="1">
        <v>44662.974293981482</v>
      </c>
      <c r="AJ632">
        <v>128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1443</v>
      </c>
      <c r="B633" t="s">
        <v>79</v>
      </c>
      <c r="C633" t="s">
        <v>1435</v>
      </c>
      <c r="D633" t="s">
        <v>81</v>
      </c>
      <c r="E633" s="2" t="str">
        <f>HYPERLINK("capsilon://?command=openfolder&amp;siteaddress=FAM.docvelocity-na8.net&amp;folderid=FXA139587E-3E32-9A40-F849-716F8A071F9E","FX220312353")</f>
        <v>FX220312353</v>
      </c>
      <c r="F633" t="s">
        <v>19</v>
      </c>
      <c r="G633" t="s">
        <v>19</v>
      </c>
      <c r="H633" t="s">
        <v>82</v>
      </c>
      <c r="I633" t="s">
        <v>1444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44662.964641203704</v>
      </c>
      <c r="P633" s="1">
        <v>44662.977175925924</v>
      </c>
      <c r="Q633">
        <v>650</v>
      </c>
      <c r="R633">
        <v>433</v>
      </c>
      <c r="S633" t="b">
        <v>0</v>
      </c>
      <c r="T633" t="s">
        <v>87</v>
      </c>
      <c r="U633" t="b">
        <v>0</v>
      </c>
      <c r="V633" t="s">
        <v>315</v>
      </c>
      <c r="W633" s="1">
        <v>44662.974027777775</v>
      </c>
      <c r="X633">
        <v>293</v>
      </c>
      <c r="Y633">
        <v>21</v>
      </c>
      <c r="Z633">
        <v>0</v>
      </c>
      <c r="AA633">
        <v>21</v>
      </c>
      <c r="AB633">
        <v>0</v>
      </c>
      <c r="AC633">
        <v>19</v>
      </c>
      <c r="AD633">
        <v>7</v>
      </c>
      <c r="AE633">
        <v>0</v>
      </c>
      <c r="AF633">
        <v>0</v>
      </c>
      <c r="AG633">
        <v>0</v>
      </c>
      <c r="AH633" t="s">
        <v>200</v>
      </c>
      <c r="AI633" s="1">
        <v>44662.977175925924</v>
      </c>
      <c r="AJ633">
        <v>133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1445</v>
      </c>
      <c r="B634" t="s">
        <v>79</v>
      </c>
      <c r="C634" t="s">
        <v>1361</v>
      </c>
      <c r="D634" t="s">
        <v>81</v>
      </c>
      <c r="E634" s="2" t="str">
        <f>HYPERLINK("capsilon://?command=openfolder&amp;siteaddress=FAM.docvelocity-na8.net&amp;folderid=FX40396312-8410-8481-6606-914FF55A20EF","FX220312706")</f>
        <v>FX220312706</v>
      </c>
      <c r="F634" t="s">
        <v>19</v>
      </c>
      <c r="G634" t="s">
        <v>19</v>
      </c>
      <c r="H634" t="s">
        <v>82</v>
      </c>
      <c r="I634" t="s">
        <v>1362</v>
      </c>
      <c r="J634">
        <v>268</v>
      </c>
      <c r="K634" t="s">
        <v>84</v>
      </c>
      <c r="L634" t="s">
        <v>85</v>
      </c>
      <c r="M634" t="s">
        <v>86</v>
      </c>
      <c r="N634">
        <v>2</v>
      </c>
      <c r="O634" s="1">
        <v>44652.725983796299</v>
      </c>
      <c r="P634" s="1">
        <v>44652.785740740743</v>
      </c>
      <c r="Q634">
        <v>2380</v>
      </c>
      <c r="R634">
        <v>2783</v>
      </c>
      <c r="S634" t="b">
        <v>0</v>
      </c>
      <c r="T634" t="s">
        <v>87</v>
      </c>
      <c r="U634" t="b">
        <v>1</v>
      </c>
      <c r="V634" t="s">
        <v>98</v>
      </c>
      <c r="W634" s="1">
        <v>44652.754525462966</v>
      </c>
      <c r="X634">
        <v>1410</v>
      </c>
      <c r="Y634">
        <v>234</v>
      </c>
      <c r="Z634">
        <v>0</v>
      </c>
      <c r="AA634">
        <v>234</v>
      </c>
      <c r="AB634">
        <v>0</v>
      </c>
      <c r="AC634">
        <v>47</v>
      </c>
      <c r="AD634">
        <v>34</v>
      </c>
      <c r="AE634">
        <v>0</v>
      </c>
      <c r="AF634">
        <v>0</v>
      </c>
      <c r="AG634">
        <v>0</v>
      </c>
      <c r="AH634" t="s">
        <v>190</v>
      </c>
      <c r="AI634" s="1">
        <v>44652.785740740743</v>
      </c>
      <c r="AJ634">
        <v>1243</v>
      </c>
      <c r="AK634">
        <v>17</v>
      </c>
      <c r="AL634">
        <v>0</v>
      </c>
      <c r="AM634">
        <v>17</v>
      </c>
      <c r="AN634">
        <v>0</v>
      </c>
      <c r="AO634">
        <v>17</v>
      </c>
      <c r="AP634">
        <v>17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1446</v>
      </c>
      <c r="B635" t="s">
        <v>79</v>
      </c>
      <c r="C635" t="s">
        <v>1368</v>
      </c>
      <c r="D635" t="s">
        <v>81</v>
      </c>
      <c r="E635" s="2" t="str">
        <f>HYPERLINK("capsilon://?command=openfolder&amp;siteaddress=FAM.docvelocity-na8.net&amp;folderid=FX1D04938E-3C8D-2E85-B377-BE6F5D36B06E","FX220313666")</f>
        <v>FX220313666</v>
      </c>
      <c r="F635" t="s">
        <v>19</v>
      </c>
      <c r="G635" t="s">
        <v>19</v>
      </c>
      <c r="H635" t="s">
        <v>82</v>
      </c>
      <c r="I635" t="s">
        <v>1369</v>
      </c>
      <c r="J635">
        <v>188</v>
      </c>
      <c r="K635" t="s">
        <v>84</v>
      </c>
      <c r="L635" t="s">
        <v>85</v>
      </c>
      <c r="M635" t="s">
        <v>86</v>
      </c>
      <c r="N635">
        <v>2</v>
      </c>
      <c r="O635" s="1">
        <v>44652.727060185185</v>
      </c>
      <c r="P635" s="1">
        <v>44653.027268518519</v>
      </c>
      <c r="Q635">
        <v>21223</v>
      </c>
      <c r="R635">
        <v>4715</v>
      </c>
      <c r="S635" t="b">
        <v>0</v>
      </c>
      <c r="T635" t="s">
        <v>87</v>
      </c>
      <c r="U635" t="b">
        <v>1</v>
      </c>
      <c r="V635" t="s">
        <v>320</v>
      </c>
      <c r="W635" s="1">
        <v>44652.996053240742</v>
      </c>
      <c r="X635">
        <v>795</v>
      </c>
      <c r="Y635">
        <v>164</v>
      </c>
      <c r="Z635">
        <v>0</v>
      </c>
      <c r="AA635">
        <v>164</v>
      </c>
      <c r="AB635">
        <v>0</v>
      </c>
      <c r="AC635">
        <v>1</v>
      </c>
      <c r="AD635">
        <v>24</v>
      </c>
      <c r="AE635">
        <v>0</v>
      </c>
      <c r="AF635">
        <v>0</v>
      </c>
      <c r="AG635">
        <v>0</v>
      </c>
      <c r="AH635" t="s">
        <v>240</v>
      </c>
      <c r="AI635" s="1">
        <v>44653.027268518519</v>
      </c>
      <c r="AJ635">
        <v>502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23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1447</v>
      </c>
      <c r="B636" t="s">
        <v>79</v>
      </c>
      <c r="C636" t="s">
        <v>1375</v>
      </c>
      <c r="D636" t="s">
        <v>81</v>
      </c>
      <c r="E636" s="2" t="str">
        <f>HYPERLINK("capsilon://?command=openfolder&amp;siteaddress=FAM.docvelocity-na8.net&amp;folderid=FXCD01AA0B-3C53-D23B-6021-25F542B2FEB5","FX220414")</f>
        <v>FX220414</v>
      </c>
      <c r="F636" t="s">
        <v>19</v>
      </c>
      <c r="G636" t="s">
        <v>19</v>
      </c>
      <c r="H636" t="s">
        <v>82</v>
      </c>
      <c r="I636" t="s">
        <v>1376</v>
      </c>
      <c r="J636">
        <v>174</v>
      </c>
      <c r="K636" t="s">
        <v>84</v>
      </c>
      <c r="L636" t="s">
        <v>85</v>
      </c>
      <c r="M636" t="s">
        <v>86</v>
      </c>
      <c r="N636">
        <v>2</v>
      </c>
      <c r="O636" s="1">
        <v>44652.728668981479</v>
      </c>
      <c r="P636" s="1">
        <v>44652.791689814818</v>
      </c>
      <c r="Q636">
        <v>4228</v>
      </c>
      <c r="R636">
        <v>1217</v>
      </c>
      <c r="S636" t="b">
        <v>0</v>
      </c>
      <c r="T636" t="s">
        <v>87</v>
      </c>
      <c r="U636" t="b">
        <v>1</v>
      </c>
      <c r="V636" t="s">
        <v>180</v>
      </c>
      <c r="W636" s="1">
        <v>44652.776539351849</v>
      </c>
      <c r="X636">
        <v>660</v>
      </c>
      <c r="Y636">
        <v>147</v>
      </c>
      <c r="Z636">
        <v>0</v>
      </c>
      <c r="AA636">
        <v>147</v>
      </c>
      <c r="AB636">
        <v>0</v>
      </c>
      <c r="AC636">
        <v>11</v>
      </c>
      <c r="AD636">
        <v>27</v>
      </c>
      <c r="AE636">
        <v>0</v>
      </c>
      <c r="AF636">
        <v>0</v>
      </c>
      <c r="AG636">
        <v>0</v>
      </c>
      <c r="AH636" t="s">
        <v>190</v>
      </c>
      <c r="AI636" s="1">
        <v>44652.791689814818</v>
      </c>
      <c r="AJ636">
        <v>513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1448</v>
      </c>
      <c r="B637" t="s">
        <v>79</v>
      </c>
      <c r="C637" t="s">
        <v>96</v>
      </c>
      <c r="D637" t="s">
        <v>81</v>
      </c>
      <c r="E637" s="2" t="str">
        <f>HYPERLINK("capsilon://?command=openfolder&amp;siteaddress=FAM.docvelocity-na8.net&amp;folderid=FX8574FC59-3F0F-3C6E-723F-B5C2F3232736","FX220313677")</f>
        <v>FX220313677</v>
      </c>
      <c r="F637" t="s">
        <v>19</v>
      </c>
      <c r="G637" t="s">
        <v>19</v>
      </c>
      <c r="H637" t="s">
        <v>82</v>
      </c>
      <c r="I637" t="s">
        <v>1449</v>
      </c>
      <c r="J637">
        <v>0</v>
      </c>
      <c r="K637" t="s">
        <v>84</v>
      </c>
      <c r="L637" t="s">
        <v>85</v>
      </c>
      <c r="M637" t="s">
        <v>86</v>
      </c>
      <c r="N637">
        <v>2</v>
      </c>
      <c r="O637" s="1">
        <v>44652.729571759257</v>
      </c>
      <c r="P637" s="1">
        <v>44652.752916666665</v>
      </c>
      <c r="Q637">
        <v>1868</v>
      </c>
      <c r="R637">
        <v>149</v>
      </c>
      <c r="S637" t="b">
        <v>0</v>
      </c>
      <c r="T637" t="s">
        <v>87</v>
      </c>
      <c r="U637" t="b">
        <v>0</v>
      </c>
      <c r="V637" t="s">
        <v>88</v>
      </c>
      <c r="W637" s="1">
        <v>44652.734398148146</v>
      </c>
      <c r="X637">
        <v>48</v>
      </c>
      <c r="Y637">
        <v>9</v>
      </c>
      <c r="Z637">
        <v>0</v>
      </c>
      <c r="AA637">
        <v>9</v>
      </c>
      <c r="AB637">
        <v>0</v>
      </c>
      <c r="AC637">
        <v>0</v>
      </c>
      <c r="AD637">
        <v>-9</v>
      </c>
      <c r="AE637">
        <v>0</v>
      </c>
      <c r="AF637">
        <v>0</v>
      </c>
      <c r="AG637">
        <v>0</v>
      </c>
      <c r="AH637" t="s">
        <v>115</v>
      </c>
      <c r="AI637" s="1">
        <v>44652.752916666665</v>
      </c>
      <c r="AJ637">
        <v>101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-9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1450</v>
      </c>
      <c r="B638" t="s">
        <v>79</v>
      </c>
      <c r="C638" t="s">
        <v>1315</v>
      </c>
      <c r="D638" t="s">
        <v>81</v>
      </c>
      <c r="E638" s="2" t="str">
        <f>HYPERLINK("capsilon://?command=openfolder&amp;siteaddress=FAM.docvelocity-na8.net&amp;folderid=FX0FE316EC-035F-77C0-0CEA-43684294B518","FX220212719")</f>
        <v>FX220212719</v>
      </c>
      <c r="F638" t="s">
        <v>19</v>
      </c>
      <c r="G638" t="s">
        <v>19</v>
      </c>
      <c r="H638" t="s">
        <v>82</v>
      </c>
      <c r="I638" t="s">
        <v>1451</v>
      </c>
      <c r="J638">
        <v>0</v>
      </c>
      <c r="K638" t="s">
        <v>84</v>
      </c>
      <c r="L638" t="s">
        <v>85</v>
      </c>
      <c r="M638" t="s">
        <v>86</v>
      </c>
      <c r="N638">
        <v>2</v>
      </c>
      <c r="O638" s="1">
        <v>44663.421180555553</v>
      </c>
      <c r="P638" s="1">
        <v>44663.423078703701</v>
      </c>
      <c r="Q638">
        <v>56</v>
      </c>
      <c r="R638">
        <v>108</v>
      </c>
      <c r="S638" t="b">
        <v>0</v>
      </c>
      <c r="T638" t="s">
        <v>87</v>
      </c>
      <c r="U638" t="b">
        <v>0</v>
      </c>
      <c r="V638" t="s">
        <v>419</v>
      </c>
      <c r="W638" s="1">
        <v>44663.422210648147</v>
      </c>
      <c r="X638">
        <v>79</v>
      </c>
      <c r="Y638">
        <v>0</v>
      </c>
      <c r="Z638">
        <v>0</v>
      </c>
      <c r="AA638">
        <v>0</v>
      </c>
      <c r="AB638">
        <v>37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420</v>
      </c>
      <c r="AI638" s="1">
        <v>44663.423078703701</v>
      </c>
      <c r="AJ638">
        <v>29</v>
      </c>
      <c r="AK638">
        <v>0</v>
      </c>
      <c r="AL638">
        <v>0</v>
      </c>
      <c r="AM638">
        <v>0</v>
      </c>
      <c r="AN638">
        <v>37</v>
      </c>
      <c r="AO638">
        <v>0</v>
      </c>
      <c r="AP638">
        <v>0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1452</v>
      </c>
      <c r="B639" t="s">
        <v>79</v>
      </c>
      <c r="C639" t="s">
        <v>1453</v>
      </c>
      <c r="D639" t="s">
        <v>81</v>
      </c>
      <c r="E639" s="2" t="str">
        <f>HYPERLINK("capsilon://?command=openfolder&amp;siteaddress=FAM.docvelocity-na8.net&amp;folderid=FX35043E16-AB50-219F-AB35-C5FF9DCB3978","FX22043964")</f>
        <v>FX22043964</v>
      </c>
      <c r="F639" t="s">
        <v>19</v>
      </c>
      <c r="G639" t="s">
        <v>19</v>
      </c>
      <c r="H639" t="s">
        <v>82</v>
      </c>
      <c r="I639" t="s">
        <v>1454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44663.435428240744</v>
      </c>
      <c r="P639" s="1">
        <v>44663.442986111113</v>
      </c>
      <c r="Q639">
        <v>15</v>
      </c>
      <c r="R639">
        <v>638</v>
      </c>
      <c r="S639" t="b">
        <v>0</v>
      </c>
      <c r="T639" t="s">
        <v>87</v>
      </c>
      <c r="U639" t="b">
        <v>0</v>
      </c>
      <c r="V639" t="s">
        <v>148</v>
      </c>
      <c r="W639" s="1">
        <v>44663.438530092593</v>
      </c>
      <c r="X639">
        <v>264</v>
      </c>
      <c r="Y639">
        <v>21</v>
      </c>
      <c r="Z639">
        <v>0</v>
      </c>
      <c r="AA639">
        <v>21</v>
      </c>
      <c r="AB639">
        <v>0</v>
      </c>
      <c r="AC639">
        <v>2</v>
      </c>
      <c r="AD639">
        <v>7</v>
      </c>
      <c r="AE639">
        <v>0</v>
      </c>
      <c r="AF639">
        <v>0</v>
      </c>
      <c r="AG639">
        <v>0</v>
      </c>
      <c r="AH639" t="s">
        <v>1455</v>
      </c>
      <c r="AI639" s="1">
        <v>44663.442986111113</v>
      </c>
      <c r="AJ639">
        <v>374</v>
      </c>
      <c r="AK639">
        <v>2</v>
      </c>
      <c r="AL639">
        <v>0</v>
      </c>
      <c r="AM639">
        <v>2</v>
      </c>
      <c r="AN639">
        <v>0</v>
      </c>
      <c r="AO639">
        <v>2</v>
      </c>
      <c r="AP639">
        <v>5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1456</v>
      </c>
      <c r="B640" t="s">
        <v>79</v>
      </c>
      <c r="C640" t="s">
        <v>1453</v>
      </c>
      <c r="D640" t="s">
        <v>81</v>
      </c>
      <c r="E640" s="2" t="str">
        <f>HYPERLINK("capsilon://?command=openfolder&amp;siteaddress=FAM.docvelocity-na8.net&amp;folderid=FX35043E16-AB50-219F-AB35-C5FF9DCB3978","FX22043964")</f>
        <v>FX22043964</v>
      </c>
      <c r="F640" t="s">
        <v>19</v>
      </c>
      <c r="G640" t="s">
        <v>19</v>
      </c>
      <c r="H640" t="s">
        <v>82</v>
      </c>
      <c r="I640" t="s">
        <v>1457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44663.435497685183</v>
      </c>
      <c r="P640" s="1">
        <v>44663.451504629629</v>
      </c>
      <c r="Q640">
        <v>679</v>
      </c>
      <c r="R640">
        <v>704</v>
      </c>
      <c r="S640" t="b">
        <v>0</v>
      </c>
      <c r="T640" t="s">
        <v>87</v>
      </c>
      <c r="U640" t="b">
        <v>0</v>
      </c>
      <c r="V640" t="s">
        <v>148</v>
      </c>
      <c r="W640" s="1">
        <v>44663.443229166667</v>
      </c>
      <c r="X640">
        <v>405</v>
      </c>
      <c r="Y640">
        <v>21</v>
      </c>
      <c r="Z640">
        <v>0</v>
      </c>
      <c r="AA640">
        <v>21</v>
      </c>
      <c r="AB640">
        <v>0</v>
      </c>
      <c r="AC640">
        <v>2</v>
      </c>
      <c r="AD640">
        <v>7</v>
      </c>
      <c r="AE640">
        <v>0</v>
      </c>
      <c r="AF640">
        <v>0</v>
      </c>
      <c r="AG640">
        <v>0</v>
      </c>
      <c r="AH640" t="s">
        <v>413</v>
      </c>
      <c r="AI640" s="1">
        <v>44663.451504629629</v>
      </c>
      <c r="AJ640">
        <v>299</v>
      </c>
      <c r="AK640">
        <v>2</v>
      </c>
      <c r="AL640">
        <v>0</v>
      </c>
      <c r="AM640">
        <v>2</v>
      </c>
      <c r="AN640">
        <v>0</v>
      </c>
      <c r="AO640">
        <v>2</v>
      </c>
      <c r="AP640">
        <v>5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1458</v>
      </c>
      <c r="B641" t="s">
        <v>79</v>
      </c>
      <c r="C641" t="s">
        <v>1453</v>
      </c>
      <c r="D641" t="s">
        <v>81</v>
      </c>
      <c r="E641" s="2" t="str">
        <f>HYPERLINK("capsilon://?command=openfolder&amp;siteaddress=FAM.docvelocity-na8.net&amp;folderid=FX35043E16-AB50-219F-AB35-C5FF9DCB3978","FX22043964")</f>
        <v>FX22043964</v>
      </c>
      <c r="F641" t="s">
        <v>19</v>
      </c>
      <c r="G641" t="s">
        <v>19</v>
      </c>
      <c r="H641" t="s">
        <v>82</v>
      </c>
      <c r="I641" t="s">
        <v>1459</v>
      </c>
      <c r="J641">
        <v>89</v>
      </c>
      <c r="K641" t="s">
        <v>84</v>
      </c>
      <c r="L641" t="s">
        <v>85</v>
      </c>
      <c r="M641" t="s">
        <v>86</v>
      </c>
      <c r="N641">
        <v>2</v>
      </c>
      <c r="O641" s="1">
        <v>44663.435983796298</v>
      </c>
      <c r="P641" s="1">
        <v>44663.459467592591</v>
      </c>
      <c r="Q641">
        <v>660</v>
      </c>
      <c r="R641">
        <v>1369</v>
      </c>
      <c r="S641" t="b">
        <v>0</v>
      </c>
      <c r="T641" t="s">
        <v>87</v>
      </c>
      <c r="U641" t="b">
        <v>0</v>
      </c>
      <c r="V641" t="s">
        <v>158</v>
      </c>
      <c r="W641" s="1">
        <v>44663.447233796294</v>
      </c>
      <c r="X641">
        <v>681</v>
      </c>
      <c r="Y641">
        <v>79</v>
      </c>
      <c r="Z641">
        <v>0</v>
      </c>
      <c r="AA641">
        <v>79</v>
      </c>
      <c r="AB641">
        <v>0</v>
      </c>
      <c r="AC641">
        <v>52</v>
      </c>
      <c r="AD641">
        <v>10</v>
      </c>
      <c r="AE641">
        <v>0</v>
      </c>
      <c r="AF641">
        <v>0</v>
      </c>
      <c r="AG641">
        <v>0</v>
      </c>
      <c r="AH641" t="s">
        <v>413</v>
      </c>
      <c r="AI641" s="1">
        <v>44663.459467592591</v>
      </c>
      <c r="AJ641">
        <v>688</v>
      </c>
      <c r="AK641">
        <v>6</v>
      </c>
      <c r="AL641">
        <v>0</v>
      </c>
      <c r="AM641">
        <v>6</v>
      </c>
      <c r="AN641">
        <v>0</v>
      </c>
      <c r="AO641">
        <v>6</v>
      </c>
      <c r="AP641">
        <v>4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1460</v>
      </c>
      <c r="B642" t="s">
        <v>79</v>
      </c>
      <c r="C642" t="s">
        <v>1453</v>
      </c>
      <c r="D642" t="s">
        <v>81</v>
      </c>
      <c r="E642" s="2" t="str">
        <f>HYPERLINK("capsilon://?command=openfolder&amp;siteaddress=FAM.docvelocity-na8.net&amp;folderid=FX35043E16-AB50-219F-AB35-C5FF9DCB3978","FX22043964")</f>
        <v>FX22043964</v>
      </c>
      <c r="F642" t="s">
        <v>19</v>
      </c>
      <c r="G642" t="s">
        <v>19</v>
      </c>
      <c r="H642" t="s">
        <v>82</v>
      </c>
      <c r="I642" t="s">
        <v>1461</v>
      </c>
      <c r="J642">
        <v>0</v>
      </c>
      <c r="K642" t="s">
        <v>84</v>
      </c>
      <c r="L642" t="s">
        <v>85</v>
      </c>
      <c r="M642" t="s">
        <v>86</v>
      </c>
      <c r="N642">
        <v>2</v>
      </c>
      <c r="O642" s="1">
        <v>44663.436030092591</v>
      </c>
      <c r="P642" s="1">
        <v>44663.46292824074</v>
      </c>
      <c r="Q642">
        <v>1285</v>
      </c>
      <c r="R642">
        <v>1039</v>
      </c>
      <c r="S642" t="b">
        <v>0</v>
      </c>
      <c r="T642" t="s">
        <v>87</v>
      </c>
      <c r="U642" t="b">
        <v>0</v>
      </c>
      <c r="V642" t="s">
        <v>656</v>
      </c>
      <c r="W642" s="1">
        <v>44663.443935185183</v>
      </c>
      <c r="X642">
        <v>357</v>
      </c>
      <c r="Y642">
        <v>52</v>
      </c>
      <c r="Z642">
        <v>0</v>
      </c>
      <c r="AA642">
        <v>52</v>
      </c>
      <c r="AB642">
        <v>0</v>
      </c>
      <c r="AC642">
        <v>33</v>
      </c>
      <c r="AD642">
        <v>-52</v>
      </c>
      <c r="AE642">
        <v>0</v>
      </c>
      <c r="AF642">
        <v>0</v>
      </c>
      <c r="AG642">
        <v>0</v>
      </c>
      <c r="AH642" t="s">
        <v>1455</v>
      </c>
      <c r="AI642" s="1">
        <v>44663.46292824074</v>
      </c>
      <c r="AJ642">
        <v>682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-54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1462</v>
      </c>
      <c r="B643" t="s">
        <v>79</v>
      </c>
      <c r="C643" t="s">
        <v>1453</v>
      </c>
      <c r="D643" t="s">
        <v>81</v>
      </c>
      <c r="E643" s="2" t="str">
        <f>HYPERLINK("capsilon://?command=openfolder&amp;siteaddress=FAM.docvelocity-na8.net&amp;folderid=FX35043E16-AB50-219F-AB35-C5FF9DCB3978","FX22043964")</f>
        <v>FX22043964</v>
      </c>
      <c r="F643" t="s">
        <v>19</v>
      </c>
      <c r="G643" t="s">
        <v>19</v>
      </c>
      <c r="H643" t="s">
        <v>82</v>
      </c>
      <c r="I643" t="s">
        <v>1463</v>
      </c>
      <c r="J643">
        <v>63</v>
      </c>
      <c r="K643" t="s">
        <v>84</v>
      </c>
      <c r="L643" t="s">
        <v>85</v>
      </c>
      <c r="M643" t="s">
        <v>86</v>
      </c>
      <c r="N643">
        <v>2</v>
      </c>
      <c r="O643" s="1">
        <v>44663.436111111114</v>
      </c>
      <c r="P643" s="1">
        <v>44663.466053240743</v>
      </c>
      <c r="Q643">
        <v>1090</v>
      </c>
      <c r="R643">
        <v>1497</v>
      </c>
      <c r="S643" t="b">
        <v>0</v>
      </c>
      <c r="T643" t="s">
        <v>87</v>
      </c>
      <c r="U643" t="b">
        <v>0</v>
      </c>
      <c r="V643" t="s">
        <v>148</v>
      </c>
      <c r="W643" s="1">
        <v>44663.456018518518</v>
      </c>
      <c r="X643">
        <v>1104</v>
      </c>
      <c r="Y643">
        <v>84</v>
      </c>
      <c r="Z643">
        <v>0</v>
      </c>
      <c r="AA643">
        <v>84</v>
      </c>
      <c r="AB643">
        <v>0</v>
      </c>
      <c r="AC643">
        <v>51</v>
      </c>
      <c r="AD643">
        <v>-21</v>
      </c>
      <c r="AE643">
        <v>0</v>
      </c>
      <c r="AF643">
        <v>0</v>
      </c>
      <c r="AG643">
        <v>0</v>
      </c>
      <c r="AH643" t="s">
        <v>413</v>
      </c>
      <c r="AI643" s="1">
        <v>44663.466053240743</v>
      </c>
      <c r="AJ643">
        <v>378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-24</v>
      </c>
      <c r="AQ643">
        <v>0</v>
      </c>
      <c r="AR643">
        <v>0</v>
      </c>
      <c r="AS643">
        <v>0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1464</v>
      </c>
      <c r="B644" t="s">
        <v>79</v>
      </c>
      <c r="C644" t="s">
        <v>1465</v>
      </c>
      <c r="D644" t="s">
        <v>81</v>
      </c>
      <c r="E644" s="2" t="str">
        <f>HYPERLINK("capsilon://?command=openfolder&amp;siteaddress=FAM.docvelocity-na8.net&amp;folderid=FX1A373FAD-A4A4-7445-BA2D-0F801834DAB2","FX22032908")</f>
        <v>FX22032908</v>
      </c>
      <c r="F644" t="s">
        <v>19</v>
      </c>
      <c r="G644" t="s">
        <v>19</v>
      </c>
      <c r="H644" t="s">
        <v>82</v>
      </c>
      <c r="I644" t="s">
        <v>1466</v>
      </c>
      <c r="J644">
        <v>0</v>
      </c>
      <c r="K644" t="s">
        <v>84</v>
      </c>
      <c r="L644" t="s">
        <v>85</v>
      </c>
      <c r="M644" t="s">
        <v>86</v>
      </c>
      <c r="N644">
        <v>2</v>
      </c>
      <c r="O644" s="1">
        <v>44663.459872685184</v>
      </c>
      <c r="P644" s="1">
        <v>44663.463136574072</v>
      </c>
      <c r="Q644">
        <v>206</v>
      </c>
      <c r="R644">
        <v>76</v>
      </c>
      <c r="S644" t="b">
        <v>0</v>
      </c>
      <c r="T644" t="s">
        <v>87</v>
      </c>
      <c r="U644" t="b">
        <v>0</v>
      </c>
      <c r="V644" t="s">
        <v>656</v>
      </c>
      <c r="W644" s="1">
        <v>44663.461550925924</v>
      </c>
      <c r="X644">
        <v>48</v>
      </c>
      <c r="Y644">
        <v>0</v>
      </c>
      <c r="Z644">
        <v>0</v>
      </c>
      <c r="AA644">
        <v>0</v>
      </c>
      <c r="AB644">
        <v>37</v>
      </c>
      <c r="AC644">
        <v>0</v>
      </c>
      <c r="AD644">
        <v>0</v>
      </c>
      <c r="AE644">
        <v>0</v>
      </c>
      <c r="AF644">
        <v>0</v>
      </c>
      <c r="AG644">
        <v>0</v>
      </c>
      <c r="AH644" t="s">
        <v>1455</v>
      </c>
      <c r="AI644" s="1">
        <v>44663.463136574072</v>
      </c>
      <c r="AJ644">
        <v>18</v>
      </c>
      <c r="AK644">
        <v>0</v>
      </c>
      <c r="AL644">
        <v>0</v>
      </c>
      <c r="AM644">
        <v>0</v>
      </c>
      <c r="AN644">
        <v>37</v>
      </c>
      <c r="AO644">
        <v>0</v>
      </c>
      <c r="AP644">
        <v>0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1467</v>
      </c>
      <c r="B645" t="s">
        <v>79</v>
      </c>
      <c r="C645" t="s">
        <v>1430</v>
      </c>
      <c r="D645" t="s">
        <v>81</v>
      </c>
      <c r="E645" s="2" t="str">
        <f>HYPERLINK("capsilon://?command=openfolder&amp;siteaddress=FAM.docvelocity-na8.net&amp;folderid=FXC74A307B-0DDC-43A5-3618-CA94E30EBF77","FX220313377")</f>
        <v>FX220313377</v>
      </c>
      <c r="F645" t="s">
        <v>19</v>
      </c>
      <c r="G645" t="s">
        <v>19</v>
      </c>
      <c r="H645" t="s">
        <v>82</v>
      </c>
      <c r="I645" t="s">
        <v>1431</v>
      </c>
      <c r="J645">
        <v>1069</v>
      </c>
      <c r="K645" t="s">
        <v>84</v>
      </c>
      <c r="L645" t="s">
        <v>85</v>
      </c>
      <c r="M645" t="s">
        <v>86</v>
      </c>
      <c r="N645">
        <v>2</v>
      </c>
      <c r="O645" s="1">
        <v>44652.735000000001</v>
      </c>
      <c r="P645" s="1">
        <v>44653.044872685183</v>
      </c>
      <c r="Q645">
        <v>20335</v>
      </c>
      <c r="R645">
        <v>6438</v>
      </c>
      <c r="S645" t="b">
        <v>0</v>
      </c>
      <c r="T645" t="s">
        <v>87</v>
      </c>
      <c r="U645" t="b">
        <v>1</v>
      </c>
      <c r="V645" t="s">
        <v>114</v>
      </c>
      <c r="W645" s="1">
        <v>44652.811712962961</v>
      </c>
      <c r="X645">
        <v>3164</v>
      </c>
      <c r="Y645">
        <v>803</v>
      </c>
      <c r="Z645">
        <v>0</v>
      </c>
      <c r="AA645">
        <v>803</v>
      </c>
      <c r="AB645">
        <v>108</v>
      </c>
      <c r="AC645">
        <v>240</v>
      </c>
      <c r="AD645">
        <v>266</v>
      </c>
      <c r="AE645">
        <v>0</v>
      </c>
      <c r="AF645">
        <v>0</v>
      </c>
      <c r="AG645">
        <v>0</v>
      </c>
      <c r="AH645" t="s">
        <v>240</v>
      </c>
      <c r="AI645" s="1">
        <v>44653.044872685183</v>
      </c>
      <c r="AJ645">
        <v>1520</v>
      </c>
      <c r="AK645">
        <v>3</v>
      </c>
      <c r="AL645">
        <v>0</v>
      </c>
      <c r="AM645">
        <v>3</v>
      </c>
      <c r="AN645">
        <v>108</v>
      </c>
      <c r="AO645">
        <v>3</v>
      </c>
      <c r="AP645">
        <v>263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1468</v>
      </c>
      <c r="B646" t="s">
        <v>79</v>
      </c>
      <c r="C646" t="s">
        <v>904</v>
      </c>
      <c r="D646" t="s">
        <v>81</v>
      </c>
      <c r="E646" s="2" t="str">
        <f>HYPERLINK("capsilon://?command=openfolder&amp;siteaddress=FAM.docvelocity-na8.net&amp;folderid=FX6C06074E-72C9-8FF0-560A-526CFF46CBE3","FX2204920")</f>
        <v>FX2204920</v>
      </c>
      <c r="F646" t="s">
        <v>19</v>
      </c>
      <c r="G646" t="s">
        <v>19</v>
      </c>
      <c r="H646" t="s">
        <v>82</v>
      </c>
      <c r="I646" t="s">
        <v>1469</v>
      </c>
      <c r="J646">
        <v>371</v>
      </c>
      <c r="K646" t="s">
        <v>84</v>
      </c>
      <c r="L646" t="s">
        <v>85</v>
      </c>
      <c r="M646" t="s">
        <v>86</v>
      </c>
      <c r="N646">
        <v>1</v>
      </c>
      <c r="O646" s="1">
        <v>44663.485196759262</v>
      </c>
      <c r="P646" s="1">
        <v>44663.496851851851</v>
      </c>
      <c r="Q646">
        <v>378</v>
      </c>
      <c r="R646">
        <v>629</v>
      </c>
      <c r="S646" t="b">
        <v>0</v>
      </c>
      <c r="T646" t="s">
        <v>87</v>
      </c>
      <c r="U646" t="b">
        <v>0</v>
      </c>
      <c r="V646" t="s">
        <v>88</v>
      </c>
      <c r="W646" s="1">
        <v>44663.496851851851</v>
      </c>
      <c r="X646">
        <v>306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371</v>
      </c>
      <c r="AE646">
        <v>366</v>
      </c>
      <c r="AF646">
        <v>0</v>
      </c>
      <c r="AG646">
        <v>7</v>
      </c>
      <c r="AH646" t="s">
        <v>87</v>
      </c>
      <c r="AI646" t="s">
        <v>87</v>
      </c>
      <c r="AJ646" t="s">
        <v>87</v>
      </c>
      <c r="AK646" t="s">
        <v>87</v>
      </c>
      <c r="AL646" t="s">
        <v>87</v>
      </c>
      <c r="AM646" t="s">
        <v>87</v>
      </c>
      <c r="AN646" t="s">
        <v>87</v>
      </c>
      <c r="AO646" t="s">
        <v>87</v>
      </c>
      <c r="AP646" t="s">
        <v>87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1470</v>
      </c>
      <c r="B647" t="s">
        <v>79</v>
      </c>
      <c r="C647" t="s">
        <v>904</v>
      </c>
      <c r="D647" t="s">
        <v>81</v>
      </c>
      <c r="E647" s="2" t="str">
        <f>HYPERLINK("capsilon://?command=openfolder&amp;siteaddress=FAM.docvelocity-na8.net&amp;folderid=FX6C06074E-72C9-8FF0-560A-526CFF46CBE3","FX2204920")</f>
        <v>FX2204920</v>
      </c>
      <c r="F647" t="s">
        <v>19</v>
      </c>
      <c r="G647" t="s">
        <v>19</v>
      </c>
      <c r="H647" t="s">
        <v>82</v>
      </c>
      <c r="I647" t="s">
        <v>1471</v>
      </c>
      <c r="J647">
        <v>371</v>
      </c>
      <c r="K647" t="s">
        <v>84</v>
      </c>
      <c r="L647" t="s">
        <v>85</v>
      </c>
      <c r="M647" t="s">
        <v>86</v>
      </c>
      <c r="N647">
        <v>1</v>
      </c>
      <c r="O647" s="1">
        <v>44663.48542824074</v>
      </c>
      <c r="P647" s="1">
        <v>44663.498287037037</v>
      </c>
      <c r="Q647">
        <v>839</v>
      </c>
      <c r="R647">
        <v>272</v>
      </c>
      <c r="S647" t="b">
        <v>0</v>
      </c>
      <c r="T647" t="s">
        <v>87</v>
      </c>
      <c r="U647" t="b">
        <v>0</v>
      </c>
      <c r="V647" t="s">
        <v>88</v>
      </c>
      <c r="W647" s="1">
        <v>44663.498287037037</v>
      </c>
      <c r="X647">
        <v>123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371</v>
      </c>
      <c r="AE647">
        <v>366</v>
      </c>
      <c r="AF647">
        <v>0</v>
      </c>
      <c r="AG647">
        <v>7</v>
      </c>
      <c r="AH647" t="s">
        <v>87</v>
      </c>
      <c r="AI647" t="s">
        <v>87</v>
      </c>
      <c r="AJ647" t="s">
        <v>87</v>
      </c>
      <c r="AK647" t="s">
        <v>87</v>
      </c>
      <c r="AL647" t="s">
        <v>87</v>
      </c>
      <c r="AM647" t="s">
        <v>87</v>
      </c>
      <c r="AN647" t="s">
        <v>87</v>
      </c>
      <c r="AO647" t="s">
        <v>87</v>
      </c>
      <c r="AP647" t="s">
        <v>87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1472</v>
      </c>
      <c r="B648" t="s">
        <v>79</v>
      </c>
      <c r="C648" t="s">
        <v>1473</v>
      </c>
      <c r="D648" t="s">
        <v>81</v>
      </c>
      <c r="E648" s="2" t="str">
        <f>HYPERLINK("capsilon://?command=openfolder&amp;siteaddress=FAM.docvelocity-na8.net&amp;folderid=FX2678D794-8978-39E2-F0A0-CEB214F17D93","FX22035681")</f>
        <v>FX22035681</v>
      </c>
      <c r="F648" t="s">
        <v>19</v>
      </c>
      <c r="G648" t="s">
        <v>19</v>
      </c>
      <c r="H648" t="s">
        <v>82</v>
      </c>
      <c r="I648" t="s">
        <v>1474</v>
      </c>
      <c r="J648">
        <v>327</v>
      </c>
      <c r="K648" t="s">
        <v>84</v>
      </c>
      <c r="L648" t="s">
        <v>85</v>
      </c>
      <c r="M648" t="s">
        <v>86</v>
      </c>
      <c r="N648">
        <v>1</v>
      </c>
      <c r="O648" s="1">
        <v>44663.487013888887</v>
      </c>
      <c r="P648" s="1">
        <v>44663.514849537038</v>
      </c>
      <c r="Q648">
        <v>1866</v>
      </c>
      <c r="R648">
        <v>539</v>
      </c>
      <c r="S648" t="b">
        <v>0</v>
      </c>
      <c r="T648" t="s">
        <v>87</v>
      </c>
      <c r="U648" t="b">
        <v>0</v>
      </c>
      <c r="V648" t="s">
        <v>88</v>
      </c>
      <c r="W648" s="1">
        <v>44663.514849537038</v>
      </c>
      <c r="X648">
        <v>372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327</v>
      </c>
      <c r="AE648">
        <v>303</v>
      </c>
      <c r="AF648">
        <v>0</v>
      </c>
      <c r="AG648">
        <v>9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1475</v>
      </c>
      <c r="B649" t="s">
        <v>79</v>
      </c>
      <c r="C649" t="s">
        <v>904</v>
      </c>
      <c r="D649" t="s">
        <v>81</v>
      </c>
      <c r="E649" s="2" t="str">
        <f>HYPERLINK("capsilon://?command=openfolder&amp;siteaddress=FAM.docvelocity-na8.net&amp;folderid=FX6C06074E-72C9-8FF0-560A-526CFF46CBE3","FX2204920")</f>
        <v>FX2204920</v>
      </c>
      <c r="F649" t="s">
        <v>19</v>
      </c>
      <c r="G649" t="s">
        <v>19</v>
      </c>
      <c r="H649" t="s">
        <v>82</v>
      </c>
      <c r="I649" t="s">
        <v>1469</v>
      </c>
      <c r="J649">
        <v>515</v>
      </c>
      <c r="K649" t="s">
        <v>84</v>
      </c>
      <c r="L649" t="s">
        <v>85</v>
      </c>
      <c r="M649" t="s">
        <v>86</v>
      </c>
      <c r="N649">
        <v>2</v>
      </c>
      <c r="O649" s="1">
        <v>44663.497974537036</v>
      </c>
      <c r="P649" s="1">
        <v>44663.575115740743</v>
      </c>
      <c r="Q649">
        <v>2214</v>
      </c>
      <c r="R649">
        <v>4451</v>
      </c>
      <c r="S649" t="b">
        <v>0</v>
      </c>
      <c r="T649" t="s">
        <v>87</v>
      </c>
      <c r="U649" t="b">
        <v>1</v>
      </c>
      <c r="V649" t="s">
        <v>158</v>
      </c>
      <c r="W649" s="1">
        <v>44663.525925925926</v>
      </c>
      <c r="X649">
        <v>2219</v>
      </c>
      <c r="Y649">
        <v>463</v>
      </c>
      <c r="Z649">
        <v>0</v>
      </c>
      <c r="AA649">
        <v>463</v>
      </c>
      <c r="AB649">
        <v>0</v>
      </c>
      <c r="AC649">
        <v>65</v>
      </c>
      <c r="AD649">
        <v>52</v>
      </c>
      <c r="AE649">
        <v>0</v>
      </c>
      <c r="AF649">
        <v>0</v>
      </c>
      <c r="AG649">
        <v>0</v>
      </c>
      <c r="AH649" t="s">
        <v>182</v>
      </c>
      <c r="AI649" s="1">
        <v>44663.575115740743</v>
      </c>
      <c r="AJ649">
        <v>2195</v>
      </c>
      <c r="AK649">
        <v>30</v>
      </c>
      <c r="AL649">
        <v>0</v>
      </c>
      <c r="AM649">
        <v>30</v>
      </c>
      <c r="AN649">
        <v>0</v>
      </c>
      <c r="AO649">
        <v>30</v>
      </c>
      <c r="AP649">
        <v>22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1476</v>
      </c>
      <c r="B650" t="s">
        <v>79</v>
      </c>
      <c r="C650" t="s">
        <v>904</v>
      </c>
      <c r="D650" t="s">
        <v>81</v>
      </c>
      <c r="E650" s="2" t="str">
        <f>HYPERLINK("capsilon://?command=openfolder&amp;siteaddress=FAM.docvelocity-na8.net&amp;folderid=FX6C06074E-72C9-8FF0-560A-526CFF46CBE3","FX2204920")</f>
        <v>FX2204920</v>
      </c>
      <c r="F650" t="s">
        <v>19</v>
      </c>
      <c r="G650" t="s">
        <v>19</v>
      </c>
      <c r="H650" t="s">
        <v>82</v>
      </c>
      <c r="I650" t="s">
        <v>1471</v>
      </c>
      <c r="J650">
        <v>515</v>
      </c>
      <c r="K650" t="s">
        <v>84</v>
      </c>
      <c r="L650" t="s">
        <v>85</v>
      </c>
      <c r="M650" t="s">
        <v>86</v>
      </c>
      <c r="N650">
        <v>2</v>
      </c>
      <c r="O650" s="1">
        <v>44663.499328703707</v>
      </c>
      <c r="P650" s="1">
        <v>44663.596400462964</v>
      </c>
      <c r="Q650">
        <v>3302</v>
      </c>
      <c r="R650">
        <v>5085</v>
      </c>
      <c r="S650" t="b">
        <v>0</v>
      </c>
      <c r="T650" t="s">
        <v>87</v>
      </c>
      <c r="U650" t="b">
        <v>1</v>
      </c>
      <c r="V650" t="s">
        <v>189</v>
      </c>
      <c r="W650" s="1">
        <v>44663.549351851849</v>
      </c>
      <c r="X650">
        <v>3442</v>
      </c>
      <c r="Y650">
        <v>393</v>
      </c>
      <c r="Z650">
        <v>0</v>
      </c>
      <c r="AA650">
        <v>393</v>
      </c>
      <c r="AB650">
        <v>78</v>
      </c>
      <c r="AC650">
        <v>69</v>
      </c>
      <c r="AD650">
        <v>122</v>
      </c>
      <c r="AE650">
        <v>0</v>
      </c>
      <c r="AF650">
        <v>0</v>
      </c>
      <c r="AG650">
        <v>0</v>
      </c>
      <c r="AH650" t="s">
        <v>99</v>
      </c>
      <c r="AI650" s="1">
        <v>44663.596400462964</v>
      </c>
      <c r="AJ650">
        <v>1481</v>
      </c>
      <c r="AK650">
        <v>11</v>
      </c>
      <c r="AL650">
        <v>0</v>
      </c>
      <c r="AM650">
        <v>11</v>
      </c>
      <c r="AN650">
        <v>78</v>
      </c>
      <c r="AO650">
        <v>12</v>
      </c>
      <c r="AP650">
        <v>111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1477</v>
      </c>
      <c r="B651" t="s">
        <v>79</v>
      </c>
      <c r="C651" t="s">
        <v>724</v>
      </c>
      <c r="D651" t="s">
        <v>81</v>
      </c>
      <c r="E651" s="2" t="str">
        <f>HYPERLINK("capsilon://?command=openfolder&amp;siteaddress=FAM.docvelocity-na8.net&amp;folderid=FXEF074490-5E83-59D3-D98E-0C2DEDB18D7F","FX22033739")</f>
        <v>FX22033739</v>
      </c>
      <c r="F651" t="s">
        <v>19</v>
      </c>
      <c r="G651" t="s">
        <v>19</v>
      </c>
      <c r="H651" t="s">
        <v>82</v>
      </c>
      <c r="I651" t="s">
        <v>1478</v>
      </c>
      <c r="J651">
        <v>0</v>
      </c>
      <c r="K651" t="s">
        <v>84</v>
      </c>
      <c r="L651" t="s">
        <v>85</v>
      </c>
      <c r="M651" t="s">
        <v>86</v>
      </c>
      <c r="N651">
        <v>2</v>
      </c>
      <c r="O651" s="1">
        <v>44663.510254629633</v>
      </c>
      <c r="P651" s="1">
        <v>44663.522118055553</v>
      </c>
      <c r="Q651">
        <v>819</v>
      </c>
      <c r="R651">
        <v>206</v>
      </c>
      <c r="S651" t="b">
        <v>0</v>
      </c>
      <c r="T651" t="s">
        <v>87</v>
      </c>
      <c r="U651" t="b">
        <v>0</v>
      </c>
      <c r="V651" t="s">
        <v>98</v>
      </c>
      <c r="W651" s="1">
        <v>44663.518425925926</v>
      </c>
      <c r="X651">
        <v>162</v>
      </c>
      <c r="Y651">
        <v>0</v>
      </c>
      <c r="Z651">
        <v>0</v>
      </c>
      <c r="AA651">
        <v>0</v>
      </c>
      <c r="AB651">
        <v>37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99</v>
      </c>
      <c r="AI651" s="1">
        <v>44663.522118055553</v>
      </c>
      <c r="AJ651">
        <v>18</v>
      </c>
      <c r="AK651">
        <v>0</v>
      </c>
      <c r="AL651">
        <v>0</v>
      </c>
      <c r="AM651">
        <v>0</v>
      </c>
      <c r="AN651">
        <v>37</v>
      </c>
      <c r="AO651">
        <v>0</v>
      </c>
      <c r="AP651">
        <v>0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1479</v>
      </c>
      <c r="B652" t="s">
        <v>79</v>
      </c>
      <c r="C652" t="s">
        <v>1473</v>
      </c>
      <c r="D652" t="s">
        <v>81</v>
      </c>
      <c r="E652" s="2" t="str">
        <f>HYPERLINK("capsilon://?command=openfolder&amp;siteaddress=FAM.docvelocity-na8.net&amp;folderid=FX2678D794-8978-39E2-F0A0-CEB214F17D93","FX22035681")</f>
        <v>FX22035681</v>
      </c>
      <c r="F652" t="s">
        <v>19</v>
      </c>
      <c r="G652" t="s">
        <v>19</v>
      </c>
      <c r="H652" t="s">
        <v>82</v>
      </c>
      <c r="I652" t="s">
        <v>1474</v>
      </c>
      <c r="J652">
        <v>459</v>
      </c>
      <c r="K652" t="s">
        <v>84</v>
      </c>
      <c r="L652" t="s">
        <v>85</v>
      </c>
      <c r="M652" t="s">
        <v>86</v>
      </c>
      <c r="N652">
        <v>2</v>
      </c>
      <c r="O652" s="1">
        <v>44663.515763888892</v>
      </c>
      <c r="P652" s="1">
        <v>44663.635810185187</v>
      </c>
      <c r="Q652">
        <v>4701</v>
      </c>
      <c r="R652">
        <v>5671</v>
      </c>
      <c r="S652" t="b">
        <v>0</v>
      </c>
      <c r="T652" t="s">
        <v>87</v>
      </c>
      <c r="U652" t="b">
        <v>1</v>
      </c>
      <c r="V652" t="s">
        <v>127</v>
      </c>
      <c r="W652" s="1">
        <v>44663.56417824074</v>
      </c>
      <c r="X652">
        <v>4162</v>
      </c>
      <c r="Y652">
        <v>357</v>
      </c>
      <c r="Z652">
        <v>0</v>
      </c>
      <c r="AA652">
        <v>357</v>
      </c>
      <c r="AB652">
        <v>42</v>
      </c>
      <c r="AC652">
        <v>120</v>
      </c>
      <c r="AD652">
        <v>102</v>
      </c>
      <c r="AE652">
        <v>0</v>
      </c>
      <c r="AF652">
        <v>0</v>
      </c>
      <c r="AG652">
        <v>0</v>
      </c>
      <c r="AH652" t="s">
        <v>115</v>
      </c>
      <c r="AI652" s="1">
        <v>44663.635810185187</v>
      </c>
      <c r="AJ652">
        <v>1482</v>
      </c>
      <c r="AK652">
        <v>2</v>
      </c>
      <c r="AL652">
        <v>0</v>
      </c>
      <c r="AM652">
        <v>2</v>
      </c>
      <c r="AN652">
        <v>42</v>
      </c>
      <c r="AO652">
        <v>2</v>
      </c>
      <c r="AP652">
        <v>100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1480</v>
      </c>
      <c r="B653" t="s">
        <v>79</v>
      </c>
      <c r="C653" t="s">
        <v>1481</v>
      </c>
      <c r="D653" t="s">
        <v>81</v>
      </c>
      <c r="E653" s="2" t="str">
        <f>HYPERLINK("capsilon://?command=openfolder&amp;siteaddress=FAM.docvelocity-na8.net&amp;folderid=FX99621788-D3EE-BC36-0B4B-A25173A59D8C","FX22044201")</f>
        <v>FX22044201</v>
      </c>
      <c r="F653" t="s">
        <v>19</v>
      </c>
      <c r="G653" t="s">
        <v>19</v>
      </c>
      <c r="H653" t="s">
        <v>82</v>
      </c>
      <c r="I653" t="s">
        <v>1482</v>
      </c>
      <c r="J653">
        <v>417</v>
      </c>
      <c r="K653" t="s">
        <v>84</v>
      </c>
      <c r="L653" t="s">
        <v>85</v>
      </c>
      <c r="M653" t="s">
        <v>86</v>
      </c>
      <c r="N653">
        <v>1</v>
      </c>
      <c r="O653" s="1">
        <v>44663.534803240742</v>
      </c>
      <c r="P653" s="1">
        <v>44663.540289351855</v>
      </c>
      <c r="Q653">
        <v>156</v>
      </c>
      <c r="R653">
        <v>318</v>
      </c>
      <c r="S653" t="b">
        <v>0</v>
      </c>
      <c r="T653" t="s">
        <v>87</v>
      </c>
      <c r="U653" t="b">
        <v>0</v>
      </c>
      <c r="V653" t="s">
        <v>88</v>
      </c>
      <c r="W653" s="1">
        <v>44663.540289351855</v>
      </c>
      <c r="X653">
        <v>210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417</v>
      </c>
      <c r="AE653">
        <v>405</v>
      </c>
      <c r="AF653">
        <v>0</v>
      </c>
      <c r="AG653">
        <v>6</v>
      </c>
      <c r="AH653" t="s">
        <v>87</v>
      </c>
      <c r="AI653" t="s">
        <v>87</v>
      </c>
      <c r="AJ653" t="s">
        <v>87</v>
      </c>
      <c r="AK653" t="s">
        <v>87</v>
      </c>
      <c r="AL653" t="s">
        <v>87</v>
      </c>
      <c r="AM653" t="s">
        <v>87</v>
      </c>
      <c r="AN653" t="s">
        <v>87</v>
      </c>
      <c r="AO653" t="s">
        <v>87</v>
      </c>
      <c r="AP653" t="s">
        <v>87</v>
      </c>
      <c r="AQ653" t="s">
        <v>87</v>
      </c>
      <c r="AR653" t="s">
        <v>87</v>
      </c>
      <c r="AS653" t="s">
        <v>87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1483</v>
      </c>
      <c r="B654" t="s">
        <v>79</v>
      </c>
      <c r="C654" t="s">
        <v>1484</v>
      </c>
      <c r="D654" t="s">
        <v>81</v>
      </c>
      <c r="E654" s="2" t="str">
        <f>HYPERLINK("capsilon://?command=openfolder&amp;siteaddress=FAM.docvelocity-na8.net&amp;folderid=FX991B4E26-E93D-1F94-8B84-549F2E135056","FX22044275")</f>
        <v>FX22044275</v>
      </c>
      <c r="F654" t="s">
        <v>19</v>
      </c>
      <c r="G654" t="s">
        <v>19</v>
      </c>
      <c r="H654" t="s">
        <v>82</v>
      </c>
      <c r="I654" t="s">
        <v>1485</v>
      </c>
      <c r="J654">
        <v>144</v>
      </c>
      <c r="K654" t="s">
        <v>84</v>
      </c>
      <c r="L654" t="s">
        <v>85</v>
      </c>
      <c r="M654" t="s">
        <v>86</v>
      </c>
      <c r="N654">
        <v>2</v>
      </c>
      <c r="O654" s="1">
        <v>44663.537233796298</v>
      </c>
      <c r="P654" s="1">
        <v>44663.756574074076</v>
      </c>
      <c r="Q654">
        <v>14156</v>
      </c>
      <c r="R654">
        <v>4795</v>
      </c>
      <c r="S654" t="b">
        <v>0</v>
      </c>
      <c r="T654" t="s">
        <v>87</v>
      </c>
      <c r="U654" t="b">
        <v>0</v>
      </c>
      <c r="V654" t="s">
        <v>130</v>
      </c>
      <c r="W654" s="1">
        <v>44663.566932870373</v>
      </c>
      <c r="X654">
        <v>1511</v>
      </c>
      <c r="Y654">
        <v>132</v>
      </c>
      <c r="Z654">
        <v>0</v>
      </c>
      <c r="AA654">
        <v>132</v>
      </c>
      <c r="AB654">
        <v>0</v>
      </c>
      <c r="AC654">
        <v>18</v>
      </c>
      <c r="AD654">
        <v>12</v>
      </c>
      <c r="AE654">
        <v>0</v>
      </c>
      <c r="AF654">
        <v>0</v>
      </c>
      <c r="AG654">
        <v>0</v>
      </c>
      <c r="AH654" t="s">
        <v>115</v>
      </c>
      <c r="AI654" s="1">
        <v>44663.756574074076</v>
      </c>
      <c r="AJ654">
        <v>1377</v>
      </c>
      <c r="AK654">
        <v>0</v>
      </c>
      <c r="AL654">
        <v>0</v>
      </c>
      <c r="AM654">
        <v>0</v>
      </c>
      <c r="AN654">
        <v>72</v>
      </c>
      <c r="AO654">
        <v>0</v>
      </c>
      <c r="AP654">
        <v>12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1486</v>
      </c>
      <c r="B655" t="s">
        <v>79</v>
      </c>
      <c r="C655" t="s">
        <v>1481</v>
      </c>
      <c r="D655" t="s">
        <v>81</v>
      </c>
      <c r="E655" s="2" t="str">
        <f>HYPERLINK("capsilon://?command=openfolder&amp;siteaddress=FAM.docvelocity-na8.net&amp;folderid=FX99621788-D3EE-BC36-0B4B-A25173A59D8C","FX22044201")</f>
        <v>FX22044201</v>
      </c>
      <c r="F655" t="s">
        <v>19</v>
      </c>
      <c r="G655" t="s">
        <v>19</v>
      </c>
      <c r="H655" t="s">
        <v>82</v>
      </c>
      <c r="I655" t="s">
        <v>1482</v>
      </c>
      <c r="J655">
        <v>517</v>
      </c>
      <c r="K655" t="s">
        <v>84</v>
      </c>
      <c r="L655" t="s">
        <v>85</v>
      </c>
      <c r="M655" t="s">
        <v>86</v>
      </c>
      <c r="N655">
        <v>2</v>
      </c>
      <c r="O655" s="1">
        <v>44663.541226851848</v>
      </c>
      <c r="P655" s="1">
        <v>44663.663946759261</v>
      </c>
      <c r="Q655">
        <v>3891</v>
      </c>
      <c r="R655">
        <v>6712</v>
      </c>
      <c r="S655" t="b">
        <v>0</v>
      </c>
      <c r="T655" t="s">
        <v>87</v>
      </c>
      <c r="U655" t="b">
        <v>1</v>
      </c>
      <c r="V655" t="s">
        <v>114</v>
      </c>
      <c r="W655" s="1">
        <v>44663.591585648152</v>
      </c>
      <c r="X655">
        <v>3803</v>
      </c>
      <c r="Y655">
        <v>444</v>
      </c>
      <c r="Z655">
        <v>0</v>
      </c>
      <c r="AA655">
        <v>444</v>
      </c>
      <c r="AB655">
        <v>0</v>
      </c>
      <c r="AC655">
        <v>114</v>
      </c>
      <c r="AD655">
        <v>73</v>
      </c>
      <c r="AE655">
        <v>0</v>
      </c>
      <c r="AF655">
        <v>0</v>
      </c>
      <c r="AG655">
        <v>0</v>
      </c>
      <c r="AH655" t="s">
        <v>115</v>
      </c>
      <c r="AI655" s="1">
        <v>44663.663946759261</v>
      </c>
      <c r="AJ655">
        <v>2431</v>
      </c>
      <c r="AK655">
        <v>31</v>
      </c>
      <c r="AL655">
        <v>0</v>
      </c>
      <c r="AM655">
        <v>31</v>
      </c>
      <c r="AN655">
        <v>0</v>
      </c>
      <c r="AO655">
        <v>21</v>
      </c>
      <c r="AP655">
        <v>42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1487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HYPERLINK("capsilon://?command=openfolder&amp;siteaddress=FAM.docvelocity-na8.net&amp;folderid=FX1596DBEB-4B72-76AC-51E7-342C4B15B95D","FX22042296")</f>
        <v>FX22042296</v>
      </c>
      <c r="F656" t="s">
        <v>19</v>
      </c>
      <c r="G656" t="s">
        <v>19</v>
      </c>
      <c r="H656" t="s">
        <v>82</v>
      </c>
      <c r="I656" t="s">
        <v>1489</v>
      </c>
      <c r="J656">
        <v>71</v>
      </c>
      <c r="K656" t="s">
        <v>84</v>
      </c>
      <c r="L656" t="s">
        <v>85</v>
      </c>
      <c r="M656" t="s">
        <v>86</v>
      </c>
      <c r="N656">
        <v>1</v>
      </c>
      <c r="O656" s="1">
        <v>44663.545069444444</v>
      </c>
      <c r="P656" s="1">
        <v>44663.583773148152</v>
      </c>
      <c r="Q656">
        <v>2335</v>
      </c>
      <c r="R656">
        <v>1009</v>
      </c>
      <c r="S656" t="b">
        <v>0</v>
      </c>
      <c r="T656" t="s">
        <v>87</v>
      </c>
      <c r="U656" t="b">
        <v>0</v>
      </c>
      <c r="V656" t="s">
        <v>88</v>
      </c>
      <c r="W656" s="1">
        <v>44663.583773148152</v>
      </c>
      <c r="X656">
        <v>355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71</v>
      </c>
      <c r="AE656">
        <v>66</v>
      </c>
      <c r="AF656">
        <v>0</v>
      </c>
      <c r="AG656">
        <v>3</v>
      </c>
      <c r="AH656" t="s">
        <v>87</v>
      </c>
      <c r="AI656" t="s">
        <v>87</v>
      </c>
      <c r="AJ656" t="s">
        <v>87</v>
      </c>
      <c r="AK656" t="s">
        <v>87</v>
      </c>
      <c r="AL656" t="s">
        <v>87</v>
      </c>
      <c r="AM656" t="s">
        <v>87</v>
      </c>
      <c r="AN656" t="s">
        <v>87</v>
      </c>
      <c r="AO656" t="s">
        <v>87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1490</v>
      </c>
      <c r="B657" t="s">
        <v>79</v>
      </c>
      <c r="C657" t="s">
        <v>1488</v>
      </c>
      <c r="D657" t="s">
        <v>81</v>
      </c>
      <c r="E657" s="2" t="str">
        <f>HYPERLINK("capsilon://?command=openfolder&amp;siteaddress=FAM.docvelocity-na8.net&amp;folderid=FX1596DBEB-4B72-76AC-51E7-342C4B15B95D","FX22042296")</f>
        <v>FX22042296</v>
      </c>
      <c r="F657" t="s">
        <v>19</v>
      </c>
      <c r="G657" t="s">
        <v>19</v>
      </c>
      <c r="H657" t="s">
        <v>82</v>
      </c>
      <c r="I657" t="s">
        <v>1491</v>
      </c>
      <c r="J657">
        <v>28</v>
      </c>
      <c r="K657" t="s">
        <v>84</v>
      </c>
      <c r="L657" t="s">
        <v>85</v>
      </c>
      <c r="M657" t="s">
        <v>86</v>
      </c>
      <c r="N657">
        <v>2</v>
      </c>
      <c r="O657" s="1">
        <v>44663.546782407408</v>
      </c>
      <c r="P657" s="1">
        <v>44663.659895833334</v>
      </c>
      <c r="Q657">
        <v>9515</v>
      </c>
      <c r="R657">
        <v>258</v>
      </c>
      <c r="S657" t="b">
        <v>0</v>
      </c>
      <c r="T657" t="s">
        <v>87</v>
      </c>
      <c r="U657" t="b">
        <v>0</v>
      </c>
      <c r="V657" t="s">
        <v>108</v>
      </c>
      <c r="W657" s="1">
        <v>44663.551099537035</v>
      </c>
      <c r="X657">
        <v>109</v>
      </c>
      <c r="Y657">
        <v>21</v>
      </c>
      <c r="Z657">
        <v>0</v>
      </c>
      <c r="AA657">
        <v>21</v>
      </c>
      <c r="AB657">
        <v>0</v>
      </c>
      <c r="AC657">
        <v>0</v>
      </c>
      <c r="AD657">
        <v>7</v>
      </c>
      <c r="AE657">
        <v>0</v>
      </c>
      <c r="AF657">
        <v>0</v>
      </c>
      <c r="AG657">
        <v>0</v>
      </c>
      <c r="AH657" t="s">
        <v>99</v>
      </c>
      <c r="AI657" s="1">
        <v>44663.659895833334</v>
      </c>
      <c r="AJ657">
        <v>149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6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1492</v>
      </c>
      <c r="B658" t="s">
        <v>79</v>
      </c>
      <c r="C658" t="s">
        <v>1493</v>
      </c>
      <c r="D658" t="s">
        <v>81</v>
      </c>
      <c r="E658" s="2" t="str">
        <f>HYPERLINK("capsilon://?command=openfolder&amp;siteaddress=FAM.docvelocity-na8.net&amp;folderid=FX3C1C8E44-9D5E-24B8-D500-2EF75353AF26","FX22043747")</f>
        <v>FX22043747</v>
      </c>
      <c r="F658" t="s">
        <v>19</v>
      </c>
      <c r="G658" t="s">
        <v>19</v>
      </c>
      <c r="H658" t="s">
        <v>82</v>
      </c>
      <c r="I658" t="s">
        <v>1494</v>
      </c>
      <c r="J658">
        <v>28</v>
      </c>
      <c r="K658" t="s">
        <v>84</v>
      </c>
      <c r="L658" t="s">
        <v>85</v>
      </c>
      <c r="M658" t="s">
        <v>86</v>
      </c>
      <c r="N658">
        <v>2</v>
      </c>
      <c r="O658" s="1">
        <v>44663.560219907406</v>
      </c>
      <c r="P658" s="1">
        <v>44663.661400462966</v>
      </c>
      <c r="Q658">
        <v>8494</v>
      </c>
      <c r="R658">
        <v>248</v>
      </c>
      <c r="S658" t="b">
        <v>0</v>
      </c>
      <c r="T658" t="s">
        <v>87</v>
      </c>
      <c r="U658" t="b">
        <v>0</v>
      </c>
      <c r="V658" t="s">
        <v>158</v>
      </c>
      <c r="W658" s="1">
        <v>44663.561712962961</v>
      </c>
      <c r="X658">
        <v>119</v>
      </c>
      <c r="Y658">
        <v>21</v>
      </c>
      <c r="Z658">
        <v>0</v>
      </c>
      <c r="AA658">
        <v>21</v>
      </c>
      <c r="AB658">
        <v>0</v>
      </c>
      <c r="AC658">
        <v>0</v>
      </c>
      <c r="AD658">
        <v>7</v>
      </c>
      <c r="AE658">
        <v>0</v>
      </c>
      <c r="AF658">
        <v>0</v>
      </c>
      <c r="AG658">
        <v>0</v>
      </c>
      <c r="AH658" t="s">
        <v>99</v>
      </c>
      <c r="AI658" s="1">
        <v>44663.661400462966</v>
      </c>
      <c r="AJ658">
        <v>129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7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1495</v>
      </c>
      <c r="B659" t="s">
        <v>79</v>
      </c>
      <c r="C659" t="s">
        <v>1493</v>
      </c>
      <c r="D659" t="s">
        <v>81</v>
      </c>
      <c r="E659" s="2" t="str">
        <f>HYPERLINK("capsilon://?command=openfolder&amp;siteaddress=FAM.docvelocity-na8.net&amp;folderid=FX3C1C8E44-9D5E-24B8-D500-2EF75353AF26","FX22043747")</f>
        <v>FX22043747</v>
      </c>
      <c r="F659" t="s">
        <v>19</v>
      </c>
      <c r="G659" t="s">
        <v>19</v>
      </c>
      <c r="H659" t="s">
        <v>82</v>
      </c>
      <c r="I659" t="s">
        <v>1496</v>
      </c>
      <c r="J659">
        <v>70</v>
      </c>
      <c r="K659" t="s">
        <v>84</v>
      </c>
      <c r="L659" t="s">
        <v>85</v>
      </c>
      <c r="M659" t="s">
        <v>86</v>
      </c>
      <c r="N659">
        <v>2</v>
      </c>
      <c r="O659" s="1">
        <v>44663.560497685183</v>
      </c>
      <c r="P659" s="1">
        <v>44663.664363425924</v>
      </c>
      <c r="Q659">
        <v>8027</v>
      </c>
      <c r="R659">
        <v>947</v>
      </c>
      <c r="S659" t="b">
        <v>0</v>
      </c>
      <c r="T659" t="s">
        <v>87</v>
      </c>
      <c r="U659" t="b">
        <v>0</v>
      </c>
      <c r="V659" t="s">
        <v>98</v>
      </c>
      <c r="W659" s="1">
        <v>44663.569120370368</v>
      </c>
      <c r="X659">
        <v>691</v>
      </c>
      <c r="Y659">
        <v>62</v>
      </c>
      <c r="Z659">
        <v>0</v>
      </c>
      <c r="AA659">
        <v>62</v>
      </c>
      <c r="AB659">
        <v>0</v>
      </c>
      <c r="AC659">
        <v>12</v>
      </c>
      <c r="AD659">
        <v>8</v>
      </c>
      <c r="AE659">
        <v>0</v>
      </c>
      <c r="AF659">
        <v>0</v>
      </c>
      <c r="AG659">
        <v>0</v>
      </c>
      <c r="AH659" t="s">
        <v>99</v>
      </c>
      <c r="AI659" s="1">
        <v>44663.664363425924</v>
      </c>
      <c r="AJ659">
        <v>256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1497</v>
      </c>
      <c r="B660" t="s">
        <v>79</v>
      </c>
      <c r="C660" t="s">
        <v>1493</v>
      </c>
      <c r="D660" t="s">
        <v>81</v>
      </c>
      <c r="E660" s="2" t="str">
        <f>HYPERLINK("capsilon://?command=openfolder&amp;siteaddress=FAM.docvelocity-na8.net&amp;folderid=FX3C1C8E44-9D5E-24B8-D500-2EF75353AF26","FX22043747")</f>
        <v>FX22043747</v>
      </c>
      <c r="F660" t="s">
        <v>19</v>
      </c>
      <c r="G660" t="s">
        <v>19</v>
      </c>
      <c r="H660" t="s">
        <v>82</v>
      </c>
      <c r="I660" t="s">
        <v>1498</v>
      </c>
      <c r="J660">
        <v>28</v>
      </c>
      <c r="K660" t="s">
        <v>84</v>
      </c>
      <c r="L660" t="s">
        <v>85</v>
      </c>
      <c r="M660" t="s">
        <v>86</v>
      </c>
      <c r="N660">
        <v>2</v>
      </c>
      <c r="O660" s="1">
        <v>44663.560844907406</v>
      </c>
      <c r="P660" s="1">
        <v>44663.666365740741</v>
      </c>
      <c r="Q660">
        <v>8848</v>
      </c>
      <c r="R660">
        <v>269</v>
      </c>
      <c r="S660" t="b">
        <v>0</v>
      </c>
      <c r="T660" t="s">
        <v>87</v>
      </c>
      <c r="U660" t="b">
        <v>0</v>
      </c>
      <c r="V660" t="s">
        <v>158</v>
      </c>
      <c r="W660" s="1">
        <v>44663.562916666669</v>
      </c>
      <c r="X660">
        <v>103</v>
      </c>
      <c r="Y660">
        <v>21</v>
      </c>
      <c r="Z660">
        <v>0</v>
      </c>
      <c r="AA660">
        <v>21</v>
      </c>
      <c r="AB660">
        <v>0</v>
      </c>
      <c r="AC660">
        <v>0</v>
      </c>
      <c r="AD660">
        <v>7</v>
      </c>
      <c r="AE660">
        <v>0</v>
      </c>
      <c r="AF660">
        <v>0</v>
      </c>
      <c r="AG660">
        <v>0</v>
      </c>
      <c r="AH660" t="s">
        <v>99</v>
      </c>
      <c r="AI660" s="1">
        <v>44663.666365740741</v>
      </c>
      <c r="AJ660">
        <v>102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6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1499</v>
      </c>
      <c r="B661" t="s">
        <v>79</v>
      </c>
      <c r="C661" t="s">
        <v>1493</v>
      </c>
      <c r="D661" t="s">
        <v>81</v>
      </c>
      <c r="E661" s="2" t="str">
        <f>HYPERLINK("capsilon://?command=openfolder&amp;siteaddress=FAM.docvelocity-na8.net&amp;folderid=FX3C1C8E44-9D5E-24B8-D500-2EF75353AF26","FX22043747")</f>
        <v>FX22043747</v>
      </c>
      <c r="F661" t="s">
        <v>19</v>
      </c>
      <c r="G661" t="s">
        <v>19</v>
      </c>
      <c r="H661" t="s">
        <v>82</v>
      </c>
      <c r="I661" t="s">
        <v>1500</v>
      </c>
      <c r="J661">
        <v>28</v>
      </c>
      <c r="K661" t="s">
        <v>84</v>
      </c>
      <c r="L661" t="s">
        <v>85</v>
      </c>
      <c r="M661" t="s">
        <v>86</v>
      </c>
      <c r="N661">
        <v>2</v>
      </c>
      <c r="O661" s="1">
        <v>44663.560960648145</v>
      </c>
      <c r="P661" s="1">
        <v>44663.668912037036</v>
      </c>
      <c r="Q661">
        <v>8911</v>
      </c>
      <c r="R661">
        <v>416</v>
      </c>
      <c r="S661" t="b">
        <v>0</v>
      </c>
      <c r="T661" t="s">
        <v>87</v>
      </c>
      <c r="U661" t="b">
        <v>0</v>
      </c>
      <c r="V661" t="s">
        <v>148</v>
      </c>
      <c r="W661" s="1">
        <v>44663.564328703702</v>
      </c>
      <c r="X661">
        <v>207</v>
      </c>
      <c r="Y661">
        <v>21</v>
      </c>
      <c r="Z661">
        <v>0</v>
      </c>
      <c r="AA661">
        <v>21</v>
      </c>
      <c r="AB661">
        <v>0</v>
      </c>
      <c r="AC661">
        <v>0</v>
      </c>
      <c r="AD661">
        <v>7</v>
      </c>
      <c r="AE661">
        <v>0</v>
      </c>
      <c r="AF661">
        <v>0</v>
      </c>
      <c r="AG661">
        <v>0</v>
      </c>
      <c r="AH661" t="s">
        <v>99</v>
      </c>
      <c r="AI661" s="1">
        <v>44663.668912037036</v>
      </c>
      <c r="AJ661">
        <v>164</v>
      </c>
      <c r="AK661">
        <v>1</v>
      </c>
      <c r="AL661">
        <v>0</v>
      </c>
      <c r="AM661">
        <v>1</v>
      </c>
      <c r="AN661">
        <v>0</v>
      </c>
      <c r="AO661">
        <v>1</v>
      </c>
      <c r="AP661">
        <v>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1501</v>
      </c>
      <c r="B662" t="s">
        <v>79</v>
      </c>
      <c r="C662" t="s">
        <v>1493</v>
      </c>
      <c r="D662" t="s">
        <v>81</v>
      </c>
      <c r="E662" s="2" t="str">
        <f>HYPERLINK("capsilon://?command=openfolder&amp;siteaddress=FAM.docvelocity-na8.net&amp;folderid=FX3C1C8E44-9D5E-24B8-D500-2EF75353AF26","FX22043747")</f>
        <v>FX22043747</v>
      </c>
      <c r="F662" t="s">
        <v>19</v>
      </c>
      <c r="G662" t="s">
        <v>19</v>
      </c>
      <c r="H662" t="s">
        <v>82</v>
      </c>
      <c r="I662" t="s">
        <v>1502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44663.561064814814</v>
      </c>
      <c r="P662" s="1">
        <v>44663.680300925924</v>
      </c>
      <c r="Q662">
        <v>9600</v>
      </c>
      <c r="R662">
        <v>702</v>
      </c>
      <c r="S662" t="b">
        <v>0</v>
      </c>
      <c r="T662" t="s">
        <v>87</v>
      </c>
      <c r="U662" t="b">
        <v>0</v>
      </c>
      <c r="V662" t="s">
        <v>158</v>
      </c>
      <c r="W662" s="1">
        <v>44663.566377314812</v>
      </c>
      <c r="X662">
        <v>298</v>
      </c>
      <c r="Y662">
        <v>52</v>
      </c>
      <c r="Z662">
        <v>0</v>
      </c>
      <c r="AA662">
        <v>52</v>
      </c>
      <c r="AB662">
        <v>0</v>
      </c>
      <c r="AC662">
        <v>32</v>
      </c>
      <c r="AD662">
        <v>-52</v>
      </c>
      <c r="AE662">
        <v>0</v>
      </c>
      <c r="AF662">
        <v>0</v>
      </c>
      <c r="AG662">
        <v>0</v>
      </c>
      <c r="AH662" t="s">
        <v>99</v>
      </c>
      <c r="AI662" s="1">
        <v>44663.680300925924</v>
      </c>
      <c r="AJ662">
        <v>404</v>
      </c>
      <c r="AK662">
        <v>3</v>
      </c>
      <c r="AL662">
        <v>0</v>
      </c>
      <c r="AM662">
        <v>3</v>
      </c>
      <c r="AN662">
        <v>0</v>
      </c>
      <c r="AO662">
        <v>3</v>
      </c>
      <c r="AP662">
        <v>-55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1503</v>
      </c>
      <c r="B663" t="s">
        <v>79</v>
      </c>
      <c r="C663" t="s">
        <v>1504</v>
      </c>
      <c r="D663" t="s">
        <v>81</v>
      </c>
      <c r="E663" s="2" t="str">
        <f>HYPERLINK("capsilon://?command=openfolder&amp;siteaddress=FAM.docvelocity-na8.net&amp;folderid=FXFDE5F068-95EF-5423-109F-BC57BE9CACFC","FX22043680")</f>
        <v>FX22043680</v>
      </c>
      <c r="F663" t="s">
        <v>19</v>
      </c>
      <c r="G663" t="s">
        <v>19</v>
      </c>
      <c r="H663" t="s">
        <v>82</v>
      </c>
      <c r="I663" t="s">
        <v>1505</v>
      </c>
      <c r="J663">
        <v>102</v>
      </c>
      <c r="K663" t="s">
        <v>84</v>
      </c>
      <c r="L663" t="s">
        <v>85</v>
      </c>
      <c r="M663" t="s">
        <v>86</v>
      </c>
      <c r="N663">
        <v>1</v>
      </c>
      <c r="O663" s="1">
        <v>44663.578217592592</v>
      </c>
      <c r="P663" s="1">
        <v>44663.585127314815</v>
      </c>
      <c r="Q663">
        <v>400</v>
      </c>
      <c r="R663">
        <v>197</v>
      </c>
      <c r="S663" t="b">
        <v>0</v>
      </c>
      <c r="T663" t="s">
        <v>87</v>
      </c>
      <c r="U663" t="b">
        <v>0</v>
      </c>
      <c r="V663" t="s">
        <v>88</v>
      </c>
      <c r="W663" s="1">
        <v>44663.585127314815</v>
      </c>
      <c r="X663">
        <v>116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102</v>
      </c>
      <c r="AE663">
        <v>90</v>
      </c>
      <c r="AF663">
        <v>0</v>
      </c>
      <c r="AG663">
        <v>3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1506</v>
      </c>
      <c r="B664" t="s">
        <v>79</v>
      </c>
      <c r="C664" t="s">
        <v>1488</v>
      </c>
      <c r="D664" t="s">
        <v>81</v>
      </c>
      <c r="E664" s="2" t="str">
        <f>HYPERLINK("capsilon://?command=openfolder&amp;siteaddress=FAM.docvelocity-na8.net&amp;folderid=FX1596DBEB-4B72-76AC-51E7-342C4B15B95D","FX22042296")</f>
        <v>FX22042296</v>
      </c>
      <c r="F664" t="s">
        <v>19</v>
      </c>
      <c r="G664" t="s">
        <v>19</v>
      </c>
      <c r="H664" t="s">
        <v>82</v>
      </c>
      <c r="I664" t="s">
        <v>1489</v>
      </c>
      <c r="J664">
        <v>213</v>
      </c>
      <c r="K664" t="s">
        <v>84</v>
      </c>
      <c r="L664" t="s">
        <v>85</v>
      </c>
      <c r="M664" t="s">
        <v>86</v>
      </c>
      <c r="N664">
        <v>2</v>
      </c>
      <c r="O664" s="1">
        <v>44663.584560185183</v>
      </c>
      <c r="P664" s="1">
        <v>44663.653831018521</v>
      </c>
      <c r="Q664">
        <v>1389</v>
      </c>
      <c r="R664">
        <v>4596</v>
      </c>
      <c r="S664" t="b">
        <v>0</v>
      </c>
      <c r="T664" t="s">
        <v>87</v>
      </c>
      <c r="U664" t="b">
        <v>1</v>
      </c>
      <c r="V664" t="s">
        <v>98</v>
      </c>
      <c r="W664" s="1">
        <v>44663.626701388886</v>
      </c>
      <c r="X664">
        <v>3635</v>
      </c>
      <c r="Y664">
        <v>138</v>
      </c>
      <c r="Z664">
        <v>0</v>
      </c>
      <c r="AA664">
        <v>138</v>
      </c>
      <c r="AB664">
        <v>0</v>
      </c>
      <c r="AC664">
        <v>94</v>
      </c>
      <c r="AD664">
        <v>75</v>
      </c>
      <c r="AE664">
        <v>0</v>
      </c>
      <c r="AF664">
        <v>0</v>
      </c>
      <c r="AG664">
        <v>0</v>
      </c>
      <c r="AH664" t="s">
        <v>182</v>
      </c>
      <c r="AI664" s="1">
        <v>44663.653831018521</v>
      </c>
      <c r="AJ664">
        <v>961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71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1507</v>
      </c>
      <c r="B665" t="s">
        <v>79</v>
      </c>
      <c r="C665" t="s">
        <v>1504</v>
      </c>
      <c r="D665" t="s">
        <v>81</v>
      </c>
      <c r="E665" s="2" t="str">
        <f>HYPERLINK("capsilon://?command=openfolder&amp;siteaddress=FAM.docvelocity-na8.net&amp;folderid=FXFDE5F068-95EF-5423-109F-BC57BE9CACFC","FX22043680")</f>
        <v>FX22043680</v>
      </c>
      <c r="F665" t="s">
        <v>19</v>
      </c>
      <c r="G665" t="s">
        <v>19</v>
      </c>
      <c r="H665" t="s">
        <v>82</v>
      </c>
      <c r="I665" t="s">
        <v>1505</v>
      </c>
      <c r="J665">
        <v>126</v>
      </c>
      <c r="K665" t="s">
        <v>84</v>
      </c>
      <c r="L665" t="s">
        <v>85</v>
      </c>
      <c r="M665" t="s">
        <v>86</v>
      </c>
      <c r="N665">
        <v>2</v>
      </c>
      <c r="O665" s="1">
        <v>44663.585787037038</v>
      </c>
      <c r="P665" s="1">
        <v>44663.656967592593</v>
      </c>
      <c r="Q665">
        <v>5310</v>
      </c>
      <c r="R665">
        <v>840</v>
      </c>
      <c r="S665" t="b">
        <v>0</v>
      </c>
      <c r="T665" t="s">
        <v>87</v>
      </c>
      <c r="U665" t="b">
        <v>1</v>
      </c>
      <c r="V665" t="s">
        <v>148</v>
      </c>
      <c r="W665" s="1">
        <v>44663.592430555553</v>
      </c>
      <c r="X665">
        <v>570</v>
      </c>
      <c r="Y665">
        <v>109</v>
      </c>
      <c r="Z665">
        <v>0</v>
      </c>
      <c r="AA665">
        <v>109</v>
      </c>
      <c r="AB665">
        <v>0</v>
      </c>
      <c r="AC665">
        <v>3</v>
      </c>
      <c r="AD665">
        <v>17</v>
      </c>
      <c r="AE665">
        <v>0</v>
      </c>
      <c r="AF665">
        <v>0</v>
      </c>
      <c r="AG665">
        <v>0</v>
      </c>
      <c r="AH665" t="s">
        <v>182</v>
      </c>
      <c r="AI665" s="1">
        <v>44663.656967592593</v>
      </c>
      <c r="AJ665">
        <v>270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17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1508</v>
      </c>
      <c r="B666" t="s">
        <v>79</v>
      </c>
      <c r="C666" t="s">
        <v>1509</v>
      </c>
      <c r="D666" t="s">
        <v>81</v>
      </c>
      <c r="E666" s="2" t="str">
        <f>HYPERLINK("capsilon://?command=openfolder&amp;siteaddress=FAM.docvelocity-na8.net&amp;folderid=FX2D238835-53BC-02FC-4D8F-349FD434F9C2","FX22027034")</f>
        <v>FX22027034</v>
      </c>
      <c r="F666" t="s">
        <v>19</v>
      </c>
      <c r="G666" t="s">
        <v>19</v>
      </c>
      <c r="H666" t="s">
        <v>82</v>
      </c>
      <c r="I666" t="s">
        <v>1510</v>
      </c>
      <c r="J666">
        <v>0</v>
      </c>
      <c r="K666" t="s">
        <v>84</v>
      </c>
      <c r="L666" t="s">
        <v>85</v>
      </c>
      <c r="M666" t="s">
        <v>86</v>
      </c>
      <c r="N666">
        <v>2</v>
      </c>
      <c r="O666" s="1">
        <v>44663.588773148149</v>
      </c>
      <c r="P666" s="1">
        <v>44663.680462962962</v>
      </c>
      <c r="Q666">
        <v>7817</v>
      </c>
      <c r="R666">
        <v>105</v>
      </c>
      <c r="S666" t="b">
        <v>0</v>
      </c>
      <c r="T666" t="s">
        <v>87</v>
      </c>
      <c r="U666" t="b">
        <v>0</v>
      </c>
      <c r="V666" t="s">
        <v>189</v>
      </c>
      <c r="W666" s="1">
        <v>44663.590694444443</v>
      </c>
      <c r="X666">
        <v>87</v>
      </c>
      <c r="Y666">
        <v>0</v>
      </c>
      <c r="Z666">
        <v>0</v>
      </c>
      <c r="AA666">
        <v>0</v>
      </c>
      <c r="AB666">
        <v>37</v>
      </c>
      <c r="AC666">
        <v>0</v>
      </c>
      <c r="AD666">
        <v>0</v>
      </c>
      <c r="AE666">
        <v>0</v>
      </c>
      <c r="AF666">
        <v>0</v>
      </c>
      <c r="AG666">
        <v>0</v>
      </c>
      <c r="AH666" t="s">
        <v>99</v>
      </c>
      <c r="AI666" s="1">
        <v>44663.680462962962</v>
      </c>
      <c r="AJ666">
        <v>13</v>
      </c>
      <c r="AK666">
        <v>0</v>
      </c>
      <c r="AL666">
        <v>0</v>
      </c>
      <c r="AM666">
        <v>0</v>
      </c>
      <c r="AN666">
        <v>37</v>
      </c>
      <c r="AO666">
        <v>0</v>
      </c>
      <c r="AP666">
        <v>0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1511</v>
      </c>
      <c r="B667" t="s">
        <v>79</v>
      </c>
      <c r="C667" t="s">
        <v>1512</v>
      </c>
      <c r="D667" t="s">
        <v>81</v>
      </c>
      <c r="E667" s="2" t="str">
        <f>HYPERLINK("capsilon://?command=openfolder&amp;siteaddress=FAM.docvelocity-na8.net&amp;folderid=FX7E1DFACA-B11B-335C-C4CD-2B722FA37879","FX220210371")</f>
        <v>FX220210371</v>
      </c>
      <c r="F667" t="s">
        <v>19</v>
      </c>
      <c r="G667" t="s">
        <v>19</v>
      </c>
      <c r="H667" t="s">
        <v>82</v>
      </c>
      <c r="I667" t="s">
        <v>1513</v>
      </c>
      <c r="J667">
        <v>318</v>
      </c>
      <c r="K667" t="s">
        <v>84</v>
      </c>
      <c r="L667" t="s">
        <v>85</v>
      </c>
      <c r="M667" t="s">
        <v>86</v>
      </c>
      <c r="N667">
        <v>1</v>
      </c>
      <c r="O667" s="1">
        <v>44663.590856481482</v>
      </c>
      <c r="P667" s="1">
        <v>44663.656273148146</v>
      </c>
      <c r="Q667">
        <v>4798</v>
      </c>
      <c r="R667">
        <v>854</v>
      </c>
      <c r="S667" t="b">
        <v>0</v>
      </c>
      <c r="T667" t="s">
        <v>87</v>
      </c>
      <c r="U667" t="b">
        <v>0</v>
      </c>
      <c r="V667" t="s">
        <v>88</v>
      </c>
      <c r="W667" s="1">
        <v>44663.656273148146</v>
      </c>
      <c r="X667">
        <v>442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318</v>
      </c>
      <c r="AE667">
        <v>294</v>
      </c>
      <c r="AF667">
        <v>0</v>
      </c>
      <c r="AG667">
        <v>9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1514</v>
      </c>
      <c r="B668" t="s">
        <v>79</v>
      </c>
      <c r="C668" t="s">
        <v>931</v>
      </c>
      <c r="D668" t="s">
        <v>81</v>
      </c>
      <c r="E668" s="2" t="str">
        <f>HYPERLINK("capsilon://?command=openfolder&amp;siteaddress=FAM.docvelocity-na8.net&amp;folderid=FX00C0B322-6DFC-FAA5-A1A7-40272651CDED","FX22041383")</f>
        <v>FX22041383</v>
      </c>
      <c r="F668" t="s">
        <v>19</v>
      </c>
      <c r="G668" t="s">
        <v>19</v>
      </c>
      <c r="H668" t="s">
        <v>82</v>
      </c>
      <c r="I668" t="s">
        <v>1515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44663.610532407409</v>
      </c>
      <c r="P668" s="1">
        <v>44663.68167824074</v>
      </c>
      <c r="Q668">
        <v>5884</v>
      </c>
      <c r="R668">
        <v>263</v>
      </c>
      <c r="S668" t="b">
        <v>0</v>
      </c>
      <c r="T668" t="s">
        <v>87</v>
      </c>
      <c r="U668" t="b">
        <v>0</v>
      </c>
      <c r="V668" t="s">
        <v>148</v>
      </c>
      <c r="W668" s="1">
        <v>44663.613125000003</v>
      </c>
      <c r="X668">
        <v>159</v>
      </c>
      <c r="Y668">
        <v>9</v>
      </c>
      <c r="Z668">
        <v>0</v>
      </c>
      <c r="AA668">
        <v>9</v>
      </c>
      <c r="AB668">
        <v>0</v>
      </c>
      <c r="AC668">
        <v>2</v>
      </c>
      <c r="AD668">
        <v>-9</v>
      </c>
      <c r="AE668">
        <v>0</v>
      </c>
      <c r="AF668">
        <v>0</v>
      </c>
      <c r="AG668">
        <v>0</v>
      </c>
      <c r="AH668" t="s">
        <v>99</v>
      </c>
      <c r="AI668" s="1">
        <v>44663.68167824074</v>
      </c>
      <c r="AJ668">
        <v>104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-9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1516</v>
      </c>
      <c r="B669" t="s">
        <v>79</v>
      </c>
      <c r="C669" t="s">
        <v>820</v>
      </c>
      <c r="D669" t="s">
        <v>81</v>
      </c>
      <c r="E669" s="2" t="str">
        <f>HYPERLINK("capsilon://?command=openfolder&amp;siteaddress=FAM.docvelocity-na8.net&amp;folderid=FXE57F6F0D-16AA-F6BC-6324-2FC052F777FA","FX220313463")</f>
        <v>FX220313463</v>
      </c>
      <c r="F669" t="s">
        <v>19</v>
      </c>
      <c r="G669" t="s">
        <v>19</v>
      </c>
      <c r="H669" t="s">
        <v>82</v>
      </c>
      <c r="I669" t="s">
        <v>1517</v>
      </c>
      <c r="J669">
        <v>28</v>
      </c>
      <c r="K669" t="s">
        <v>84</v>
      </c>
      <c r="L669" t="s">
        <v>85</v>
      </c>
      <c r="M669" t="s">
        <v>86</v>
      </c>
      <c r="N669">
        <v>2</v>
      </c>
      <c r="O669" s="1">
        <v>44652.782314814816</v>
      </c>
      <c r="P669" s="1">
        <v>44652.794004629628</v>
      </c>
      <c r="Q669">
        <v>649</v>
      </c>
      <c r="R669">
        <v>361</v>
      </c>
      <c r="S669" t="b">
        <v>0</v>
      </c>
      <c r="T669" t="s">
        <v>87</v>
      </c>
      <c r="U669" t="b">
        <v>0</v>
      </c>
      <c r="V669" t="s">
        <v>158</v>
      </c>
      <c r="W669" s="1">
        <v>44652.784768518519</v>
      </c>
      <c r="X669">
        <v>162</v>
      </c>
      <c r="Y669">
        <v>21</v>
      </c>
      <c r="Z669">
        <v>0</v>
      </c>
      <c r="AA669">
        <v>21</v>
      </c>
      <c r="AB669">
        <v>0</v>
      </c>
      <c r="AC669">
        <v>1</v>
      </c>
      <c r="AD669">
        <v>7</v>
      </c>
      <c r="AE669">
        <v>0</v>
      </c>
      <c r="AF669">
        <v>0</v>
      </c>
      <c r="AG669">
        <v>0</v>
      </c>
      <c r="AH669" t="s">
        <v>190</v>
      </c>
      <c r="AI669" s="1">
        <v>44652.794004629628</v>
      </c>
      <c r="AJ669">
        <v>199</v>
      </c>
      <c r="AK669">
        <v>3</v>
      </c>
      <c r="AL669">
        <v>0</v>
      </c>
      <c r="AM669">
        <v>3</v>
      </c>
      <c r="AN669">
        <v>0</v>
      </c>
      <c r="AO669">
        <v>3</v>
      </c>
      <c r="AP669">
        <v>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1518</v>
      </c>
      <c r="B670" t="s">
        <v>79</v>
      </c>
      <c r="C670" t="s">
        <v>820</v>
      </c>
      <c r="D670" t="s">
        <v>81</v>
      </c>
      <c r="E670" s="2" t="str">
        <f>HYPERLINK("capsilon://?command=openfolder&amp;siteaddress=FAM.docvelocity-na8.net&amp;folderid=FXE57F6F0D-16AA-F6BC-6324-2FC052F777FA","FX220313463")</f>
        <v>FX220313463</v>
      </c>
      <c r="F670" t="s">
        <v>19</v>
      </c>
      <c r="G670" t="s">
        <v>19</v>
      </c>
      <c r="H670" t="s">
        <v>82</v>
      </c>
      <c r="I670" t="s">
        <v>1519</v>
      </c>
      <c r="J670">
        <v>28</v>
      </c>
      <c r="K670" t="s">
        <v>84</v>
      </c>
      <c r="L670" t="s">
        <v>85</v>
      </c>
      <c r="M670" t="s">
        <v>86</v>
      </c>
      <c r="N670">
        <v>2</v>
      </c>
      <c r="O670" s="1">
        <v>44652.782407407409</v>
      </c>
      <c r="P670" s="1">
        <v>44652.796319444446</v>
      </c>
      <c r="Q670">
        <v>693</v>
      </c>
      <c r="R670">
        <v>509</v>
      </c>
      <c r="S670" t="b">
        <v>0</v>
      </c>
      <c r="T670" t="s">
        <v>87</v>
      </c>
      <c r="U670" t="b">
        <v>0</v>
      </c>
      <c r="V670" t="s">
        <v>158</v>
      </c>
      <c r="W670" s="1">
        <v>44652.788368055553</v>
      </c>
      <c r="X670">
        <v>310</v>
      </c>
      <c r="Y670">
        <v>21</v>
      </c>
      <c r="Z670">
        <v>0</v>
      </c>
      <c r="AA670">
        <v>21</v>
      </c>
      <c r="AB670">
        <v>0</v>
      </c>
      <c r="AC670">
        <v>8</v>
      </c>
      <c r="AD670">
        <v>7</v>
      </c>
      <c r="AE670">
        <v>0</v>
      </c>
      <c r="AF670">
        <v>0</v>
      </c>
      <c r="AG670">
        <v>0</v>
      </c>
      <c r="AH670" t="s">
        <v>190</v>
      </c>
      <c r="AI670" s="1">
        <v>44652.796319444446</v>
      </c>
      <c r="AJ670">
        <v>199</v>
      </c>
      <c r="AK670">
        <v>1</v>
      </c>
      <c r="AL670">
        <v>0</v>
      </c>
      <c r="AM670">
        <v>1</v>
      </c>
      <c r="AN670">
        <v>0</v>
      </c>
      <c r="AO670">
        <v>1</v>
      </c>
      <c r="AP670">
        <v>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1520</v>
      </c>
      <c r="B671" t="s">
        <v>79</v>
      </c>
      <c r="C671" t="s">
        <v>820</v>
      </c>
      <c r="D671" t="s">
        <v>81</v>
      </c>
      <c r="E671" s="2" t="str">
        <f>HYPERLINK("capsilon://?command=openfolder&amp;siteaddress=FAM.docvelocity-na8.net&amp;folderid=FXE57F6F0D-16AA-F6BC-6324-2FC052F777FA","FX220313463")</f>
        <v>FX220313463</v>
      </c>
      <c r="F671" t="s">
        <v>19</v>
      </c>
      <c r="G671" t="s">
        <v>19</v>
      </c>
      <c r="H671" t="s">
        <v>82</v>
      </c>
      <c r="I671" t="s">
        <v>1521</v>
      </c>
      <c r="J671">
        <v>28</v>
      </c>
      <c r="K671" t="s">
        <v>84</v>
      </c>
      <c r="L671" t="s">
        <v>85</v>
      </c>
      <c r="M671" t="s">
        <v>86</v>
      </c>
      <c r="N671">
        <v>2</v>
      </c>
      <c r="O671" s="1">
        <v>44652.78261574074</v>
      </c>
      <c r="P671" s="1">
        <v>44652.797777777778</v>
      </c>
      <c r="Q671">
        <v>856</v>
      </c>
      <c r="R671">
        <v>454</v>
      </c>
      <c r="S671" t="b">
        <v>0</v>
      </c>
      <c r="T671" t="s">
        <v>87</v>
      </c>
      <c r="U671" t="b">
        <v>0</v>
      </c>
      <c r="V671" t="s">
        <v>98</v>
      </c>
      <c r="W671" s="1">
        <v>44652.791747685187</v>
      </c>
      <c r="X671">
        <v>329</v>
      </c>
      <c r="Y671">
        <v>21</v>
      </c>
      <c r="Z671">
        <v>0</v>
      </c>
      <c r="AA671">
        <v>21</v>
      </c>
      <c r="AB671">
        <v>0</v>
      </c>
      <c r="AC671">
        <v>2</v>
      </c>
      <c r="AD671">
        <v>7</v>
      </c>
      <c r="AE671">
        <v>0</v>
      </c>
      <c r="AF671">
        <v>0</v>
      </c>
      <c r="AG671">
        <v>0</v>
      </c>
      <c r="AH671" t="s">
        <v>190</v>
      </c>
      <c r="AI671" s="1">
        <v>44652.797777777778</v>
      </c>
      <c r="AJ671">
        <v>125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1522</v>
      </c>
      <c r="B672" t="s">
        <v>79</v>
      </c>
      <c r="C672" t="s">
        <v>1523</v>
      </c>
      <c r="D672" t="s">
        <v>81</v>
      </c>
      <c r="E672" s="2" t="str">
        <f>HYPERLINK("capsilon://?command=openfolder&amp;siteaddress=FAM.docvelocity-na8.net&amp;folderid=FX0306DD5A-A0B7-CC95-200C-727AACDD8E06","FX2204332")</f>
        <v>FX2204332</v>
      </c>
      <c r="F672" t="s">
        <v>19</v>
      </c>
      <c r="G672" t="s">
        <v>19</v>
      </c>
      <c r="H672" t="s">
        <v>82</v>
      </c>
      <c r="I672" t="s">
        <v>1524</v>
      </c>
      <c r="J672">
        <v>64</v>
      </c>
      <c r="K672" t="s">
        <v>84</v>
      </c>
      <c r="L672" t="s">
        <v>85</v>
      </c>
      <c r="M672" t="s">
        <v>86</v>
      </c>
      <c r="N672">
        <v>1</v>
      </c>
      <c r="O672" s="1">
        <v>44652.782812500001</v>
      </c>
      <c r="P672" s="1">
        <v>44652.792592592596</v>
      </c>
      <c r="Q672">
        <v>694</v>
      </c>
      <c r="R672">
        <v>151</v>
      </c>
      <c r="S672" t="b">
        <v>0</v>
      </c>
      <c r="T672" t="s">
        <v>87</v>
      </c>
      <c r="U672" t="b">
        <v>0</v>
      </c>
      <c r="V672" t="s">
        <v>88</v>
      </c>
      <c r="W672" s="1">
        <v>44652.792592592596</v>
      </c>
      <c r="X672">
        <v>86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64</v>
      </c>
      <c r="AE672">
        <v>59</v>
      </c>
      <c r="AF672">
        <v>0</v>
      </c>
      <c r="AG672">
        <v>2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1525</v>
      </c>
      <c r="B673" t="s">
        <v>79</v>
      </c>
      <c r="C673" t="s">
        <v>1526</v>
      </c>
      <c r="D673" t="s">
        <v>81</v>
      </c>
      <c r="E673" s="2" t="str">
        <f>HYPERLINK("capsilon://?command=openfolder&amp;siteaddress=FAM.docvelocity-na8.net&amp;folderid=FXCFCCE7A3-CB1B-F752-1362-36A0EE9C3324","FX22034235")</f>
        <v>FX22034235</v>
      </c>
      <c r="F673" t="s">
        <v>19</v>
      </c>
      <c r="G673" t="s">
        <v>19</v>
      </c>
      <c r="H673" t="s">
        <v>82</v>
      </c>
      <c r="I673" t="s">
        <v>1527</v>
      </c>
      <c r="J673">
        <v>0</v>
      </c>
      <c r="K673" t="s">
        <v>84</v>
      </c>
      <c r="L673" t="s">
        <v>85</v>
      </c>
      <c r="M673" t="s">
        <v>86</v>
      </c>
      <c r="N673">
        <v>2</v>
      </c>
      <c r="O673" s="1">
        <v>44663.631388888891</v>
      </c>
      <c r="P673" s="1">
        <v>44663.681828703702</v>
      </c>
      <c r="Q673">
        <v>4308</v>
      </c>
      <c r="R673">
        <v>50</v>
      </c>
      <c r="S673" t="b">
        <v>0</v>
      </c>
      <c r="T673" t="s">
        <v>87</v>
      </c>
      <c r="U673" t="b">
        <v>0</v>
      </c>
      <c r="V673" t="s">
        <v>114</v>
      </c>
      <c r="W673" s="1">
        <v>44663.632418981484</v>
      </c>
      <c r="X673">
        <v>38</v>
      </c>
      <c r="Y673">
        <v>0</v>
      </c>
      <c r="Z673">
        <v>0</v>
      </c>
      <c r="AA673">
        <v>0</v>
      </c>
      <c r="AB673">
        <v>9</v>
      </c>
      <c r="AC673">
        <v>0</v>
      </c>
      <c r="AD673">
        <v>0</v>
      </c>
      <c r="AE673">
        <v>0</v>
      </c>
      <c r="AF673">
        <v>0</v>
      </c>
      <c r="AG673">
        <v>0</v>
      </c>
      <c r="AH673" t="s">
        <v>99</v>
      </c>
      <c r="AI673" s="1">
        <v>44663.681828703702</v>
      </c>
      <c r="AJ673">
        <v>12</v>
      </c>
      <c r="AK673">
        <v>0</v>
      </c>
      <c r="AL673">
        <v>0</v>
      </c>
      <c r="AM673">
        <v>0</v>
      </c>
      <c r="AN673">
        <v>9</v>
      </c>
      <c r="AO673">
        <v>0</v>
      </c>
      <c r="AP673">
        <v>0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1528</v>
      </c>
      <c r="B674" t="s">
        <v>79</v>
      </c>
      <c r="C674" t="s">
        <v>1493</v>
      </c>
      <c r="D674" t="s">
        <v>81</v>
      </c>
      <c r="E674" s="2" t="str">
        <f>HYPERLINK("capsilon://?command=openfolder&amp;siteaddress=FAM.docvelocity-na8.net&amp;folderid=FX3C1C8E44-9D5E-24B8-D500-2EF75353AF26","FX22043747")</f>
        <v>FX22043747</v>
      </c>
      <c r="F674" t="s">
        <v>19</v>
      </c>
      <c r="G674" t="s">
        <v>19</v>
      </c>
      <c r="H674" t="s">
        <v>82</v>
      </c>
      <c r="I674" t="s">
        <v>1529</v>
      </c>
      <c r="J674">
        <v>70</v>
      </c>
      <c r="K674" t="s">
        <v>84</v>
      </c>
      <c r="L674" t="s">
        <v>85</v>
      </c>
      <c r="M674" t="s">
        <v>86</v>
      </c>
      <c r="N674">
        <v>2</v>
      </c>
      <c r="O674" s="1">
        <v>44663.63177083333</v>
      </c>
      <c r="P674" s="1">
        <v>44663.686863425923</v>
      </c>
      <c r="Q674">
        <v>4030</v>
      </c>
      <c r="R674">
        <v>730</v>
      </c>
      <c r="S674" t="b">
        <v>0</v>
      </c>
      <c r="T674" t="s">
        <v>87</v>
      </c>
      <c r="U674" t="b">
        <v>0</v>
      </c>
      <c r="V674" t="s">
        <v>108</v>
      </c>
      <c r="W674" s="1">
        <v>44663.635520833333</v>
      </c>
      <c r="X674">
        <v>296</v>
      </c>
      <c r="Y674">
        <v>62</v>
      </c>
      <c r="Z674">
        <v>0</v>
      </c>
      <c r="AA674">
        <v>62</v>
      </c>
      <c r="AB674">
        <v>0</v>
      </c>
      <c r="AC674">
        <v>10</v>
      </c>
      <c r="AD674">
        <v>8</v>
      </c>
      <c r="AE674">
        <v>0</v>
      </c>
      <c r="AF674">
        <v>0</v>
      </c>
      <c r="AG674">
        <v>0</v>
      </c>
      <c r="AH674" t="s">
        <v>99</v>
      </c>
      <c r="AI674" s="1">
        <v>44663.686863425923</v>
      </c>
      <c r="AJ674">
        <v>434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8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1530</v>
      </c>
      <c r="B675" t="s">
        <v>79</v>
      </c>
      <c r="C675" t="s">
        <v>1120</v>
      </c>
      <c r="D675" t="s">
        <v>81</v>
      </c>
      <c r="E675" s="2" t="str">
        <f>HYPERLINK("capsilon://?command=openfolder&amp;siteaddress=FAM.docvelocity-na8.net&amp;folderid=FX60740536-A812-1296-CD19-3F70324FD4F3","FX220211318")</f>
        <v>FX220211318</v>
      </c>
      <c r="F675" t="s">
        <v>19</v>
      </c>
      <c r="G675" t="s">
        <v>19</v>
      </c>
      <c r="H675" t="s">
        <v>82</v>
      </c>
      <c r="I675" t="s">
        <v>1531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44663.631805555553</v>
      </c>
      <c r="P675" s="1">
        <v>44663.687037037038</v>
      </c>
      <c r="Q675">
        <v>4735</v>
      </c>
      <c r="R675">
        <v>37</v>
      </c>
      <c r="S675" t="b">
        <v>0</v>
      </c>
      <c r="T675" t="s">
        <v>87</v>
      </c>
      <c r="U675" t="b">
        <v>0</v>
      </c>
      <c r="V675" t="s">
        <v>114</v>
      </c>
      <c r="W675" s="1">
        <v>44663.632685185185</v>
      </c>
      <c r="X675">
        <v>22</v>
      </c>
      <c r="Y675">
        <v>0</v>
      </c>
      <c r="Z675">
        <v>0</v>
      </c>
      <c r="AA675">
        <v>0</v>
      </c>
      <c r="AB675">
        <v>37</v>
      </c>
      <c r="AC675">
        <v>0</v>
      </c>
      <c r="AD675">
        <v>0</v>
      </c>
      <c r="AE675">
        <v>0</v>
      </c>
      <c r="AF675">
        <v>0</v>
      </c>
      <c r="AG675">
        <v>0</v>
      </c>
      <c r="AH675" t="s">
        <v>99</v>
      </c>
      <c r="AI675" s="1">
        <v>44663.687037037038</v>
      </c>
      <c r="AJ675">
        <v>15</v>
      </c>
      <c r="AK675">
        <v>0</v>
      </c>
      <c r="AL675">
        <v>0</v>
      </c>
      <c r="AM675">
        <v>0</v>
      </c>
      <c r="AN675">
        <v>37</v>
      </c>
      <c r="AO675">
        <v>0</v>
      </c>
      <c r="AP675">
        <v>0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1532</v>
      </c>
      <c r="B676" t="s">
        <v>79</v>
      </c>
      <c r="C676" t="s">
        <v>1533</v>
      </c>
      <c r="D676" t="s">
        <v>81</v>
      </c>
      <c r="E676" s="2" t="str">
        <f>HYPERLINK("capsilon://?command=openfolder&amp;siteaddress=FAM.docvelocity-na8.net&amp;folderid=FX422E2D1C-2824-BF0A-7D7A-31342E10C10C","FX220313512")</f>
        <v>FX220313512</v>
      </c>
      <c r="F676" t="s">
        <v>19</v>
      </c>
      <c r="G676" t="s">
        <v>19</v>
      </c>
      <c r="H676" t="s">
        <v>82</v>
      </c>
      <c r="I676" t="s">
        <v>1534</v>
      </c>
      <c r="J676">
        <v>291</v>
      </c>
      <c r="K676" t="s">
        <v>84</v>
      </c>
      <c r="L676" t="s">
        <v>85</v>
      </c>
      <c r="M676" t="s">
        <v>86</v>
      </c>
      <c r="N676">
        <v>1</v>
      </c>
      <c r="O676" s="1">
        <v>44652.790011574078</v>
      </c>
      <c r="P676" s="1">
        <v>44652.796365740738</v>
      </c>
      <c r="Q676">
        <v>198</v>
      </c>
      <c r="R676">
        <v>351</v>
      </c>
      <c r="S676" t="b">
        <v>0</v>
      </c>
      <c r="T676" t="s">
        <v>87</v>
      </c>
      <c r="U676" t="b">
        <v>0</v>
      </c>
      <c r="V676" t="s">
        <v>88</v>
      </c>
      <c r="W676" s="1">
        <v>44652.796365740738</v>
      </c>
      <c r="X676">
        <v>325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291</v>
      </c>
      <c r="AE676">
        <v>267</v>
      </c>
      <c r="AF676">
        <v>0</v>
      </c>
      <c r="AG676">
        <v>10</v>
      </c>
      <c r="AH676" t="s">
        <v>87</v>
      </c>
      <c r="AI676" t="s">
        <v>87</v>
      </c>
      <c r="AJ676" t="s">
        <v>87</v>
      </c>
      <c r="AK676" t="s">
        <v>87</v>
      </c>
      <c r="AL676" t="s">
        <v>87</v>
      </c>
      <c r="AM676" t="s">
        <v>87</v>
      </c>
      <c r="AN676" t="s">
        <v>87</v>
      </c>
      <c r="AO676" t="s">
        <v>87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1535</v>
      </c>
      <c r="B677" t="s">
        <v>79</v>
      </c>
      <c r="C677" t="s">
        <v>1536</v>
      </c>
      <c r="D677" t="s">
        <v>81</v>
      </c>
      <c r="E677" s="2" t="str">
        <f>HYPERLINK("capsilon://?command=openfolder&amp;siteaddress=FAM.docvelocity-na8.net&amp;folderid=FX73CB3E34-45BE-DCF1-98D2-DC357155FC81","FX22041683")</f>
        <v>FX22041683</v>
      </c>
      <c r="F677" t="s">
        <v>19</v>
      </c>
      <c r="G677" t="s">
        <v>19</v>
      </c>
      <c r="H677" t="s">
        <v>82</v>
      </c>
      <c r="I677" t="s">
        <v>1537</v>
      </c>
      <c r="J677">
        <v>66</v>
      </c>
      <c r="K677" t="s">
        <v>84</v>
      </c>
      <c r="L677" t="s">
        <v>85</v>
      </c>
      <c r="M677" t="s">
        <v>86</v>
      </c>
      <c r="N677">
        <v>2</v>
      </c>
      <c r="O677" s="1">
        <v>44663.634039351855</v>
      </c>
      <c r="P677" s="1">
        <v>44663.781550925924</v>
      </c>
      <c r="Q677">
        <v>11923</v>
      </c>
      <c r="R677">
        <v>822</v>
      </c>
      <c r="S677" t="b">
        <v>0</v>
      </c>
      <c r="T677" t="s">
        <v>87</v>
      </c>
      <c r="U677" t="b">
        <v>0</v>
      </c>
      <c r="V677" t="s">
        <v>114</v>
      </c>
      <c r="W677" s="1">
        <v>44663.639814814815</v>
      </c>
      <c r="X677">
        <v>458</v>
      </c>
      <c r="Y677">
        <v>58</v>
      </c>
      <c r="Z677">
        <v>0</v>
      </c>
      <c r="AA677">
        <v>58</v>
      </c>
      <c r="AB677">
        <v>0</v>
      </c>
      <c r="AC677">
        <v>24</v>
      </c>
      <c r="AD677">
        <v>8</v>
      </c>
      <c r="AE677">
        <v>0</v>
      </c>
      <c r="AF677">
        <v>0</v>
      </c>
      <c r="AG677">
        <v>0</v>
      </c>
      <c r="AH677" t="s">
        <v>99</v>
      </c>
      <c r="AI677" s="1">
        <v>44663.781550925924</v>
      </c>
      <c r="AJ677">
        <v>354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8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1538</v>
      </c>
      <c r="B678" t="s">
        <v>79</v>
      </c>
      <c r="C678" t="s">
        <v>1523</v>
      </c>
      <c r="D678" t="s">
        <v>81</v>
      </c>
      <c r="E678" s="2" t="str">
        <f>HYPERLINK("capsilon://?command=openfolder&amp;siteaddress=FAM.docvelocity-na8.net&amp;folderid=FX0306DD5A-A0B7-CC95-200C-727AACDD8E06","FX2204332")</f>
        <v>FX2204332</v>
      </c>
      <c r="F678" t="s">
        <v>19</v>
      </c>
      <c r="G678" t="s">
        <v>19</v>
      </c>
      <c r="H678" t="s">
        <v>82</v>
      </c>
      <c r="I678" t="s">
        <v>1524</v>
      </c>
      <c r="J678">
        <v>88</v>
      </c>
      <c r="K678" t="s">
        <v>84</v>
      </c>
      <c r="L678" t="s">
        <v>85</v>
      </c>
      <c r="M678" t="s">
        <v>86</v>
      </c>
      <c r="N678">
        <v>2</v>
      </c>
      <c r="O678" s="1">
        <v>44652.793136574073</v>
      </c>
      <c r="P678" s="1">
        <v>44653.040983796294</v>
      </c>
      <c r="Q678">
        <v>20175</v>
      </c>
      <c r="R678">
        <v>1239</v>
      </c>
      <c r="S678" t="b">
        <v>0</v>
      </c>
      <c r="T678" t="s">
        <v>87</v>
      </c>
      <c r="U678" t="b">
        <v>1</v>
      </c>
      <c r="V678" t="s">
        <v>320</v>
      </c>
      <c r="W678" s="1">
        <v>44653.001076388886</v>
      </c>
      <c r="X678">
        <v>434</v>
      </c>
      <c r="Y678">
        <v>78</v>
      </c>
      <c r="Z678">
        <v>0</v>
      </c>
      <c r="AA678">
        <v>78</v>
      </c>
      <c r="AB678">
        <v>0</v>
      </c>
      <c r="AC678">
        <v>2</v>
      </c>
      <c r="AD678">
        <v>10</v>
      </c>
      <c r="AE678">
        <v>0</v>
      </c>
      <c r="AF678">
        <v>0</v>
      </c>
      <c r="AG678">
        <v>0</v>
      </c>
      <c r="AH678" t="s">
        <v>352</v>
      </c>
      <c r="AI678" s="1">
        <v>44653.040983796294</v>
      </c>
      <c r="AJ678">
        <v>794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10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1539</v>
      </c>
      <c r="B679" t="s">
        <v>79</v>
      </c>
      <c r="C679" t="s">
        <v>1540</v>
      </c>
      <c r="D679" t="s">
        <v>81</v>
      </c>
      <c r="E679" s="2" t="str">
        <f>HYPERLINK("capsilon://?command=openfolder&amp;siteaddress=FAM.docvelocity-na8.net&amp;folderid=FX4BB3C708-17F7-7BB7-F8B0-6BAD889E7103","FX220312816")</f>
        <v>FX220312816</v>
      </c>
      <c r="F679" t="s">
        <v>19</v>
      </c>
      <c r="G679" t="s">
        <v>19</v>
      </c>
      <c r="H679" t="s">
        <v>82</v>
      </c>
      <c r="I679" t="s">
        <v>1541</v>
      </c>
      <c r="J679">
        <v>163</v>
      </c>
      <c r="K679" t="s">
        <v>84</v>
      </c>
      <c r="L679" t="s">
        <v>85</v>
      </c>
      <c r="M679" t="s">
        <v>86</v>
      </c>
      <c r="N679">
        <v>1</v>
      </c>
      <c r="O679" s="1">
        <v>44652.794930555552</v>
      </c>
      <c r="P679" s="1">
        <v>44653.035219907404</v>
      </c>
      <c r="Q679">
        <v>20064</v>
      </c>
      <c r="R679">
        <v>697</v>
      </c>
      <c r="S679" t="b">
        <v>0</v>
      </c>
      <c r="T679" t="s">
        <v>87</v>
      </c>
      <c r="U679" t="b">
        <v>0</v>
      </c>
      <c r="V679" t="s">
        <v>320</v>
      </c>
      <c r="W679" s="1">
        <v>44653.035219907404</v>
      </c>
      <c r="X679">
        <v>671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163</v>
      </c>
      <c r="AE679">
        <v>151</v>
      </c>
      <c r="AF679">
        <v>0</v>
      </c>
      <c r="AG679">
        <v>6</v>
      </c>
      <c r="AH679" t="s">
        <v>87</v>
      </c>
      <c r="AI679" t="s">
        <v>87</v>
      </c>
      <c r="AJ679" t="s">
        <v>87</v>
      </c>
      <c r="AK679" t="s">
        <v>87</v>
      </c>
      <c r="AL679" t="s">
        <v>87</v>
      </c>
      <c r="AM679" t="s">
        <v>87</v>
      </c>
      <c r="AN679" t="s">
        <v>87</v>
      </c>
      <c r="AO679" t="s">
        <v>87</v>
      </c>
      <c r="AP679" t="s">
        <v>87</v>
      </c>
      <c r="AQ679" t="s">
        <v>87</v>
      </c>
      <c r="AR679" t="s">
        <v>87</v>
      </c>
      <c r="AS679" t="s">
        <v>87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45">
      <c r="A680" t="s">
        <v>1542</v>
      </c>
      <c r="B680" t="s">
        <v>79</v>
      </c>
      <c r="C680" t="s">
        <v>1533</v>
      </c>
      <c r="D680" t="s">
        <v>81</v>
      </c>
      <c r="E680" s="2" t="str">
        <f>HYPERLINK("capsilon://?command=openfolder&amp;siteaddress=FAM.docvelocity-na8.net&amp;folderid=FX422E2D1C-2824-BF0A-7D7A-31342E10C10C","FX220313512")</f>
        <v>FX220313512</v>
      </c>
      <c r="F680" t="s">
        <v>19</v>
      </c>
      <c r="G680" t="s">
        <v>19</v>
      </c>
      <c r="H680" t="s">
        <v>82</v>
      </c>
      <c r="I680" t="s">
        <v>1534</v>
      </c>
      <c r="J680">
        <v>447</v>
      </c>
      <c r="K680" t="s">
        <v>84</v>
      </c>
      <c r="L680" t="s">
        <v>85</v>
      </c>
      <c r="M680" t="s">
        <v>86</v>
      </c>
      <c r="N680">
        <v>2</v>
      </c>
      <c r="O680" s="1">
        <v>44652.797361111108</v>
      </c>
      <c r="P680" s="1">
        <v>44653.083032407405</v>
      </c>
      <c r="Q680">
        <v>18773</v>
      </c>
      <c r="R680">
        <v>5909</v>
      </c>
      <c r="S680" t="b">
        <v>0</v>
      </c>
      <c r="T680" t="s">
        <v>87</v>
      </c>
      <c r="U680" t="b">
        <v>1</v>
      </c>
      <c r="V680" t="s">
        <v>320</v>
      </c>
      <c r="W680" s="1">
        <v>44653.027442129627</v>
      </c>
      <c r="X680">
        <v>2277</v>
      </c>
      <c r="Y680">
        <v>387</v>
      </c>
      <c r="Z680">
        <v>0</v>
      </c>
      <c r="AA680">
        <v>387</v>
      </c>
      <c r="AB680">
        <v>0</v>
      </c>
      <c r="AC680">
        <v>52</v>
      </c>
      <c r="AD680">
        <v>60</v>
      </c>
      <c r="AE680">
        <v>0</v>
      </c>
      <c r="AF680">
        <v>0</v>
      </c>
      <c r="AG680">
        <v>0</v>
      </c>
      <c r="AH680" t="s">
        <v>352</v>
      </c>
      <c r="AI680" s="1">
        <v>44653.083032407405</v>
      </c>
      <c r="AJ680">
        <v>3632</v>
      </c>
      <c r="AK680">
        <v>6</v>
      </c>
      <c r="AL680">
        <v>0</v>
      </c>
      <c r="AM680">
        <v>6</v>
      </c>
      <c r="AN680">
        <v>0</v>
      </c>
      <c r="AO680">
        <v>5</v>
      </c>
      <c r="AP680">
        <v>54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45">
      <c r="A681" t="s">
        <v>1543</v>
      </c>
      <c r="B681" t="s">
        <v>79</v>
      </c>
      <c r="C681" t="s">
        <v>1544</v>
      </c>
      <c r="D681" t="s">
        <v>81</v>
      </c>
      <c r="E681" s="2" t="str">
        <f>HYPERLINK("capsilon://?command=openfolder&amp;siteaddress=FAM.docvelocity-na8.net&amp;folderid=FX555B5E4B-55A9-1B08-1A62-99DB1FC0E23E","FX22041874")</f>
        <v>FX22041874</v>
      </c>
      <c r="F681" t="s">
        <v>19</v>
      </c>
      <c r="G681" t="s">
        <v>19</v>
      </c>
      <c r="H681" t="s">
        <v>82</v>
      </c>
      <c r="I681" t="s">
        <v>1545</v>
      </c>
      <c r="J681">
        <v>112</v>
      </c>
      <c r="K681" t="s">
        <v>84</v>
      </c>
      <c r="L681" t="s">
        <v>85</v>
      </c>
      <c r="M681" t="s">
        <v>86</v>
      </c>
      <c r="N681">
        <v>1</v>
      </c>
      <c r="O681" s="1">
        <v>44663.643553240741</v>
      </c>
      <c r="P681" s="1">
        <v>44663.686689814815</v>
      </c>
      <c r="Q681">
        <v>2782</v>
      </c>
      <c r="R681">
        <v>945</v>
      </c>
      <c r="S681" t="b">
        <v>0</v>
      </c>
      <c r="T681" t="s">
        <v>87</v>
      </c>
      <c r="U681" t="b">
        <v>0</v>
      </c>
      <c r="V681" t="s">
        <v>88</v>
      </c>
      <c r="W681" s="1">
        <v>44663.686689814815</v>
      </c>
      <c r="X681">
        <v>832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112</v>
      </c>
      <c r="AE681">
        <v>100</v>
      </c>
      <c r="AF681">
        <v>0</v>
      </c>
      <c r="AG681">
        <v>4</v>
      </c>
      <c r="AH681" t="s">
        <v>87</v>
      </c>
      <c r="AI681" t="s">
        <v>87</v>
      </c>
      <c r="AJ681" t="s">
        <v>87</v>
      </c>
      <c r="AK681" t="s">
        <v>87</v>
      </c>
      <c r="AL681" t="s">
        <v>87</v>
      </c>
      <c r="AM681" t="s">
        <v>87</v>
      </c>
      <c r="AN681" t="s">
        <v>87</v>
      </c>
      <c r="AO681" t="s">
        <v>87</v>
      </c>
      <c r="AP681" t="s">
        <v>87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45">
      <c r="A682" t="s">
        <v>1546</v>
      </c>
      <c r="B682" t="s">
        <v>79</v>
      </c>
      <c r="C682" t="s">
        <v>1547</v>
      </c>
      <c r="D682" t="s">
        <v>81</v>
      </c>
      <c r="E682" s="2" t="str">
        <f>HYPERLINK("capsilon://?command=openfolder&amp;siteaddress=FAM.docvelocity-na8.net&amp;folderid=FXCE1A0C98-5D74-5DF2-E8A1-9BEB24C8DA10","FX22041757")</f>
        <v>FX22041757</v>
      </c>
      <c r="F682" t="s">
        <v>19</v>
      </c>
      <c r="G682" t="s">
        <v>19</v>
      </c>
      <c r="H682" t="s">
        <v>82</v>
      </c>
      <c r="I682" t="s">
        <v>1548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44663.645162037035</v>
      </c>
      <c r="P682" s="1">
        <v>44663.782581018517</v>
      </c>
      <c r="Q682">
        <v>11719</v>
      </c>
      <c r="R682">
        <v>154</v>
      </c>
      <c r="S682" t="b">
        <v>0</v>
      </c>
      <c r="T682" t="s">
        <v>87</v>
      </c>
      <c r="U682" t="b">
        <v>0</v>
      </c>
      <c r="V682" t="s">
        <v>1549</v>
      </c>
      <c r="W682" s="1">
        <v>44663.652604166666</v>
      </c>
      <c r="X682">
        <v>59</v>
      </c>
      <c r="Y682">
        <v>9</v>
      </c>
      <c r="Z682">
        <v>0</v>
      </c>
      <c r="AA682">
        <v>9</v>
      </c>
      <c r="AB682">
        <v>0</v>
      </c>
      <c r="AC682">
        <v>2</v>
      </c>
      <c r="AD682">
        <v>-9</v>
      </c>
      <c r="AE682">
        <v>0</v>
      </c>
      <c r="AF682">
        <v>0</v>
      </c>
      <c r="AG682">
        <v>0</v>
      </c>
      <c r="AH682" t="s">
        <v>115</v>
      </c>
      <c r="AI682" s="1">
        <v>44663.782581018517</v>
      </c>
      <c r="AJ682">
        <v>95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-9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45">
      <c r="A683" t="s">
        <v>1550</v>
      </c>
      <c r="B683" t="s">
        <v>79</v>
      </c>
      <c r="C683" t="s">
        <v>1551</v>
      </c>
      <c r="D683" t="s">
        <v>81</v>
      </c>
      <c r="E683" s="2" t="str">
        <f>HYPERLINK("capsilon://?command=openfolder&amp;siteaddress=FAM.docvelocity-na8.net&amp;folderid=FX350559AE-524A-1400-28E4-18B00AEAA8CA","FX22044097")</f>
        <v>FX22044097</v>
      </c>
      <c r="F683" t="s">
        <v>19</v>
      </c>
      <c r="G683" t="s">
        <v>19</v>
      </c>
      <c r="H683" t="s">
        <v>82</v>
      </c>
      <c r="I683" t="s">
        <v>1552</v>
      </c>
      <c r="J683">
        <v>125</v>
      </c>
      <c r="K683" t="s">
        <v>84</v>
      </c>
      <c r="L683" t="s">
        <v>85</v>
      </c>
      <c r="M683" t="s">
        <v>86</v>
      </c>
      <c r="N683">
        <v>1</v>
      </c>
      <c r="O683" s="1">
        <v>44663.654178240744</v>
      </c>
      <c r="P683" s="1">
        <v>44663.690879629627</v>
      </c>
      <c r="Q683">
        <v>2711</v>
      </c>
      <c r="R683">
        <v>460</v>
      </c>
      <c r="S683" t="b">
        <v>0</v>
      </c>
      <c r="T683" t="s">
        <v>87</v>
      </c>
      <c r="U683" t="b">
        <v>0</v>
      </c>
      <c r="V683" t="s">
        <v>88</v>
      </c>
      <c r="W683" s="1">
        <v>44663.690879629627</v>
      </c>
      <c r="X683">
        <v>361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125</v>
      </c>
      <c r="AE683">
        <v>113</v>
      </c>
      <c r="AF683">
        <v>0</v>
      </c>
      <c r="AG683">
        <v>4</v>
      </c>
      <c r="AH683" t="s">
        <v>87</v>
      </c>
      <c r="AI683" t="s">
        <v>87</v>
      </c>
      <c r="AJ683" t="s">
        <v>87</v>
      </c>
      <c r="AK683" t="s">
        <v>87</v>
      </c>
      <c r="AL683" t="s">
        <v>87</v>
      </c>
      <c r="AM683" t="s">
        <v>87</v>
      </c>
      <c r="AN683" t="s">
        <v>87</v>
      </c>
      <c r="AO683" t="s">
        <v>87</v>
      </c>
      <c r="AP683" t="s">
        <v>87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45">
      <c r="A684" t="s">
        <v>1553</v>
      </c>
      <c r="B684" t="s">
        <v>79</v>
      </c>
      <c r="C684" t="s">
        <v>1554</v>
      </c>
      <c r="D684" t="s">
        <v>81</v>
      </c>
      <c r="E684" s="2" t="str">
        <f>HYPERLINK("capsilon://?command=openfolder&amp;siteaddress=FAM.docvelocity-na8.net&amp;folderid=FXA48054E8-0FE7-A5E0-1561-638A8DC3A6CC","FX2203261")</f>
        <v>FX2203261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44663.656111111108</v>
      </c>
      <c r="P684" s="1">
        <v>44663.781840277778</v>
      </c>
      <c r="Q684">
        <v>10722</v>
      </c>
      <c r="R684">
        <v>141</v>
      </c>
      <c r="S684" t="b">
        <v>0</v>
      </c>
      <c r="T684" t="s">
        <v>87</v>
      </c>
      <c r="U684" t="b">
        <v>0</v>
      </c>
      <c r="V684" t="s">
        <v>180</v>
      </c>
      <c r="W684" s="1">
        <v>44663.693761574075</v>
      </c>
      <c r="X684">
        <v>42</v>
      </c>
      <c r="Y684">
        <v>0</v>
      </c>
      <c r="Z684">
        <v>0</v>
      </c>
      <c r="AA684">
        <v>0</v>
      </c>
      <c r="AB684">
        <v>37</v>
      </c>
      <c r="AC684">
        <v>0</v>
      </c>
      <c r="AD684">
        <v>0</v>
      </c>
      <c r="AE684">
        <v>0</v>
      </c>
      <c r="AF684">
        <v>0</v>
      </c>
      <c r="AG684">
        <v>0</v>
      </c>
      <c r="AH684" t="s">
        <v>99</v>
      </c>
      <c r="AI684" s="1">
        <v>44663.781840277778</v>
      </c>
      <c r="AJ684">
        <v>24</v>
      </c>
      <c r="AK684">
        <v>0</v>
      </c>
      <c r="AL684">
        <v>0</v>
      </c>
      <c r="AM684">
        <v>0</v>
      </c>
      <c r="AN684">
        <v>37</v>
      </c>
      <c r="AO684">
        <v>0</v>
      </c>
      <c r="AP684">
        <v>0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45">
      <c r="A685" t="s">
        <v>1556</v>
      </c>
      <c r="B685" t="s">
        <v>79</v>
      </c>
      <c r="C685" t="s">
        <v>1512</v>
      </c>
      <c r="D685" t="s">
        <v>81</v>
      </c>
      <c r="E685" s="2" t="str">
        <f>HYPERLINK("capsilon://?command=openfolder&amp;siteaddress=FAM.docvelocity-na8.net&amp;folderid=FX7E1DFACA-B11B-335C-C4CD-2B722FA37879","FX220210371")</f>
        <v>FX220210371</v>
      </c>
      <c r="F685" t="s">
        <v>19</v>
      </c>
      <c r="G685" t="s">
        <v>19</v>
      </c>
      <c r="H685" t="s">
        <v>82</v>
      </c>
      <c r="I685" t="s">
        <v>1513</v>
      </c>
      <c r="J685">
        <v>446</v>
      </c>
      <c r="K685" t="s">
        <v>84</v>
      </c>
      <c r="L685" t="s">
        <v>85</v>
      </c>
      <c r="M685" t="s">
        <v>86</v>
      </c>
      <c r="N685">
        <v>2</v>
      </c>
      <c r="O685" s="1">
        <v>44663.657152777778</v>
      </c>
      <c r="P685" s="1">
        <v>44663.711157407408</v>
      </c>
      <c r="Q685">
        <v>822</v>
      </c>
      <c r="R685">
        <v>3844</v>
      </c>
      <c r="S685" t="b">
        <v>0</v>
      </c>
      <c r="T685" t="s">
        <v>87</v>
      </c>
      <c r="U685" t="b">
        <v>1</v>
      </c>
      <c r="V685" t="s">
        <v>130</v>
      </c>
      <c r="W685" s="1">
        <v>44663.6874537037</v>
      </c>
      <c r="X685">
        <v>2053</v>
      </c>
      <c r="Y685">
        <v>373</v>
      </c>
      <c r="Z685">
        <v>0</v>
      </c>
      <c r="AA685">
        <v>373</v>
      </c>
      <c r="AB685">
        <v>0</v>
      </c>
      <c r="AC685">
        <v>43</v>
      </c>
      <c r="AD685">
        <v>73</v>
      </c>
      <c r="AE685">
        <v>0</v>
      </c>
      <c r="AF685">
        <v>0</v>
      </c>
      <c r="AG685">
        <v>0</v>
      </c>
      <c r="AH685" t="s">
        <v>99</v>
      </c>
      <c r="AI685" s="1">
        <v>44663.711157407408</v>
      </c>
      <c r="AJ685">
        <v>1731</v>
      </c>
      <c r="AK685">
        <v>14</v>
      </c>
      <c r="AL685">
        <v>0</v>
      </c>
      <c r="AM685">
        <v>14</v>
      </c>
      <c r="AN685">
        <v>0</v>
      </c>
      <c r="AO685">
        <v>14</v>
      </c>
      <c r="AP685">
        <v>59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45">
      <c r="A686" t="s">
        <v>1557</v>
      </c>
      <c r="B686" t="s">
        <v>79</v>
      </c>
      <c r="C686" t="s">
        <v>1558</v>
      </c>
      <c r="D686" t="s">
        <v>81</v>
      </c>
      <c r="E686" s="2" t="str">
        <f>HYPERLINK("capsilon://?command=openfolder&amp;siteaddress=FAM.docvelocity-na8.net&amp;folderid=FX81286504-77DD-1003-A644-E974CB7B5295","FX2204893")</f>
        <v>FX2204893</v>
      </c>
      <c r="F686" t="s">
        <v>19</v>
      </c>
      <c r="G686" t="s">
        <v>19</v>
      </c>
      <c r="H686" t="s">
        <v>82</v>
      </c>
      <c r="I686" t="s">
        <v>1559</v>
      </c>
      <c r="J686">
        <v>166</v>
      </c>
      <c r="K686" t="s">
        <v>84</v>
      </c>
      <c r="L686" t="s">
        <v>85</v>
      </c>
      <c r="M686" t="s">
        <v>86</v>
      </c>
      <c r="N686">
        <v>1</v>
      </c>
      <c r="O686" s="1">
        <v>44663.662789351853</v>
      </c>
      <c r="P686" s="1">
        <v>44663.69263888889</v>
      </c>
      <c r="Q686">
        <v>2366</v>
      </c>
      <c r="R686">
        <v>213</v>
      </c>
      <c r="S686" t="b">
        <v>0</v>
      </c>
      <c r="T686" t="s">
        <v>87</v>
      </c>
      <c r="U686" t="b">
        <v>0</v>
      </c>
      <c r="V686" t="s">
        <v>88</v>
      </c>
      <c r="W686" s="1">
        <v>44663.69263888889</v>
      </c>
      <c r="X686">
        <v>137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166</v>
      </c>
      <c r="AE686">
        <v>142</v>
      </c>
      <c r="AF686">
        <v>0</v>
      </c>
      <c r="AG686">
        <v>7</v>
      </c>
      <c r="AH686" t="s">
        <v>87</v>
      </c>
      <c r="AI686" t="s">
        <v>87</v>
      </c>
      <c r="AJ686" t="s">
        <v>87</v>
      </c>
      <c r="AK686" t="s">
        <v>87</v>
      </c>
      <c r="AL686" t="s">
        <v>87</v>
      </c>
      <c r="AM686" t="s">
        <v>87</v>
      </c>
      <c r="AN686" t="s">
        <v>87</v>
      </c>
      <c r="AO686" t="s">
        <v>87</v>
      </c>
      <c r="AP686" t="s">
        <v>87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45">
      <c r="A687" t="s">
        <v>1560</v>
      </c>
      <c r="B687" t="s">
        <v>79</v>
      </c>
      <c r="C687" t="s">
        <v>1561</v>
      </c>
      <c r="D687" t="s">
        <v>81</v>
      </c>
      <c r="E687" s="2" t="str">
        <f>HYPERLINK("capsilon://?command=openfolder&amp;siteaddress=FAM.docvelocity-na8.net&amp;folderid=FX4338A5F9-2E87-1A5A-A787-7D754E0E5E05","FX22043827")</f>
        <v>FX22043827</v>
      </c>
      <c r="F687" t="s">
        <v>19</v>
      </c>
      <c r="G687" t="s">
        <v>19</v>
      </c>
      <c r="H687" t="s">
        <v>82</v>
      </c>
      <c r="I687" t="s">
        <v>1562</v>
      </c>
      <c r="J687">
        <v>182</v>
      </c>
      <c r="K687" t="s">
        <v>84</v>
      </c>
      <c r="L687" t="s">
        <v>85</v>
      </c>
      <c r="M687" t="s">
        <v>86</v>
      </c>
      <c r="N687">
        <v>1</v>
      </c>
      <c r="O687" s="1">
        <v>44663.676018518519</v>
      </c>
      <c r="P687" s="1">
        <v>44663.694039351853</v>
      </c>
      <c r="Q687">
        <v>1410</v>
      </c>
      <c r="R687">
        <v>147</v>
      </c>
      <c r="S687" t="b">
        <v>0</v>
      </c>
      <c r="T687" t="s">
        <v>87</v>
      </c>
      <c r="U687" t="b">
        <v>0</v>
      </c>
      <c r="V687" t="s">
        <v>88</v>
      </c>
      <c r="W687" s="1">
        <v>44663.694039351853</v>
      </c>
      <c r="X687">
        <v>113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182</v>
      </c>
      <c r="AE687">
        <v>163</v>
      </c>
      <c r="AF687">
        <v>0</v>
      </c>
      <c r="AG687">
        <v>6</v>
      </c>
      <c r="AH687" t="s">
        <v>87</v>
      </c>
      <c r="AI687" t="s">
        <v>87</v>
      </c>
      <c r="AJ687" t="s">
        <v>87</v>
      </c>
      <c r="AK687" t="s">
        <v>87</v>
      </c>
      <c r="AL687" t="s">
        <v>87</v>
      </c>
      <c r="AM687" t="s">
        <v>87</v>
      </c>
      <c r="AN687" t="s">
        <v>87</v>
      </c>
      <c r="AO687" t="s">
        <v>87</v>
      </c>
      <c r="AP687" t="s">
        <v>87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45">
      <c r="A688" t="s">
        <v>1563</v>
      </c>
      <c r="B688" t="s">
        <v>79</v>
      </c>
      <c r="C688" t="s">
        <v>1544</v>
      </c>
      <c r="D688" t="s">
        <v>81</v>
      </c>
      <c r="E688" s="2" t="str">
        <f>HYPERLINK("capsilon://?command=openfolder&amp;siteaddress=FAM.docvelocity-na8.net&amp;folderid=FX555B5E4B-55A9-1B08-1A62-99DB1FC0E23E","FX22041874")</f>
        <v>FX22041874</v>
      </c>
      <c r="F688" t="s">
        <v>19</v>
      </c>
      <c r="G688" t="s">
        <v>19</v>
      </c>
      <c r="H688" t="s">
        <v>82</v>
      </c>
      <c r="I688" t="s">
        <v>1545</v>
      </c>
      <c r="J688">
        <v>168</v>
      </c>
      <c r="K688" t="s">
        <v>84</v>
      </c>
      <c r="L688" t="s">
        <v>85</v>
      </c>
      <c r="M688" t="s">
        <v>86</v>
      </c>
      <c r="N688">
        <v>2</v>
      </c>
      <c r="O688" s="1">
        <v>44663.687800925924</v>
      </c>
      <c r="P688" s="1">
        <v>44663.736875000002</v>
      </c>
      <c r="Q688">
        <v>3363</v>
      </c>
      <c r="R688">
        <v>877</v>
      </c>
      <c r="S688" t="b">
        <v>0</v>
      </c>
      <c r="T688" t="s">
        <v>87</v>
      </c>
      <c r="U688" t="b">
        <v>1</v>
      </c>
      <c r="V688" t="s">
        <v>108</v>
      </c>
      <c r="W688" s="1">
        <v>44663.694849537038</v>
      </c>
      <c r="X688">
        <v>400</v>
      </c>
      <c r="Y688">
        <v>142</v>
      </c>
      <c r="Z688">
        <v>0</v>
      </c>
      <c r="AA688">
        <v>142</v>
      </c>
      <c r="AB688">
        <v>0</v>
      </c>
      <c r="AC688">
        <v>5</v>
      </c>
      <c r="AD688">
        <v>26</v>
      </c>
      <c r="AE688">
        <v>0</v>
      </c>
      <c r="AF688">
        <v>0</v>
      </c>
      <c r="AG688">
        <v>0</v>
      </c>
      <c r="AH688" t="s">
        <v>182</v>
      </c>
      <c r="AI688" s="1">
        <v>44663.736875000002</v>
      </c>
      <c r="AJ688">
        <v>421</v>
      </c>
      <c r="AK688">
        <v>2</v>
      </c>
      <c r="AL688">
        <v>0</v>
      </c>
      <c r="AM688">
        <v>2</v>
      </c>
      <c r="AN688">
        <v>0</v>
      </c>
      <c r="AO688">
        <v>2</v>
      </c>
      <c r="AP688">
        <v>24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45">
      <c r="A689" t="s">
        <v>1564</v>
      </c>
      <c r="B689" t="s">
        <v>79</v>
      </c>
      <c r="C689" t="s">
        <v>1565</v>
      </c>
      <c r="D689" t="s">
        <v>81</v>
      </c>
      <c r="E689" s="2" t="str">
        <f>HYPERLINK("capsilon://?command=openfolder&amp;siteaddress=FAM.docvelocity-na8.net&amp;folderid=FXC62941A1-F1BD-62F4-EE25-2CF70A11FEEC","FX2204185")</f>
        <v>FX2204185</v>
      </c>
      <c r="F689" t="s">
        <v>19</v>
      </c>
      <c r="G689" t="s">
        <v>19</v>
      </c>
      <c r="H689" t="s">
        <v>82</v>
      </c>
      <c r="I689" t="s">
        <v>1566</v>
      </c>
      <c r="J689">
        <v>152</v>
      </c>
      <c r="K689" t="s">
        <v>84</v>
      </c>
      <c r="L689" t="s">
        <v>85</v>
      </c>
      <c r="M689" t="s">
        <v>86</v>
      </c>
      <c r="N689">
        <v>1</v>
      </c>
      <c r="O689" s="1">
        <v>44652.815358796295</v>
      </c>
      <c r="P689" s="1">
        <v>44653.038148148145</v>
      </c>
      <c r="Q689">
        <v>18997</v>
      </c>
      <c r="R689">
        <v>252</v>
      </c>
      <c r="S689" t="b">
        <v>0</v>
      </c>
      <c r="T689" t="s">
        <v>87</v>
      </c>
      <c r="U689" t="b">
        <v>0</v>
      </c>
      <c r="V689" t="s">
        <v>320</v>
      </c>
      <c r="W689" s="1">
        <v>44653.038148148145</v>
      </c>
      <c r="X689">
        <v>252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152</v>
      </c>
      <c r="AE689">
        <v>140</v>
      </c>
      <c r="AF689">
        <v>0</v>
      </c>
      <c r="AG689">
        <v>4</v>
      </c>
      <c r="AH689" t="s">
        <v>87</v>
      </c>
      <c r="AI689" t="s">
        <v>87</v>
      </c>
      <c r="AJ689" t="s">
        <v>87</v>
      </c>
      <c r="AK689" t="s">
        <v>87</v>
      </c>
      <c r="AL689" t="s">
        <v>87</v>
      </c>
      <c r="AM689" t="s">
        <v>87</v>
      </c>
      <c r="AN689" t="s">
        <v>87</v>
      </c>
      <c r="AO689" t="s">
        <v>87</v>
      </c>
      <c r="AP689" t="s">
        <v>87</v>
      </c>
      <c r="AQ689" t="s">
        <v>87</v>
      </c>
      <c r="AR689" t="s">
        <v>87</v>
      </c>
      <c r="AS689" t="s">
        <v>87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45">
      <c r="A690" t="s">
        <v>1567</v>
      </c>
      <c r="B690" t="s">
        <v>79</v>
      </c>
      <c r="C690" t="s">
        <v>1551</v>
      </c>
      <c r="D690" t="s">
        <v>81</v>
      </c>
      <c r="E690" s="2" t="str">
        <f>HYPERLINK("capsilon://?command=openfolder&amp;siteaddress=FAM.docvelocity-na8.net&amp;folderid=FX350559AE-524A-1400-28E4-18B00AEAA8CA","FX22044097")</f>
        <v>FX22044097</v>
      </c>
      <c r="F690" t="s">
        <v>19</v>
      </c>
      <c r="G690" t="s">
        <v>19</v>
      </c>
      <c r="H690" t="s">
        <v>82</v>
      </c>
      <c r="I690" t="s">
        <v>1552</v>
      </c>
      <c r="J690">
        <v>177</v>
      </c>
      <c r="K690" t="s">
        <v>84</v>
      </c>
      <c r="L690" t="s">
        <v>85</v>
      </c>
      <c r="M690" t="s">
        <v>86</v>
      </c>
      <c r="N690">
        <v>2</v>
      </c>
      <c r="O690" s="1">
        <v>44663.692395833335</v>
      </c>
      <c r="P690" s="1">
        <v>44663.741967592592</v>
      </c>
      <c r="Q690">
        <v>3273</v>
      </c>
      <c r="R690">
        <v>1010</v>
      </c>
      <c r="S690" t="b">
        <v>0</v>
      </c>
      <c r="T690" t="s">
        <v>87</v>
      </c>
      <c r="U690" t="b">
        <v>1</v>
      </c>
      <c r="V690" t="s">
        <v>127</v>
      </c>
      <c r="W690" s="1">
        <v>44663.699305555558</v>
      </c>
      <c r="X690">
        <v>552</v>
      </c>
      <c r="Y690">
        <v>153</v>
      </c>
      <c r="Z690">
        <v>0</v>
      </c>
      <c r="AA690">
        <v>153</v>
      </c>
      <c r="AB690">
        <v>0</v>
      </c>
      <c r="AC690">
        <v>2</v>
      </c>
      <c r="AD690">
        <v>24</v>
      </c>
      <c r="AE690">
        <v>0</v>
      </c>
      <c r="AF690">
        <v>0</v>
      </c>
      <c r="AG690">
        <v>0</v>
      </c>
      <c r="AH690" t="s">
        <v>182</v>
      </c>
      <c r="AI690" s="1">
        <v>44663.741967592592</v>
      </c>
      <c r="AJ690">
        <v>439</v>
      </c>
      <c r="AK690">
        <v>1</v>
      </c>
      <c r="AL690">
        <v>0</v>
      </c>
      <c r="AM690">
        <v>1</v>
      </c>
      <c r="AN690">
        <v>0</v>
      </c>
      <c r="AO690">
        <v>1</v>
      </c>
      <c r="AP690">
        <v>23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45">
      <c r="A691" t="s">
        <v>1568</v>
      </c>
      <c r="B691" t="s">
        <v>79</v>
      </c>
      <c r="C691" t="s">
        <v>1558</v>
      </c>
      <c r="D691" t="s">
        <v>81</v>
      </c>
      <c r="E691" s="2" t="str">
        <f>HYPERLINK("capsilon://?command=openfolder&amp;siteaddress=FAM.docvelocity-na8.net&amp;folderid=FX81286504-77DD-1003-A644-E974CB7B5295","FX2204893")</f>
        <v>FX2204893</v>
      </c>
      <c r="F691" t="s">
        <v>19</v>
      </c>
      <c r="G691" t="s">
        <v>19</v>
      </c>
      <c r="H691" t="s">
        <v>82</v>
      </c>
      <c r="I691" t="s">
        <v>1559</v>
      </c>
      <c r="J691">
        <v>246</v>
      </c>
      <c r="K691" t="s">
        <v>84</v>
      </c>
      <c r="L691" t="s">
        <v>85</v>
      </c>
      <c r="M691" t="s">
        <v>86</v>
      </c>
      <c r="N691">
        <v>2</v>
      </c>
      <c r="O691" s="1">
        <v>44663.693773148145</v>
      </c>
      <c r="P691" s="1">
        <v>44663.754236111112</v>
      </c>
      <c r="Q691">
        <v>3674</v>
      </c>
      <c r="R691">
        <v>1550</v>
      </c>
      <c r="S691" t="b">
        <v>0</v>
      </c>
      <c r="T691" t="s">
        <v>87</v>
      </c>
      <c r="U691" t="b">
        <v>1</v>
      </c>
      <c r="V691" t="s">
        <v>180</v>
      </c>
      <c r="W691" s="1">
        <v>44663.701435185183</v>
      </c>
      <c r="X691">
        <v>625</v>
      </c>
      <c r="Y691">
        <v>186</v>
      </c>
      <c r="Z691">
        <v>0</v>
      </c>
      <c r="AA691">
        <v>186</v>
      </c>
      <c r="AB691">
        <v>0</v>
      </c>
      <c r="AC691">
        <v>20</v>
      </c>
      <c r="AD691">
        <v>60</v>
      </c>
      <c r="AE691">
        <v>0</v>
      </c>
      <c r="AF691">
        <v>0</v>
      </c>
      <c r="AG691">
        <v>0</v>
      </c>
      <c r="AH691" t="s">
        <v>99</v>
      </c>
      <c r="AI691" s="1">
        <v>44663.754236111112</v>
      </c>
      <c r="AJ691">
        <v>827</v>
      </c>
      <c r="AK691">
        <v>2</v>
      </c>
      <c r="AL691">
        <v>0</v>
      </c>
      <c r="AM691">
        <v>2</v>
      </c>
      <c r="AN691">
        <v>0</v>
      </c>
      <c r="AO691">
        <v>1</v>
      </c>
      <c r="AP691">
        <v>58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45">
      <c r="A692" t="s">
        <v>1569</v>
      </c>
      <c r="B692" t="s">
        <v>79</v>
      </c>
      <c r="C692" t="s">
        <v>1561</v>
      </c>
      <c r="D692" t="s">
        <v>81</v>
      </c>
      <c r="E692" s="2" t="str">
        <f>HYPERLINK("capsilon://?command=openfolder&amp;siteaddress=FAM.docvelocity-na8.net&amp;folderid=FX4338A5F9-2E87-1A5A-A787-7D754E0E5E05","FX22043827")</f>
        <v>FX22043827</v>
      </c>
      <c r="F692" t="s">
        <v>19</v>
      </c>
      <c r="G692" t="s">
        <v>19</v>
      </c>
      <c r="H692" t="s">
        <v>82</v>
      </c>
      <c r="I692" t="s">
        <v>1562</v>
      </c>
      <c r="J692">
        <v>262</v>
      </c>
      <c r="K692" t="s">
        <v>84</v>
      </c>
      <c r="L692" t="s">
        <v>85</v>
      </c>
      <c r="M692" t="s">
        <v>86</v>
      </c>
      <c r="N692">
        <v>2</v>
      </c>
      <c r="O692" s="1">
        <v>44663.69494212963</v>
      </c>
      <c r="P692" s="1">
        <v>44663.772303240738</v>
      </c>
      <c r="Q692">
        <v>1425</v>
      </c>
      <c r="R692">
        <v>5259</v>
      </c>
      <c r="S692" t="b">
        <v>0</v>
      </c>
      <c r="T692" t="s">
        <v>87</v>
      </c>
      <c r="U692" t="b">
        <v>1</v>
      </c>
      <c r="V692" t="s">
        <v>127</v>
      </c>
      <c r="W692" s="1">
        <v>44663.743854166663</v>
      </c>
      <c r="X692">
        <v>3848</v>
      </c>
      <c r="Y692">
        <v>149</v>
      </c>
      <c r="Z692">
        <v>0</v>
      </c>
      <c r="AA692">
        <v>149</v>
      </c>
      <c r="AB692">
        <v>42</v>
      </c>
      <c r="AC692">
        <v>109</v>
      </c>
      <c r="AD692">
        <v>113</v>
      </c>
      <c r="AE692">
        <v>0</v>
      </c>
      <c r="AF692">
        <v>0</v>
      </c>
      <c r="AG692">
        <v>0</v>
      </c>
      <c r="AH692" t="s">
        <v>115</v>
      </c>
      <c r="AI692" s="1">
        <v>44663.772303240738</v>
      </c>
      <c r="AJ692">
        <v>1358</v>
      </c>
      <c r="AK692">
        <v>16</v>
      </c>
      <c r="AL692">
        <v>0</v>
      </c>
      <c r="AM692">
        <v>16</v>
      </c>
      <c r="AN692">
        <v>42</v>
      </c>
      <c r="AO692">
        <v>18</v>
      </c>
      <c r="AP692">
        <v>97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45">
      <c r="A693" t="s">
        <v>1570</v>
      </c>
      <c r="B693" t="s">
        <v>79</v>
      </c>
      <c r="C693" t="s">
        <v>1571</v>
      </c>
      <c r="D693" t="s">
        <v>81</v>
      </c>
      <c r="E693" s="2" t="str">
        <f>HYPERLINK("capsilon://?command=openfolder&amp;siteaddress=FAM.docvelocity-na8.net&amp;folderid=FX8C4A9FE1-8031-AD34-F482-69F6A0CA468A","FX220314041")</f>
        <v>FX220314041</v>
      </c>
      <c r="F693" t="s">
        <v>19</v>
      </c>
      <c r="G693" t="s">
        <v>19</v>
      </c>
      <c r="H693" t="s">
        <v>82</v>
      </c>
      <c r="I693" t="s">
        <v>1572</v>
      </c>
      <c r="J693">
        <v>367</v>
      </c>
      <c r="K693" t="s">
        <v>84</v>
      </c>
      <c r="L693" t="s">
        <v>85</v>
      </c>
      <c r="M693" t="s">
        <v>86</v>
      </c>
      <c r="N693">
        <v>1</v>
      </c>
      <c r="O693" s="1">
        <v>44652.838993055557</v>
      </c>
      <c r="P693" s="1">
        <v>44653.069305555553</v>
      </c>
      <c r="Q693">
        <v>19007</v>
      </c>
      <c r="R693">
        <v>892</v>
      </c>
      <c r="S693" t="b">
        <v>0</v>
      </c>
      <c r="T693" t="s">
        <v>87</v>
      </c>
      <c r="U693" t="b">
        <v>0</v>
      </c>
      <c r="V693" t="s">
        <v>320</v>
      </c>
      <c r="W693" s="1">
        <v>44653.069305555553</v>
      </c>
      <c r="X693">
        <v>892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367</v>
      </c>
      <c r="AE693">
        <v>355</v>
      </c>
      <c r="AF693">
        <v>0</v>
      </c>
      <c r="AG693">
        <v>5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45">
      <c r="A694" t="s">
        <v>1573</v>
      </c>
      <c r="B694" t="s">
        <v>79</v>
      </c>
      <c r="C694" t="s">
        <v>600</v>
      </c>
      <c r="D694" t="s">
        <v>81</v>
      </c>
      <c r="E694" s="2" t="str">
        <f>HYPERLINK("capsilon://?command=openfolder&amp;siteaddress=FAM.docvelocity-na8.net&amp;folderid=FX1158A4B4-62C1-35C2-C2D3-A959EB3F8A62","FX220490")</f>
        <v>FX220490</v>
      </c>
      <c r="F694" t="s">
        <v>19</v>
      </c>
      <c r="G694" t="s">
        <v>19</v>
      </c>
      <c r="H694" t="s">
        <v>82</v>
      </c>
      <c r="I694" t="s">
        <v>1574</v>
      </c>
      <c r="J694">
        <v>219</v>
      </c>
      <c r="K694" t="s">
        <v>84</v>
      </c>
      <c r="L694" t="s">
        <v>85</v>
      </c>
      <c r="M694" t="s">
        <v>86</v>
      </c>
      <c r="N694">
        <v>1</v>
      </c>
      <c r="O694" s="1">
        <v>44652.857615740744</v>
      </c>
      <c r="P694" s="1">
        <v>44653.077534722222</v>
      </c>
      <c r="Q694">
        <v>18291</v>
      </c>
      <c r="R694">
        <v>710</v>
      </c>
      <c r="S694" t="b">
        <v>0</v>
      </c>
      <c r="T694" t="s">
        <v>87</v>
      </c>
      <c r="U694" t="b">
        <v>0</v>
      </c>
      <c r="V694" t="s">
        <v>320</v>
      </c>
      <c r="W694" s="1">
        <v>44653.077534722222</v>
      </c>
      <c r="X694">
        <v>710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219</v>
      </c>
      <c r="AE694">
        <v>195</v>
      </c>
      <c r="AF694">
        <v>0</v>
      </c>
      <c r="AG694">
        <v>9</v>
      </c>
      <c r="AH694" t="s">
        <v>87</v>
      </c>
      <c r="AI694" t="s">
        <v>87</v>
      </c>
      <c r="AJ694" t="s">
        <v>87</v>
      </c>
      <c r="AK694" t="s">
        <v>87</v>
      </c>
      <c r="AL694" t="s">
        <v>87</v>
      </c>
      <c r="AM694" t="s">
        <v>87</v>
      </c>
      <c r="AN694" t="s">
        <v>87</v>
      </c>
      <c r="AO694" t="s">
        <v>87</v>
      </c>
      <c r="AP694" t="s">
        <v>87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45">
      <c r="A695" t="s">
        <v>1575</v>
      </c>
      <c r="B695" t="s">
        <v>79</v>
      </c>
      <c r="C695" t="s">
        <v>1576</v>
      </c>
      <c r="D695" t="s">
        <v>81</v>
      </c>
      <c r="E695" s="2" t="str">
        <f>HYPERLINK("capsilon://?command=openfolder&amp;siteaddress=FAM.docvelocity-na8.net&amp;folderid=FX375CF87F-2CBD-F88D-2DB4-9B62B86873C1","FX22044027")</f>
        <v>FX22044027</v>
      </c>
      <c r="F695" t="s">
        <v>19</v>
      </c>
      <c r="G695" t="s">
        <v>19</v>
      </c>
      <c r="H695" t="s">
        <v>82</v>
      </c>
      <c r="I695" t="s">
        <v>1577</v>
      </c>
      <c r="J695">
        <v>256</v>
      </c>
      <c r="K695" t="s">
        <v>84</v>
      </c>
      <c r="L695" t="s">
        <v>85</v>
      </c>
      <c r="M695" t="s">
        <v>86</v>
      </c>
      <c r="N695">
        <v>1</v>
      </c>
      <c r="O695" s="1">
        <v>44663.719722222224</v>
      </c>
      <c r="P695" s="1">
        <v>44663.734861111108</v>
      </c>
      <c r="Q695">
        <v>1043</v>
      </c>
      <c r="R695">
        <v>265</v>
      </c>
      <c r="S695" t="b">
        <v>0</v>
      </c>
      <c r="T695" t="s">
        <v>87</v>
      </c>
      <c r="U695" t="b">
        <v>0</v>
      </c>
      <c r="V695" t="s">
        <v>88</v>
      </c>
      <c r="W695" s="1">
        <v>44663.734861111108</v>
      </c>
      <c r="X695">
        <v>180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256</v>
      </c>
      <c r="AE695">
        <v>230</v>
      </c>
      <c r="AF695">
        <v>0</v>
      </c>
      <c r="AG695">
        <v>6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45">
      <c r="A696" t="s">
        <v>1578</v>
      </c>
      <c r="B696" t="s">
        <v>79</v>
      </c>
      <c r="C696" t="s">
        <v>1579</v>
      </c>
      <c r="D696" t="s">
        <v>81</v>
      </c>
      <c r="E696" s="2" t="str">
        <f>HYPERLINK("capsilon://?command=openfolder&amp;siteaddress=FAM.docvelocity-na8.net&amp;folderid=FX2D6F38E9-BBD7-81EE-4265-A8E4C55180DB","FX22043080")</f>
        <v>FX22043080</v>
      </c>
      <c r="F696" t="s">
        <v>19</v>
      </c>
      <c r="G696" t="s">
        <v>19</v>
      </c>
      <c r="H696" t="s">
        <v>82</v>
      </c>
      <c r="I696" t="s">
        <v>1580</v>
      </c>
      <c r="J696">
        <v>28</v>
      </c>
      <c r="K696" t="s">
        <v>84</v>
      </c>
      <c r="L696" t="s">
        <v>85</v>
      </c>
      <c r="M696" t="s">
        <v>86</v>
      </c>
      <c r="N696">
        <v>2</v>
      </c>
      <c r="O696" s="1">
        <v>44663.724930555552</v>
      </c>
      <c r="P696" s="1">
        <v>44663.784143518518</v>
      </c>
      <c r="Q696">
        <v>4703</v>
      </c>
      <c r="R696">
        <v>413</v>
      </c>
      <c r="S696" t="b">
        <v>0</v>
      </c>
      <c r="T696" t="s">
        <v>87</v>
      </c>
      <c r="U696" t="b">
        <v>0</v>
      </c>
      <c r="V696" t="s">
        <v>158</v>
      </c>
      <c r="W696" s="1">
        <v>44663.730231481481</v>
      </c>
      <c r="X696">
        <v>215</v>
      </c>
      <c r="Y696">
        <v>21</v>
      </c>
      <c r="Z696">
        <v>0</v>
      </c>
      <c r="AA696">
        <v>21</v>
      </c>
      <c r="AB696">
        <v>0</v>
      </c>
      <c r="AC696">
        <v>0</v>
      </c>
      <c r="AD696">
        <v>7</v>
      </c>
      <c r="AE696">
        <v>0</v>
      </c>
      <c r="AF696">
        <v>0</v>
      </c>
      <c r="AG696">
        <v>0</v>
      </c>
      <c r="AH696" t="s">
        <v>99</v>
      </c>
      <c r="AI696" s="1">
        <v>44663.784143518518</v>
      </c>
      <c r="AJ696">
        <v>198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45">
      <c r="A697" t="s">
        <v>1581</v>
      </c>
      <c r="B697" t="s">
        <v>79</v>
      </c>
      <c r="C697" t="s">
        <v>1579</v>
      </c>
      <c r="D697" t="s">
        <v>81</v>
      </c>
      <c r="E697" s="2" t="str">
        <f>HYPERLINK("capsilon://?command=openfolder&amp;siteaddress=FAM.docvelocity-na8.net&amp;folderid=FX2D6F38E9-BBD7-81EE-4265-A8E4C55180DB","FX22043080")</f>
        <v>FX22043080</v>
      </c>
      <c r="F697" t="s">
        <v>19</v>
      </c>
      <c r="G697" t="s">
        <v>19</v>
      </c>
      <c r="H697" t="s">
        <v>82</v>
      </c>
      <c r="I697" t="s">
        <v>1582</v>
      </c>
      <c r="J697">
        <v>69</v>
      </c>
      <c r="K697" t="s">
        <v>84</v>
      </c>
      <c r="L697" t="s">
        <v>85</v>
      </c>
      <c r="M697" t="s">
        <v>86</v>
      </c>
      <c r="N697">
        <v>2</v>
      </c>
      <c r="O697" s="1">
        <v>44663.724999999999</v>
      </c>
      <c r="P697" s="1">
        <v>44663.786770833336</v>
      </c>
      <c r="Q697">
        <v>4318</v>
      </c>
      <c r="R697">
        <v>1019</v>
      </c>
      <c r="S697" t="b">
        <v>0</v>
      </c>
      <c r="T697" t="s">
        <v>87</v>
      </c>
      <c r="U697" t="b">
        <v>0</v>
      </c>
      <c r="V697" t="s">
        <v>108</v>
      </c>
      <c r="W697" s="1">
        <v>44663.745300925926</v>
      </c>
      <c r="X697">
        <v>585</v>
      </c>
      <c r="Y697">
        <v>59</v>
      </c>
      <c r="Z697">
        <v>0</v>
      </c>
      <c r="AA697">
        <v>59</v>
      </c>
      <c r="AB697">
        <v>0</v>
      </c>
      <c r="AC697">
        <v>11</v>
      </c>
      <c r="AD697">
        <v>10</v>
      </c>
      <c r="AE697">
        <v>0</v>
      </c>
      <c r="AF697">
        <v>0</v>
      </c>
      <c r="AG697">
        <v>0</v>
      </c>
      <c r="AH697" t="s">
        <v>115</v>
      </c>
      <c r="AI697" s="1">
        <v>44663.786770833336</v>
      </c>
      <c r="AJ697">
        <v>361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9</v>
      </c>
      <c r="AQ697">
        <v>0</v>
      </c>
      <c r="AR697">
        <v>0</v>
      </c>
      <c r="AS697">
        <v>0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45">
      <c r="A698" t="s">
        <v>1583</v>
      </c>
      <c r="B698" t="s">
        <v>79</v>
      </c>
      <c r="C698" t="s">
        <v>1579</v>
      </c>
      <c r="D698" t="s">
        <v>81</v>
      </c>
      <c r="E698" s="2" t="str">
        <f>HYPERLINK("capsilon://?command=openfolder&amp;siteaddress=FAM.docvelocity-na8.net&amp;folderid=FX2D6F38E9-BBD7-81EE-4265-A8E4C55180DB","FX22043080")</f>
        <v>FX22043080</v>
      </c>
      <c r="F698" t="s">
        <v>19</v>
      </c>
      <c r="G698" t="s">
        <v>19</v>
      </c>
      <c r="H698" t="s">
        <v>82</v>
      </c>
      <c r="I698" t="s">
        <v>1584</v>
      </c>
      <c r="J698">
        <v>28</v>
      </c>
      <c r="K698" t="s">
        <v>84</v>
      </c>
      <c r="L698" t="s">
        <v>85</v>
      </c>
      <c r="M698" t="s">
        <v>86</v>
      </c>
      <c r="N698">
        <v>2</v>
      </c>
      <c r="O698" s="1">
        <v>44663.725243055553</v>
      </c>
      <c r="P698" s="1">
        <v>44663.789224537039</v>
      </c>
      <c r="Q698">
        <v>5015</v>
      </c>
      <c r="R698">
        <v>513</v>
      </c>
      <c r="S698" t="b">
        <v>0</v>
      </c>
      <c r="T698" t="s">
        <v>87</v>
      </c>
      <c r="U698" t="b">
        <v>0</v>
      </c>
      <c r="V698" t="s">
        <v>148</v>
      </c>
      <c r="W698" s="1">
        <v>44663.741805555554</v>
      </c>
      <c r="X698">
        <v>275</v>
      </c>
      <c r="Y698">
        <v>21</v>
      </c>
      <c r="Z698">
        <v>0</v>
      </c>
      <c r="AA698">
        <v>21</v>
      </c>
      <c r="AB698">
        <v>0</v>
      </c>
      <c r="AC698">
        <v>2</v>
      </c>
      <c r="AD698">
        <v>7</v>
      </c>
      <c r="AE698">
        <v>0</v>
      </c>
      <c r="AF698">
        <v>0</v>
      </c>
      <c r="AG698">
        <v>0</v>
      </c>
      <c r="AH698" t="s">
        <v>115</v>
      </c>
      <c r="AI698" s="1">
        <v>44663.789224537039</v>
      </c>
      <c r="AJ698">
        <v>212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5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45">
      <c r="A699" t="s">
        <v>1585</v>
      </c>
      <c r="B699" t="s">
        <v>79</v>
      </c>
      <c r="C699" t="s">
        <v>1579</v>
      </c>
      <c r="D699" t="s">
        <v>81</v>
      </c>
      <c r="E699" s="2" t="str">
        <f>HYPERLINK("capsilon://?command=openfolder&amp;siteaddress=FAM.docvelocity-na8.net&amp;folderid=FX2D6F38E9-BBD7-81EE-4265-A8E4C55180DB","FX22043080")</f>
        <v>FX22043080</v>
      </c>
      <c r="F699" t="s">
        <v>19</v>
      </c>
      <c r="G699" t="s">
        <v>19</v>
      </c>
      <c r="H699" t="s">
        <v>82</v>
      </c>
      <c r="I699" t="s">
        <v>1586</v>
      </c>
      <c r="J699">
        <v>299</v>
      </c>
      <c r="K699" t="s">
        <v>84</v>
      </c>
      <c r="L699" t="s">
        <v>85</v>
      </c>
      <c r="M699" t="s">
        <v>86</v>
      </c>
      <c r="N699">
        <v>1</v>
      </c>
      <c r="O699" s="1">
        <v>44663.72583333333</v>
      </c>
      <c r="P699" s="1">
        <v>44663.736724537041</v>
      </c>
      <c r="Q699">
        <v>773</v>
      </c>
      <c r="R699">
        <v>168</v>
      </c>
      <c r="S699" t="b">
        <v>0</v>
      </c>
      <c r="T699" t="s">
        <v>87</v>
      </c>
      <c r="U699" t="b">
        <v>0</v>
      </c>
      <c r="V699" t="s">
        <v>88</v>
      </c>
      <c r="W699" s="1">
        <v>44663.736724537041</v>
      </c>
      <c r="X699">
        <v>143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299</v>
      </c>
      <c r="AE699">
        <v>289</v>
      </c>
      <c r="AF699">
        <v>0</v>
      </c>
      <c r="AG699">
        <v>6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45">
      <c r="A700" t="s">
        <v>1587</v>
      </c>
      <c r="B700" t="s">
        <v>79</v>
      </c>
      <c r="C700" t="s">
        <v>1588</v>
      </c>
      <c r="D700" t="s">
        <v>81</v>
      </c>
      <c r="E700" s="2" t="str">
        <f>HYPERLINK("capsilon://?command=openfolder&amp;siteaddress=FAM.docvelocity-na8.net&amp;folderid=FXF56BE6EC-28DA-904F-D164-17D7F99194C1","FX22044277")</f>
        <v>FX22044277</v>
      </c>
      <c r="F700" t="s">
        <v>19</v>
      </c>
      <c r="G700" t="s">
        <v>19</v>
      </c>
      <c r="H700" t="s">
        <v>82</v>
      </c>
      <c r="I700" t="s">
        <v>1589</v>
      </c>
      <c r="J700">
        <v>92</v>
      </c>
      <c r="K700" t="s">
        <v>84</v>
      </c>
      <c r="L700" t="s">
        <v>85</v>
      </c>
      <c r="M700" t="s">
        <v>86</v>
      </c>
      <c r="N700">
        <v>1</v>
      </c>
      <c r="O700" s="1">
        <v>44663.729305555556</v>
      </c>
      <c r="P700" s="1">
        <v>44663.73909722222</v>
      </c>
      <c r="Q700">
        <v>653</v>
      </c>
      <c r="R700">
        <v>193</v>
      </c>
      <c r="S700" t="b">
        <v>0</v>
      </c>
      <c r="T700" t="s">
        <v>87</v>
      </c>
      <c r="U700" t="b">
        <v>0</v>
      </c>
      <c r="V700" t="s">
        <v>88</v>
      </c>
      <c r="W700" s="1">
        <v>44663.73909722222</v>
      </c>
      <c r="X700">
        <v>188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92</v>
      </c>
      <c r="AE700">
        <v>87</v>
      </c>
      <c r="AF700">
        <v>0</v>
      </c>
      <c r="AG700">
        <v>4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45">
      <c r="A701" t="s">
        <v>1590</v>
      </c>
      <c r="B701" t="s">
        <v>79</v>
      </c>
      <c r="C701" t="s">
        <v>1576</v>
      </c>
      <c r="D701" t="s">
        <v>81</v>
      </c>
      <c r="E701" s="2" t="str">
        <f>HYPERLINK("capsilon://?command=openfolder&amp;siteaddress=FAM.docvelocity-na8.net&amp;folderid=FX375CF87F-2CBD-F88D-2DB4-9B62B86873C1","FX22044027")</f>
        <v>FX22044027</v>
      </c>
      <c r="F701" t="s">
        <v>19</v>
      </c>
      <c r="G701" t="s">
        <v>19</v>
      </c>
      <c r="H701" t="s">
        <v>82</v>
      </c>
      <c r="I701" t="s">
        <v>1577</v>
      </c>
      <c r="J701">
        <v>0</v>
      </c>
      <c r="K701" t="s">
        <v>84</v>
      </c>
      <c r="L701" t="s">
        <v>85</v>
      </c>
      <c r="M701" t="s">
        <v>86</v>
      </c>
      <c r="N701">
        <v>2</v>
      </c>
      <c r="O701" s="1">
        <v>44663.735196759262</v>
      </c>
      <c r="P701" s="1">
        <v>44663.770995370367</v>
      </c>
      <c r="Q701">
        <v>2186</v>
      </c>
      <c r="R701">
        <v>907</v>
      </c>
      <c r="S701" t="b">
        <v>0</v>
      </c>
      <c r="T701" t="s">
        <v>87</v>
      </c>
      <c r="U701" t="b">
        <v>1</v>
      </c>
      <c r="V701" t="s">
        <v>98</v>
      </c>
      <c r="W701" s="1">
        <v>44663.744386574072</v>
      </c>
      <c r="X701">
        <v>584</v>
      </c>
      <c r="Y701">
        <v>52</v>
      </c>
      <c r="Z701">
        <v>0</v>
      </c>
      <c r="AA701">
        <v>52</v>
      </c>
      <c r="AB701">
        <v>0</v>
      </c>
      <c r="AC701">
        <v>27</v>
      </c>
      <c r="AD701">
        <v>-52</v>
      </c>
      <c r="AE701">
        <v>0</v>
      </c>
      <c r="AF701">
        <v>0</v>
      </c>
      <c r="AG701">
        <v>0</v>
      </c>
      <c r="AH701" t="s">
        <v>99</v>
      </c>
      <c r="AI701" s="1">
        <v>44663.770995370367</v>
      </c>
      <c r="AJ701">
        <v>307</v>
      </c>
      <c r="AK701">
        <v>3</v>
      </c>
      <c r="AL701">
        <v>0</v>
      </c>
      <c r="AM701">
        <v>3</v>
      </c>
      <c r="AN701">
        <v>0</v>
      </c>
      <c r="AO701">
        <v>3</v>
      </c>
      <c r="AP701">
        <v>-55</v>
      </c>
      <c r="AQ701">
        <v>0</v>
      </c>
      <c r="AR701">
        <v>0</v>
      </c>
      <c r="AS701">
        <v>0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45">
      <c r="A702" t="s">
        <v>1591</v>
      </c>
      <c r="B702" t="s">
        <v>79</v>
      </c>
      <c r="C702" t="s">
        <v>1588</v>
      </c>
      <c r="D702" t="s">
        <v>81</v>
      </c>
      <c r="E702" s="2" t="str">
        <f>HYPERLINK("capsilon://?command=openfolder&amp;siteaddress=FAM.docvelocity-na8.net&amp;folderid=FXF56BE6EC-28DA-904F-D164-17D7F99194C1","FX22044277")</f>
        <v>FX22044277</v>
      </c>
      <c r="F702" t="s">
        <v>19</v>
      </c>
      <c r="G702" t="s">
        <v>19</v>
      </c>
      <c r="H702" t="s">
        <v>82</v>
      </c>
      <c r="I702" t="s">
        <v>1589</v>
      </c>
      <c r="J702">
        <v>164</v>
      </c>
      <c r="K702" t="s">
        <v>84</v>
      </c>
      <c r="L702" t="s">
        <v>85</v>
      </c>
      <c r="M702" t="s">
        <v>86</v>
      </c>
      <c r="N702">
        <v>2</v>
      </c>
      <c r="O702" s="1">
        <v>44663.739849537036</v>
      </c>
      <c r="P702" s="1">
        <v>44663.781469907408</v>
      </c>
      <c r="Q702">
        <v>1929</v>
      </c>
      <c r="R702">
        <v>1667</v>
      </c>
      <c r="S702" t="b">
        <v>0</v>
      </c>
      <c r="T702" t="s">
        <v>87</v>
      </c>
      <c r="U702" t="b">
        <v>1</v>
      </c>
      <c r="V702" t="s">
        <v>158</v>
      </c>
      <c r="W702" s="1">
        <v>44663.751319444447</v>
      </c>
      <c r="X702">
        <v>858</v>
      </c>
      <c r="Y702">
        <v>144</v>
      </c>
      <c r="Z702">
        <v>0</v>
      </c>
      <c r="AA702">
        <v>144</v>
      </c>
      <c r="AB702">
        <v>0</v>
      </c>
      <c r="AC702">
        <v>20</v>
      </c>
      <c r="AD702">
        <v>20</v>
      </c>
      <c r="AE702">
        <v>0</v>
      </c>
      <c r="AF702">
        <v>0</v>
      </c>
      <c r="AG702">
        <v>0</v>
      </c>
      <c r="AH702" t="s">
        <v>115</v>
      </c>
      <c r="AI702" s="1">
        <v>44663.781469907408</v>
      </c>
      <c r="AJ702">
        <v>792</v>
      </c>
      <c r="AK702">
        <v>20</v>
      </c>
      <c r="AL702">
        <v>0</v>
      </c>
      <c r="AM702">
        <v>20</v>
      </c>
      <c r="AN702">
        <v>0</v>
      </c>
      <c r="AO702">
        <v>20</v>
      </c>
      <c r="AP702">
        <v>0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45">
      <c r="A703" t="s">
        <v>1592</v>
      </c>
      <c r="B703" t="s">
        <v>79</v>
      </c>
      <c r="C703" t="s">
        <v>1593</v>
      </c>
      <c r="D703" t="s">
        <v>81</v>
      </c>
      <c r="E703" s="2" t="str">
        <f>HYPERLINK("capsilon://?command=openfolder&amp;siteaddress=FAM.docvelocity-na8.net&amp;folderid=FXB830392E-32F7-CAE1-8459-098AF2F169E2","FX22043295")</f>
        <v>FX22043295</v>
      </c>
      <c r="F703" t="s">
        <v>19</v>
      </c>
      <c r="G703" t="s">
        <v>19</v>
      </c>
      <c r="H703" t="s">
        <v>82</v>
      </c>
      <c r="I703" t="s">
        <v>1594</v>
      </c>
      <c r="J703">
        <v>59</v>
      </c>
      <c r="K703" t="s">
        <v>84</v>
      </c>
      <c r="L703" t="s">
        <v>85</v>
      </c>
      <c r="M703" t="s">
        <v>86</v>
      </c>
      <c r="N703">
        <v>2</v>
      </c>
      <c r="O703" s="1">
        <v>44663.761122685188</v>
      </c>
      <c r="P703" s="1">
        <v>44663.790127314816</v>
      </c>
      <c r="Q703">
        <v>1847</v>
      </c>
      <c r="R703">
        <v>659</v>
      </c>
      <c r="S703" t="b">
        <v>0</v>
      </c>
      <c r="T703" t="s">
        <v>87</v>
      </c>
      <c r="U703" t="b">
        <v>0</v>
      </c>
      <c r="V703" t="s">
        <v>148</v>
      </c>
      <c r="W703" s="1">
        <v>44663.765775462962</v>
      </c>
      <c r="X703">
        <v>382</v>
      </c>
      <c r="Y703">
        <v>54</v>
      </c>
      <c r="Z703">
        <v>0</v>
      </c>
      <c r="AA703">
        <v>54</v>
      </c>
      <c r="AB703">
        <v>0</v>
      </c>
      <c r="AC703">
        <v>3</v>
      </c>
      <c r="AD703">
        <v>5</v>
      </c>
      <c r="AE703">
        <v>0</v>
      </c>
      <c r="AF703">
        <v>0</v>
      </c>
      <c r="AG703">
        <v>0</v>
      </c>
      <c r="AH703" t="s">
        <v>99</v>
      </c>
      <c r="AI703" s="1">
        <v>44663.790127314816</v>
      </c>
      <c r="AJ703">
        <v>277</v>
      </c>
      <c r="AK703">
        <v>2</v>
      </c>
      <c r="AL703">
        <v>0</v>
      </c>
      <c r="AM703">
        <v>2</v>
      </c>
      <c r="AN703">
        <v>0</v>
      </c>
      <c r="AO703">
        <v>2</v>
      </c>
      <c r="AP703">
        <v>3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45">
      <c r="A704" t="s">
        <v>1595</v>
      </c>
      <c r="B704" t="s">
        <v>79</v>
      </c>
      <c r="C704" t="s">
        <v>1593</v>
      </c>
      <c r="D704" t="s">
        <v>81</v>
      </c>
      <c r="E704" s="2" t="str">
        <f>HYPERLINK("capsilon://?command=openfolder&amp;siteaddress=FAM.docvelocity-na8.net&amp;folderid=FXB830392E-32F7-CAE1-8459-098AF2F169E2","FX22043295")</f>
        <v>FX22043295</v>
      </c>
      <c r="F704" t="s">
        <v>19</v>
      </c>
      <c r="G704" t="s">
        <v>19</v>
      </c>
      <c r="H704" t="s">
        <v>82</v>
      </c>
      <c r="I704" t="s">
        <v>1596</v>
      </c>
      <c r="J704">
        <v>0</v>
      </c>
      <c r="K704" t="s">
        <v>84</v>
      </c>
      <c r="L704" t="s">
        <v>85</v>
      </c>
      <c r="M704" t="s">
        <v>86</v>
      </c>
      <c r="N704">
        <v>2</v>
      </c>
      <c r="O704" s="1">
        <v>44663.761516203704</v>
      </c>
      <c r="P704" s="1">
        <v>44663.79587962963</v>
      </c>
      <c r="Q704">
        <v>658</v>
      </c>
      <c r="R704">
        <v>2311</v>
      </c>
      <c r="S704" t="b">
        <v>0</v>
      </c>
      <c r="T704" t="s">
        <v>87</v>
      </c>
      <c r="U704" t="b">
        <v>0</v>
      </c>
      <c r="V704" t="s">
        <v>127</v>
      </c>
      <c r="W704" s="1">
        <v>44663.789039351854</v>
      </c>
      <c r="X704">
        <v>1720</v>
      </c>
      <c r="Y704">
        <v>52</v>
      </c>
      <c r="Z704">
        <v>0</v>
      </c>
      <c r="AA704">
        <v>52</v>
      </c>
      <c r="AB704">
        <v>0</v>
      </c>
      <c r="AC704">
        <v>29</v>
      </c>
      <c r="AD704">
        <v>-52</v>
      </c>
      <c r="AE704">
        <v>0</v>
      </c>
      <c r="AF704">
        <v>0</v>
      </c>
      <c r="AG704">
        <v>0</v>
      </c>
      <c r="AH704" t="s">
        <v>115</v>
      </c>
      <c r="AI704" s="1">
        <v>44663.79587962963</v>
      </c>
      <c r="AJ704">
        <v>574</v>
      </c>
      <c r="AK704">
        <v>7</v>
      </c>
      <c r="AL704">
        <v>0</v>
      </c>
      <c r="AM704">
        <v>7</v>
      </c>
      <c r="AN704">
        <v>0</v>
      </c>
      <c r="AO704">
        <v>7</v>
      </c>
      <c r="AP704">
        <v>-59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45">
      <c r="A705" t="s">
        <v>1597</v>
      </c>
      <c r="B705" t="s">
        <v>79</v>
      </c>
      <c r="C705" t="s">
        <v>1593</v>
      </c>
      <c r="D705" t="s">
        <v>81</v>
      </c>
      <c r="E705" s="2" t="str">
        <f>HYPERLINK("capsilon://?command=openfolder&amp;siteaddress=FAM.docvelocity-na8.net&amp;folderid=FXB830392E-32F7-CAE1-8459-098AF2F169E2","FX22043295")</f>
        <v>FX22043295</v>
      </c>
      <c r="F705" t="s">
        <v>19</v>
      </c>
      <c r="G705" t="s">
        <v>19</v>
      </c>
      <c r="H705" t="s">
        <v>82</v>
      </c>
      <c r="I705" t="s">
        <v>1598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44663.765324074076</v>
      </c>
      <c r="P705" s="1">
        <v>44663.798148148147</v>
      </c>
      <c r="Q705">
        <v>1880</v>
      </c>
      <c r="R705">
        <v>956</v>
      </c>
      <c r="S705" t="b">
        <v>0</v>
      </c>
      <c r="T705" t="s">
        <v>87</v>
      </c>
      <c r="U705" t="b">
        <v>0</v>
      </c>
      <c r="V705" t="s">
        <v>180</v>
      </c>
      <c r="W705" s="1">
        <v>44663.793310185189</v>
      </c>
      <c r="X705">
        <v>636</v>
      </c>
      <c r="Y705">
        <v>52</v>
      </c>
      <c r="Z705">
        <v>0</v>
      </c>
      <c r="AA705">
        <v>52</v>
      </c>
      <c r="AB705">
        <v>0</v>
      </c>
      <c r="AC705">
        <v>49</v>
      </c>
      <c r="AD705">
        <v>-52</v>
      </c>
      <c r="AE705">
        <v>0</v>
      </c>
      <c r="AF705">
        <v>0</v>
      </c>
      <c r="AG705">
        <v>0</v>
      </c>
      <c r="AH705" t="s">
        <v>115</v>
      </c>
      <c r="AI705" s="1">
        <v>44663.798148148147</v>
      </c>
      <c r="AJ705">
        <v>195</v>
      </c>
      <c r="AK705">
        <v>2</v>
      </c>
      <c r="AL705">
        <v>0</v>
      </c>
      <c r="AM705">
        <v>2</v>
      </c>
      <c r="AN705">
        <v>0</v>
      </c>
      <c r="AO705">
        <v>2</v>
      </c>
      <c r="AP705">
        <v>-54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45">
      <c r="A706" t="s">
        <v>1599</v>
      </c>
      <c r="B706" t="s">
        <v>79</v>
      </c>
      <c r="C706" t="s">
        <v>1593</v>
      </c>
      <c r="D706" t="s">
        <v>81</v>
      </c>
      <c r="E706" s="2" t="str">
        <f>HYPERLINK("capsilon://?command=openfolder&amp;siteaddress=FAM.docvelocity-na8.net&amp;folderid=FXB830392E-32F7-CAE1-8459-098AF2F169E2","FX22043295")</f>
        <v>FX22043295</v>
      </c>
      <c r="F706" t="s">
        <v>19</v>
      </c>
      <c r="G706" t="s">
        <v>19</v>
      </c>
      <c r="H706" t="s">
        <v>82</v>
      </c>
      <c r="I706" t="s">
        <v>1600</v>
      </c>
      <c r="J706">
        <v>28</v>
      </c>
      <c r="K706" t="s">
        <v>84</v>
      </c>
      <c r="L706" t="s">
        <v>85</v>
      </c>
      <c r="M706" t="s">
        <v>86</v>
      </c>
      <c r="N706">
        <v>2</v>
      </c>
      <c r="O706" s="1">
        <v>44663.766886574071</v>
      </c>
      <c r="P706" s="1">
        <v>44663.80023148148</v>
      </c>
      <c r="Q706">
        <v>2043</v>
      </c>
      <c r="R706">
        <v>838</v>
      </c>
      <c r="S706" t="b">
        <v>0</v>
      </c>
      <c r="T706" t="s">
        <v>87</v>
      </c>
      <c r="U706" t="b">
        <v>0</v>
      </c>
      <c r="V706" t="s">
        <v>127</v>
      </c>
      <c r="W706" s="1">
        <v>44663.796215277776</v>
      </c>
      <c r="X706">
        <v>619</v>
      </c>
      <c r="Y706">
        <v>21</v>
      </c>
      <c r="Z706">
        <v>0</v>
      </c>
      <c r="AA706">
        <v>21</v>
      </c>
      <c r="AB706">
        <v>0</v>
      </c>
      <c r="AC706">
        <v>4</v>
      </c>
      <c r="AD706">
        <v>7</v>
      </c>
      <c r="AE706">
        <v>0</v>
      </c>
      <c r="AF706">
        <v>0</v>
      </c>
      <c r="AG706">
        <v>0</v>
      </c>
      <c r="AH706" t="s">
        <v>115</v>
      </c>
      <c r="AI706" s="1">
        <v>44663.80023148148</v>
      </c>
      <c r="AJ706">
        <v>179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45">
      <c r="A707" t="s">
        <v>1601</v>
      </c>
      <c r="B707" t="s">
        <v>79</v>
      </c>
      <c r="C707" t="s">
        <v>1593</v>
      </c>
      <c r="D707" t="s">
        <v>81</v>
      </c>
      <c r="E707" s="2" t="str">
        <f>HYPERLINK("capsilon://?command=openfolder&amp;siteaddress=FAM.docvelocity-na8.net&amp;folderid=FXB830392E-32F7-CAE1-8459-098AF2F169E2","FX22043295")</f>
        <v>FX22043295</v>
      </c>
      <c r="F707" t="s">
        <v>19</v>
      </c>
      <c r="G707" t="s">
        <v>19</v>
      </c>
      <c r="H707" t="s">
        <v>82</v>
      </c>
      <c r="I707" t="s">
        <v>1602</v>
      </c>
      <c r="J707">
        <v>28</v>
      </c>
      <c r="K707" t="s">
        <v>84</v>
      </c>
      <c r="L707" t="s">
        <v>85</v>
      </c>
      <c r="M707" t="s">
        <v>86</v>
      </c>
      <c r="N707">
        <v>2</v>
      </c>
      <c r="O707" s="1">
        <v>44663.767256944448</v>
      </c>
      <c r="P707" s="1">
        <v>44663.800439814811</v>
      </c>
      <c r="Q707">
        <v>2770</v>
      </c>
      <c r="R707">
        <v>97</v>
      </c>
      <c r="S707" t="b">
        <v>0</v>
      </c>
      <c r="T707" t="s">
        <v>87</v>
      </c>
      <c r="U707" t="b">
        <v>0</v>
      </c>
      <c r="V707" t="s">
        <v>180</v>
      </c>
      <c r="W707" s="1">
        <v>44663.79409722222</v>
      </c>
      <c r="X707">
        <v>68</v>
      </c>
      <c r="Y707">
        <v>0</v>
      </c>
      <c r="Z707">
        <v>0</v>
      </c>
      <c r="AA707">
        <v>0</v>
      </c>
      <c r="AB707">
        <v>21</v>
      </c>
      <c r="AC707">
        <v>0</v>
      </c>
      <c r="AD707">
        <v>28</v>
      </c>
      <c r="AE707">
        <v>0</v>
      </c>
      <c r="AF707">
        <v>0</v>
      </c>
      <c r="AG707">
        <v>0</v>
      </c>
      <c r="AH707" t="s">
        <v>115</v>
      </c>
      <c r="AI707" s="1">
        <v>44663.800439814811</v>
      </c>
      <c r="AJ707">
        <v>17</v>
      </c>
      <c r="AK707">
        <v>0</v>
      </c>
      <c r="AL707">
        <v>0</v>
      </c>
      <c r="AM707">
        <v>0</v>
      </c>
      <c r="AN707">
        <v>21</v>
      </c>
      <c r="AO707">
        <v>0</v>
      </c>
      <c r="AP707">
        <v>28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45">
      <c r="A708" t="s">
        <v>1603</v>
      </c>
      <c r="B708" t="s">
        <v>79</v>
      </c>
      <c r="C708" t="s">
        <v>1604</v>
      </c>
      <c r="D708" t="s">
        <v>81</v>
      </c>
      <c r="E708" s="2" t="str">
        <f>HYPERLINK("capsilon://?command=openfolder&amp;siteaddress=FAM.docvelocity-na8.net&amp;folderid=FX00DF6215-9FB4-56F9-4E1C-B75546FA4534","FX2204708")</f>
        <v>FX2204708</v>
      </c>
      <c r="F708" t="s">
        <v>19</v>
      </c>
      <c r="G708" t="s">
        <v>19</v>
      </c>
      <c r="H708" t="s">
        <v>82</v>
      </c>
      <c r="I708" t="s">
        <v>1605</v>
      </c>
      <c r="J708">
        <v>0</v>
      </c>
      <c r="K708" t="s">
        <v>84</v>
      </c>
      <c r="L708" t="s">
        <v>85</v>
      </c>
      <c r="M708" t="s">
        <v>86</v>
      </c>
      <c r="N708">
        <v>1</v>
      </c>
      <c r="O708" s="1">
        <v>44663.782523148147</v>
      </c>
      <c r="P708" s="1">
        <v>44663.843310185184</v>
      </c>
      <c r="Q708">
        <v>3440</v>
      </c>
      <c r="R708">
        <v>1812</v>
      </c>
      <c r="S708" t="b">
        <v>0</v>
      </c>
      <c r="T708" t="s">
        <v>87</v>
      </c>
      <c r="U708" t="b">
        <v>0</v>
      </c>
      <c r="V708" t="s">
        <v>320</v>
      </c>
      <c r="W708" s="1">
        <v>44663.843310185184</v>
      </c>
      <c r="X708">
        <v>1211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52</v>
      </c>
      <c r="AF708">
        <v>0</v>
      </c>
      <c r="AG708">
        <v>1</v>
      </c>
      <c r="AH708" t="s">
        <v>87</v>
      </c>
      <c r="AI708" t="s">
        <v>87</v>
      </c>
      <c r="AJ708" t="s">
        <v>87</v>
      </c>
      <c r="AK708" t="s">
        <v>87</v>
      </c>
      <c r="AL708" t="s">
        <v>87</v>
      </c>
      <c r="AM708" t="s">
        <v>87</v>
      </c>
      <c r="AN708" t="s">
        <v>87</v>
      </c>
      <c r="AO708" t="s">
        <v>87</v>
      </c>
      <c r="AP708" t="s">
        <v>87</v>
      </c>
      <c r="AQ708" t="s">
        <v>87</v>
      </c>
      <c r="AR708" t="s">
        <v>87</v>
      </c>
      <c r="AS708" t="s">
        <v>87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45">
      <c r="A709" t="s">
        <v>1606</v>
      </c>
      <c r="B709" t="s">
        <v>79</v>
      </c>
      <c r="C709" t="s">
        <v>1607</v>
      </c>
      <c r="D709" t="s">
        <v>81</v>
      </c>
      <c r="E709" s="2" t="str">
        <f>HYPERLINK("capsilon://?command=openfolder&amp;siteaddress=FAM.docvelocity-na8.net&amp;folderid=FXB4175005-A0E9-B87E-A564-1F40723AF8D3","FX2204365")</f>
        <v>FX2204365</v>
      </c>
      <c r="F709" t="s">
        <v>19</v>
      </c>
      <c r="G709" t="s">
        <v>19</v>
      </c>
      <c r="H709" t="s">
        <v>82</v>
      </c>
      <c r="I709" t="s">
        <v>1608</v>
      </c>
      <c r="J709">
        <v>118</v>
      </c>
      <c r="K709" t="s">
        <v>84</v>
      </c>
      <c r="L709" t="s">
        <v>85</v>
      </c>
      <c r="M709" t="s">
        <v>86</v>
      </c>
      <c r="N709">
        <v>1</v>
      </c>
      <c r="O709" s="1">
        <v>44652.958460648151</v>
      </c>
      <c r="P709" s="1">
        <v>44653.125520833331</v>
      </c>
      <c r="Q709">
        <v>13894</v>
      </c>
      <c r="R709">
        <v>540</v>
      </c>
      <c r="S709" t="b">
        <v>0</v>
      </c>
      <c r="T709" t="s">
        <v>87</v>
      </c>
      <c r="U709" t="b">
        <v>0</v>
      </c>
      <c r="V709" t="s">
        <v>320</v>
      </c>
      <c r="W709" s="1">
        <v>44653.125520833331</v>
      </c>
      <c r="X709">
        <v>540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118</v>
      </c>
      <c r="AE709">
        <v>106</v>
      </c>
      <c r="AF709">
        <v>0</v>
      </c>
      <c r="AG709">
        <v>5</v>
      </c>
      <c r="AH709" t="s">
        <v>87</v>
      </c>
      <c r="AI709" t="s">
        <v>87</v>
      </c>
      <c r="AJ709" t="s">
        <v>87</v>
      </c>
      <c r="AK709" t="s">
        <v>87</v>
      </c>
      <c r="AL709" t="s">
        <v>87</v>
      </c>
      <c r="AM709" t="s">
        <v>87</v>
      </c>
      <c r="AN709" t="s">
        <v>87</v>
      </c>
      <c r="AO709" t="s">
        <v>87</v>
      </c>
      <c r="AP709" t="s">
        <v>87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45">
      <c r="A710" t="s">
        <v>1609</v>
      </c>
      <c r="B710" t="s">
        <v>79</v>
      </c>
      <c r="C710" t="s">
        <v>1610</v>
      </c>
      <c r="D710" t="s">
        <v>81</v>
      </c>
      <c r="E710" s="2" t="str">
        <f>HYPERLINK("capsilon://?command=openfolder&amp;siteaddress=FAM.docvelocity-na8.net&amp;folderid=FX508AB9FD-4768-34D3-7DBD-14D4DB16252C","FX22043650")</f>
        <v>FX22043650</v>
      </c>
      <c r="F710" t="s">
        <v>19</v>
      </c>
      <c r="G710" t="s">
        <v>19</v>
      </c>
      <c r="H710" t="s">
        <v>82</v>
      </c>
      <c r="I710" t="s">
        <v>1611</v>
      </c>
      <c r="J710">
        <v>398</v>
      </c>
      <c r="K710" t="s">
        <v>84</v>
      </c>
      <c r="L710" t="s">
        <v>85</v>
      </c>
      <c r="M710" t="s">
        <v>86</v>
      </c>
      <c r="N710">
        <v>1</v>
      </c>
      <c r="O710" s="1">
        <v>44663.809675925928</v>
      </c>
      <c r="P710" s="1">
        <v>44663.829282407409</v>
      </c>
      <c r="Q710">
        <v>981</v>
      </c>
      <c r="R710">
        <v>713</v>
      </c>
      <c r="S710" t="b">
        <v>0</v>
      </c>
      <c r="T710" t="s">
        <v>87</v>
      </c>
      <c r="U710" t="b">
        <v>0</v>
      </c>
      <c r="V710" t="s">
        <v>320</v>
      </c>
      <c r="W710" s="1">
        <v>44663.829282407409</v>
      </c>
      <c r="X710">
        <v>713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398</v>
      </c>
      <c r="AE710">
        <v>373</v>
      </c>
      <c r="AF710">
        <v>0</v>
      </c>
      <c r="AG710">
        <v>8</v>
      </c>
      <c r="AH710" t="s">
        <v>87</v>
      </c>
      <c r="AI710" t="s">
        <v>87</v>
      </c>
      <c r="AJ710" t="s">
        <v>87</v>
      </c>
      <c r="AK710" t="s">
        <v>87</v>
      </c>
      <c r="AL710" t="s">
        <v>87</v>
      </c>
      <c r="AM710" t="s">
        <v>87</v>
      </c>
      <c r="AN710" t="s">
        <v>87</v>
      </c>
      <c r="AO710" t="s">
        <v>87</v>
      </c>
      <c r="AP710" t="s">
        <v>87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45">
      <c r="A711" t="s">
        <v>1612</v>
      </c>
      <c r="B711" t="s">
        <v>79</v>
      </c>
      <c r="C711" t="s">
        <v>1610</v>
      </c>
      <c r="D711" t="s">
        <v>81</v>
      </c>
      <c r="E711" s="2" t="str">
        <f>HYPERLINK("capsilon://?command=openfolder&amp;siteaddress=FAM.docvelocity-na8.net&amp;folderid=FX508AB9FD-4768-34D3-7DBD-14D4DB16252C","FX22043650")</f>
        <v>FX22043650</v>
      </c>
      <c r="F711" t="s">
        <v>19</v>
      </c>
      <c r="G711" t="s">
        <v>19</v>
      </c>
      <c r="H711" t="s">
        <v>82</v>
      </c>
      <c r="I711" t="s">
        <v>1611</v>
      </c>
      <c r="J711">
        <v>0</v>
      </c>
      <c r="K711" t="s">
        <v>84</v>
      </c>
      <c r="L711" t="s">
        <v>85</v>
      </c>
      <c r="M711" t="s">
        <v>86</v>
      </c>
      <c r="N711">
        <v>2</v>
      </c>
      <c r="O711" s="1">
        <v>44663.829641203702</v>
      </c>
      <c r="P711" s="1">
        <v>44663.877314814818</v>
      </c>
      <c r="Q711">
        <v>2604</v>
      </c>
      <c r="R711">
        <v>1515</v>
      </c>
      <c r="S711" t="b">
        <v>0</v>
      </c>
      <c r="T711" t="s">
        <v>87</v>
      </c>
      <c r="U711" t="b">
        <v>1</v>
      </c>
      <c r="V711" t="s">
        <v>245</v>
      </c>
      <c r="W711" s="1">
        <v>44663.846597222226</v>
      </c>
      <c r="X711">
        <v>989</v>
      </c>
      <c r="Y711">
        <v>89</v>
      </c>
      <c r="Z711">
        <v>0</v>
      </c>
      <c r="AA711">
        <v>89</v>
      </c>
      <c r="AB711">
        <v>0</v>
      </c>
      <c r="AC711">
        <v>59</v>
      </c>
      <c r="AD711">
        <v>-89</v>
      </c>
      <c r="AE711">
        <v>0</v>
      </c>
      <c r="AF711">
        <v>0</v>
      </c>
      <c r="AG711">
        <v>0</v>
      </c>
      <c r="AH711" t="s">
        <v>200</v>
      </c>
      <c r="AI711" s="1">
        <v>44663.877314814818</v>
      </c>
      <c r="AJ711">
        <v>506</v>
      </c>
      <c r="AK711">
        <v>2</v>
      </c>
      <c r="AL711">
        <v>0</v>
      </c>
      <c r="AM711">
        <v>2</v>
      </c>
      <c r="AN711">
        <v>0</v>
      </c>
      <c r="AO711">
        <v>1</v>
      </c>
      <c r="AP711">
        <v>-91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45">
      <c r="A712" t="s">
        <v>1613</v>
      </c>
      <c r="B712" t="s">
        <v>79</v>
      </c>
      <c r="C712" t="s">
        <v>1604</v>
      </c>
      <c r="D712" t="s">
        <v>81</v>
      </c>
      <c r="E712" s="2" t="str">
        <f>HYPERLINK("capsilon://?command=openfolder&amp;siteaddress=FAM.docvelocity-na8.net&amp;folderid=FX00DF6215-9FB4-56F9-4E1C-B75546FA4534","FX2204708")</f>
        <v>FX2204708</v>
      </c>
      <c r="F712" t="s">
        <v>19</v>
      </c>
      <c r="G712" t="s">
        <v>19</v>
      </c>
      <c r="H712" t="s">
        <v>82</v>
      </c>
      <c r="I712" t="s">
        <v>1605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44663.843668981484</v>
      </c>
      <c r="P712" s="1">
        <v>44663.881111111114</v>
      </c>
      <c r="Q712">
        <v>1655</v>
      </c>
      <c r="R712">
        <v>1580</v>
      </c>
      <c r="S712" t="b">
        <v>0</v>
      </c>
      <c r="T712" t="s">
        <v>87</v>
      </c>
      <c r="U712" t="b">
        <v>1</v>
      </c>
      <c r="V712" t="s">
        <v>245</v>
      </c>
      <c r="W712" s="1">
        <v>44663.866261574076</v>
      </c>
      <c r="X712">
        <v>1075</v>
      </c>
      <c r="Y712">
        <v>37</v>
      </c>
      <c r="Z712">
        <v>0</v>
      </c>
      <c r="AA712">
        <v>37</v>
      </c>
      <c r="AB712">
        <v>0</v>
      </c>
      <c r="AC712">
        <v>24</v>
      </c>
      <c r="AD712">
        <v>-37</v>
      </c>
      <c r="AE712">
        <v>0</v>
      </c>
      <c r="AF712">
        <v>0</v>
      </c>
      <c r="AG712">
        <v>0</v>
      </c>
      <c r="AH712" t="s">
        <v>299</v>
      </c>
      <c r="AI712" s="1">
        <v>44663.881111111114</v>
      </c>
      <c r="AJ712">
        <v>356</v>
      </c>
      <c r="AK712">
        <v>2</v>
      </c>
      <c r="AL712">
        <v>0</v>
      </c>
      <c r="AM712">
        <v>2</v>
      </c>
      <c r="AN712">
        <v>0</v>
      </c>
      <c r="AO712">
        <v>6</v>
      </c>
      <c r="AP712">
        <v>-39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45">
      <c r="A713" t="s">
        <v>1614</v>
      </c>
      <c r="B713" t="s">
        <v>79</v>
      </c>
      <c r="C713" t="s">
        <v>1203</v>
      </c>
      <c r="D713" t="s">
        <v>81</v>
      </c>
      <c r="E713" s="2" t="str">
        <f>HYPERLINK("capsilon://?command=openfolder&amp;siteaddress=FAM.docvelocity-na8.net&amp;folderid=FX131A8FD7-0162-1108-2DBA-5B041560B298","FX22042702")</f>
        <v>FX22042702</v>
      </c>
      <c r="F713" t="s">
        <v>19</v>
      </c>
      <c r="G713" t="s">
        <v>19</v>
      </c>
      <c r="H713" t="s">
        <v>82</v>
      </c>
      <c r="I713" t="s">
        <v>1615</v>
      </c>
      <c r="J713">
        <v>0</v>
      </c>
      <c r="K713" t="s">
        <v>84</v>
      </c>
      <c r="L713" t="s">
        <v>85</v>
      </c>
      <c r="M713" t="s">
        <v>86</v>
      </c>
      <c r="N713">
        <v>2</v>
      </c>
      <c r="O713" s="1">
        <v>44663.846539351849</v>
      </c>
      <c r="P713" s="1">
        <v>44663.87877314815</v>
      </c>
      <c r="Q713">
        <v>2475</v>
      </c>
      <c r="R713">
        <v>310</v>
      </c>
      <c r="S713" t="b">
        <v>0</v>
      </c>
      <c r="T713" t="s">
        <v>87</v>
      </c>
      <c r="U713" t="b">
        <v>0</v>
      </c>
      <c r="V713" t="s">
        <v>320</v>
      </c>
      <c r="W713" s="1">
        <v>44663.858796296299</v>
      </c>
      <c r="X713">
        <v>185</v>
      </c>
      <c r="Y713">
        <v>9</v>
      </c>
      <c r="Z713">
        <v>0</v>
      </c>
      <c r="AA713">
        <v>9</v>
      </c>
      <c r="AB713">
        <v>0</v>
      </c>
      <c r="AC713">
        <v>0</v>
      </c>
      <c r="AD713">
        <v>-9</v>
      </c>
      <c r="AE713">
        <v>0</v>
      </c>
      <c r="AF713">
        <v>0</v>
      </c>
      <c r="AG713">
        <v>0</v>
      </c>
      <c r="AH713" t="s">
        <v>200</v>
      </c>
      <c r="AI713" s="1">
        <v>44663.87877314815</v>
      </c>
      <c r="AJ713">
        <v>125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-9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45">
      <c r="A714" t="s">
        <v>1616</v>
      </c>
      <c r="B714" t="s">
        <v>79</v>
      </c>
      <c r="C714" t="s">
        <v>1604</v>
      </c>
      <c r="D714" t="s">
        <v>81</v>
      </c>
      <c r="E714" s="2" t="str">
        <f>HYPERLINK("capsilon://?command=openfolder&amp;siteaddress=FAM.docvelocity-na8.net&amp;folderid=FX00DF6215-9FB4-56F9-4E1C-B75546FA4534","FX2204708")</f>
        <v>FX2204708</v>
      </c>
      <c r="F714" t="s">
        <v>19</v>
      </c>
      <c r="G714" t="s">
        <v>19</v>
      </c>
      <c r="H714" t="s">
        <v>82</v>
      </c>
      <c r="I714" t="s">
        <v>1617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44663.927997685183</v>
      </c>
      <c r="P714" s="1">
        <v>44663.953576388885</v>
      </c>
      <c r="Q714">
        <v>2136</v>
      </c>
      <c r="R714">
        <v>74</v>
      </c>
      <c r="S714" t="b">
        <v>0</v>
      </c>
      <c r="T714" t="s">
        <v>87</v>
      </c>
      <c r="U714" t="b">
        <v>0</v>
      </c>
      <c r="V714" t="s">
        <v>245</v>
      </c>
      <c r="W714" s="1">
        <v>44663.92864583333</v>
      </c>
      <c r="X714">
        <v>44</v>
      </c>
      <c r="Y714">
        <v>0</v>
      </c>
      <c r="Z714">
        <v>0</v>
      </c>
      <c r="AA714">
        <v>0</v>
      </c>
      <c r="AB714">
        <v>52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200</v>
      </c>
      <c r="AI714" s="1">
        <v>44663.953576388885</v>
      </c>
      <c r="AJ714">
        <v>30</v>
      </c>
      <c r="AK714">
        <v>0</v>
      </c>
      <c r="AL714">
        <v>0</v>
      </c>
      <c r="AM714">
        <v>0</v>
      </c>
      <c r="AN714">
        <v>52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45">
      <c r="A715" t="s">
        <v>1618</v>
      </c>
      <c r="B715" t="s">
        <v>79</v>
      </c>
      <c r="C715" t="s">
        <v>1619</v>
      </c>
      <c r="D715" t="s">
        <v>81</v>
      </c>
      <c r="E715" s="2" t="str">
        <f>HYPERLINK("capsilon://?command=openfolder&amp;siteaddress=FAM.docvelocity-na8.net&amp;folderid=FX5CCAA4BD-A1D6-0D0E-10F5-513463EAEF7B","FX22044081")</f>
        <v>FX22044081</v>
      </c>
      <c r="F715" t="s">
        <v>19</v>
      </c>
      <c r="G715" t="s">
        <v>19</v>
      </c>
      <c r="H715" t="s">
        <v>82</v>
      </c>
      <c r="I715" t="s">
        <v>1620</v>
      </c>
      <c r="J715">
        <v>65</v>
      </c>
      <c r="K715" t="s">
        <v>84</v>
      </c>
      <c r="L715" t="s">
        <v>85</v>
      </c>
      <c r="M715" t="s">
        <v>86</v>
      </c>
      <c r="N715">
        <v>2</v>
      </c>
      <c r="O715" s="1">
        <v>44663.980127314811</v>
      </c>
      <c r="P715" s="1">
        <v>44663.997800925928</v>
      </c>
      <c r="Q715">
        <v>800</v>
      </c>
      <c r="R715">
        <v>727</v>
      </c>
      <c r="S715" t="b">
        <v>0</v>
      </c>
      <c r="T715" t="s">
        <v>87</v>
      </c>
      <c r="U715" t="b">
        <v>0</v>
      </c>
      <c r="V715" t="s">
        <v>245</v>
      </c>
      <c r="W715" s="1">
        <v>44663.991365740738</v>
      </c>
      <c r="X715">
        <v>468</v>
      </c>
      <c r="Y715">
        <v>48</v>
      </c>
      <c r="Z715">
        <v>0</v>
      </c>
      <c r="AA715">
        <v>48</v>
      </c>
      <c r="AB715">
        <v>0</v>
      </c>
      <c r="AC715">
        <v>4</v>
      </c>
      <c r="AD715">
        <v>17</v>
      </c>
      <c r="AE715">
        <v>0</v>
      </c>
      <c r="AF715">
        <v>0</v>
      </c>
      <c r="AG715">
        <v>0</v>
      </c>
      <c r="AH715" t="s">
        <v>240</v>
      </c>
      <c r="AI715" s="1">
        <v>44663.997800925928</v>
      </c>
      <c r="AJ715">
        <v>251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17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45">
      <c r="A716" t="s">
        <v>1621</v>
      </c>
      <c r="B716" t="s">
        <v>79</v>
      </c>
      <c r="C716" t="s">
        <v>1540</v>
      </c>
      <c r="D716" t="s">
        <v>81</v>
      </c>
      <c r="E716" s="2" t="str">
        <f>HYPERLINK("capsilon://?command=openfolder&amp;siteaddress=FAM.docvelocity-na8.net&amp;folderid=FX4BB3C708-17F7-7BB7-F8B0-6BAD889E7103","FX220312816")</f>
        <v>FX220312816</v>
      </c>
      <c r="F716" t="s">
        <v>19</v>
      </c>
      <c r="G716" t="s">
        <v>19</v>
      </c>
      <c r="H716" t="s">
        <v>82</v>
      </c>
      <c r="I716" t="s">
        <v>1541</v>
      </c>
      <c r="J716">
        <v>267</v>
      </c>
      <c r="K716" t="s">
        <v>84</v>
      </c>
      <c r="L716" t="s">
        <v>85</v>
      </c>
      <c r="M716" t="s">
        <v>86</v>
      </c>
      <c r="N716">
        <v>2</v>
      </c>
      <c r="O716" s="1">
        <v>44653.036122685182</v>
      </c>
      <c r="P716" s="1">
        <v>44653.075219907405</v>
      </c>
      <c r="Q716">
        <v>1238</v>
      </c>
      <c r="R716">
        <v>2140</v>
      </c>
      <c r="S716" t="b">
        <v>0</v>
      </c>
      <c r="T716" t="s">
        <v>87</v>
      </c>
      <c r="U716" t="b">
        <v>1</v>
      </c>
      <c r="V716" t="s">
        <v>320</v>
      </c>
      <c r="W716" s="1">
        <v>44653.049178240741</v>
      </c>
      <c r="X716">
        <v>952</v>
      </c>
      <c r="Y716">
        <v>231</v>
      </c>
      <c r="Z716">
        <v>0</v>
      </c>
      <c r="AA716">
        <v>231</v>
      </c>
      <c r="AB716">
        <v>0</v>
      </c>
      <c r="AC716">
        <v>19</v>
      </c>
      <c r="AD716">
        <v>36</v>
      </c>
      <c r="AE716">
        <v>0</v>
      </c>
      <c r="AF716">
        <v>0</v>
      </c>
      <c r="AG716">
        <v>0</v>
      </c>
      <c r="AH716" t="s">
        <v>240</v>
      </c>
      <c r="AI716" s="1">
        <v>44653.075219907405</v>
      </c>
      <c r="AJ716">
        <v>1088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36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45">
      <c r="A717" t="s">
        <v>1622</v>
      </c>
      <c r="B717" t="s">
        <v>79</v>
      </c>
      <c r="C717" t="s">
        <v>1565</v>
      </c>
      <c r="D717" t="s">
        <v>81</v>
      </c>
      <c r="E717" s="2" t="str">
        <f>HYPERLINK("capsilon://?command=openfolder&amp;siteaddress=FAM.docvelocity-na8.net&amp;folderid=FXC62941A1-F1BD-62F4-EE25-2CF70A11FEEC","FX2204185")</f>
        <v>FX2204185</v>
      </c>
      <c r="F717" t="s">
        <v>19</v>
      </c>
      <c r="G717" t="s">
        <v>19</v>
      </c>
      <c r="H717" t="s">
        <v>82</v>
      </c>
      <c r="I717" t="s">
        <v>1566</v>
      </c>
      <c r="J717">
        <v>204</v>
      </c>
      <c r="K717" t="s">
        <v>84</v>
      </c>
      <c r="L717" t="s">
        <v>85</v>
      </c>
      <c r="M717" t="s">
        <v>86</v>
      </c>
      <c r="N717">
        <v>2</v>
      </c>
      <c r="O717" s="1">
        <v>44653.038900462961</v>
      </c>
      <c r="P717" s="1">
        <v>44653.081388888888</v>
      </c>
      <c r="Q717">
        <v>2293</v>
      </c>
      <c r="R717">
        <v>1378</v>
      </c>
      <c r="S717" t="b">
        <v>0</v>
      </c>
      <c r="T717" t="s">
        <v>87</v>
      </c>
      <c r="U717" t="b">
        <v>1</v>
      </c>
      <c r="V717" t="s">
        <v>320</v>
      </c>
      <c r="W717" s="1">
        <v>44653.058981481481</v>
      </c>
      <c r="X717">
        <v>846</v>
      </c>
      <c r="Y717">
        <v>185</v>
      </c>
      <c r="Z717">
        <v>0</v>
      </c>
      <c r="AA717">
        <v>185</v>
      </c>
      <c r="AB717">
        <v>0</v>
      </c>
      <c r="AC717">
        <v>10</v>
      </c>
      <c r="AD717">
        <v>19</v>
      </c>
      <c r="AE717">
        <v>0</v>
      </c>
      <c r="AF717">
        <v>0</v>
      </c>
      <c r="AG717">
        <v>0</v>
      </c>
      <c r="AH717" t="s">
        <v>240</v>
      </c>
      <c r="AI717" s="1">
        <v>44653.081388888888</v>
      </c>
      <c r="AJ717">
        <v>532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19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45">
      <c r="A718" t="s">
        <v>1623</v>
      </c>
      <c r="B718" t="s">
        <v>79</v>
      </c>
      <c r="C718" t="s">
        <v>1571</v>
      </c>
      <c r="D718" t="s">
        <v>81</v>
      </c>
      <c r="E718" s="2" t="str">
        <f>HYPERLINK("capsilon://?command=openfolder&amp;siteaddress=FAM.docvelocity-na8.net&amp;folderid=FX8C4A9FE1-8031-AD34-F482-69F6A0CA468A","FX220314041")</f>
        <v>FX220314041</v>
      </c>
      <c r="F718" t="s">
        <v>19</v>
      </c>
      <c r="G718" t="s">
        <v>19</v>
      </c>
      <c r="H718" t="s">
        <v>82</v>
      </c>
      <c r="I718" t="s">
        <v>1572</v>
      </c>
      <c r="J718">
        <v>443</v>
      </c>
      <c r="K718" t="s">
        <v>84</v>
      </c>
      <c r="L718" t="s">
        <v>85</v>
      </c>
      <c r="M718" t="s">
        <v>86</v>
      </c>
      <c r="N718">
        <v>2</v>
      </c>
      <c r="O718" s="1">
        <v>44653.070428240739</v>
      </c>
      <c r="P718" s="1">
        <v>44653.158101851855</v>
      </c>
      <c r="Q718">
        <v>3170</v>
      </c>
      <c r="R718">
        <v>4405</v>
      </c>
      <c r="S718" t="b">
        <v>0</v>
      </c>
      <c r="T718" t="s">
        <v>87</v>
      </c>
      <c r="U718" t="b">
        <v>1</v>
      </c>
      <c r="V718" t="s">
        <v>320</v>
      </c>
      <c r="W718" s="1">
        <v>44653.101921296293</v>
      </c>
      <c r="X718">
        <v>2106</v>
      </c>
      <c r="Y718">
        <v>394</v>
      </c>
      <c r="Z718">
        <v>0</v>
      </c>
      <c r="AA718">
        <v>394</v>
      </c>
      <c r="AB718">
        <v>0</v>
      </c>
      <c r="AC718">
        <v>25</v>
      </c>
      <c r="AD718">
        <v>49</v>
      </c>
      <c r="AE718">
        <v>0</v>
      </c>
      <c r="AF718">
        <v>0</v>
      </c>
      <c r="AG718">
        <v>0</v>
      </c>
      <c r="AH718" t="s">
        <v>240</v>
      </c>
      <c r="AI718" s="1">
        <v>44653.158101851855</v>
      </c>
      <c r="AJ718">
        <v>1530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48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45">
      <c r="A719" t="s">
        <v>1624</v>
      </c>
      <c r="B719" t="s">
        <v>79</v>
      </c>
      <c r="C719" t="s">
        <v>600</v>
      </c>
      <c r="D719" t="s">
        <v>81</v>
      </c>
      <c r="E719" s="2" t="str">
        <f>HYPERLINK("capsilon://?command=openfolder&amp;siteaddress=FAM.docvelocity-na8.net&amp;folderid=FX1158A4B4-62C1-35C2-C2D3-A959EB3F8A62","FX220490")</f>
        <v>FX220490</v>
      </c>
      <c r="F719" t="s">
        <v>19</v>
      </c>
      <c r="G719" t="s">
        <v>19</v>
      </c>
      <c r="H719" t="s">
        <v>82</v>
      </c>
      <c r="I719" t="s">
        <v>1574</v>
      </c>
      <c r="J719">
        <v>347</v>
      </c>
      <c r="K719" t="s">
        <v>84</v>
      </c>
      <c r="L719" t="s">
        <v>85</v>
      </c>
      <c r="M719" t="s">
        <v>86</v>
      </c>
      <c r="N719">
        <v>2</v>
      </c>
      <c r="O719" s="1">
        <v>44653.078472222223</v>
      </c>
      <c r="P719" s="1">
        <v>44653.171284722222</v>
      </c>
      <c r="Q719">
        <v>5337</v>
      </c>
      <c r="R719">
        <v>2682</v>
      </c>
      <c r="S719" t="b">
        <v>0</v>
      </c>
      <c r="T719" t="s">
        <v>87</v>
      </c>
      <c r="U719" t="b">
        <v>1</v>
      </c>
      <c r="V719" t="s">
        <v>320</v>
      </c>
      <c r="W719" s="1">
        <v>44653.119270833333</v>
      </c>
      <c r="X719">
        <v>1498</v>
      </c>
      <c r="Y719">
        <v>289</v>
      </c>
      <c r="Z719">
        <v>0</v>
      </c>
      <c r="AA719">
        <v>289</v>
      </c>
      <c r="AB719">
        <v>0</v>
      </c>
      <c r="AC719">
        <v>14</v>
      </c>
      <c r="AD719">
        <v>58</v>
      </c>
      <c r="AE719">
        <v>0</v>
      </c>
      <c r="AF719">
        <v>0</v>
      </c>
      <c r="AG719">
        <v>0</v>
      </c>
      <c r="AH719" t="s">
        <v>240</v>
      </c>
      <c r="AI719" s="1">
        <v>44653.171284722222</v>
      </c>
      <c r="AJ719">
        <v>1138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57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45">
      <c r="A720" t="s">
        <v>1625</v>
      </c>
      <c r="B720" t="s">
        <v>79</v>
      </c>
      <c r="C720" t="s">
        <v>1607</v>
      </c>
      <c r="D720" t="s">
        <v>81</v>
      </c>
      <c r="E720" s="2" t="str">
        <f>HYPERLINK("capsilon://?command=openfolder&amp;siteaddress=FAM.docvelocity-na8.net&amp;folderid=FXB4175005-A0E9-B87E-A564-1F40723AF8D3","FX2204365")</f>
        <v>FX2204365</v>
      </c>
      <c r="F720" t="s">
        <v>19</v>
      </c>
      <c r="G720" t="s">
        <v>19</v>
      </c>
      <c r="H720" t="s">
        <v>82</v>
      </c>
      <c r="I720" t="s">
        <v>1608</v>
      </c>
      <c r="J720">
        <v>194</v>
      </c>
      <c r="K720" t="s">
        <v>84</v>
      </c>
      <c r="L720" t="s">
        <v>85</v>
      </c>
      <c r="M720" t="s">
        <v>86</v>
      </c>
      <c r="N720">
        <v>2</v>
      </c>
      <c r="O720" s="1">
        <v>44653.126574074071</v>
      </c>
      <c r="P720" s="1">
        <v>44653.178240740737</v>
      </c>
      <c r="Q720">
        <v>2762</v>
      </c>
      <c r="R720">
        <v>1702</v>
      </c>
      <c r="S720" t="b">
        <v>0</v>
      </c>
      <c r="T720" t="s">
        <v>87</v>
      </c>
      <c r="U720" t="b">
        <v>1</v>
      </c>
      <c r="V720" t="s">
        <v>320</v>
      </c>
      <c r="W720" s="1">
        <v>44653.161759259259</v>
      </c>
      <c r="X720">
        <v>1102</v>
      </c>
      <c r="Y720">
        <v>156</v>
      </c>
      <c r="Z720">
        <v>0</v>
      </c>
      <c r="AA720">
        <v>156</v>
      </c>
      <c r="AB720">
        <v>0</v>
      </c>
      <c r="AC720">
        <v>4</v>
      </c>
      <c r="AD720">
        <v>38</v>
      </c>
      <c r="AE720">
        <v>0</v>
      </c>
      <c r="AF720">
        <v>0</v>
      </c>
      <c r="AG720">
        <v>0</v>
      </c>
      <c r="AH720" t="s">
        <v>240</v>
      </c>
      <c r="AI720" s="1">
        <v>44653.178240740737</v>
      </c>
      <c r="AJ720">
        <v>600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38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45">
      <c r="A721" t="s">
        <v>1626</v>
      </c>
      <c r="B721" t="s">
        <v>79</v>
      </c>
      <c r="C721" t="s">
        <v>1481</v>
      </c>
      <c r="D721" t="s">
        <v>81</v>
      </c>
      <c r="E721" s="2" t="str">
        <f>HYPERLINK("capsilon://?command=openfolder&amp;siteaddress=FAM.docvelocity-na8.net&amp;folderid=FX99621788-D3EE-BC36-0B4B-A25173A59D8C","FX22044201")</f>
        <v>FX22044201</v>
      </c>
      <c r="F721" t="s">
        <v>19</v>
      </c>
      <c r="G721" t="s">
        <v>19</v>
      </c>
      <c r="H721" t="s">
        <v>82</v>
      </c>
      <c r="I721" t="s">
        <v>1627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44664.390763888892</v>
      </c>
      <c r="P721" s="1">
        <v>44664.402337962965</v>
      </c>
      <c r="Q721">
        <v>83</v>
      </c>
      <c r="R721">
        <v>917</v>
      </c>
      <c r="S721" t="b">
        <v>0</v>
      </c>
      <c r="T721" t="s">
        <v>87</v>
      </c>
      <c r="U721" t="b">
        <v>0</v>
      </c>
      <c r="V721" t="s">
        <v>1628</v>
      </c>
      <c r="W721" s="1">
        <v>44664.39875</v>
      </c>
      <c r="X721">
        <v>619</v>
      </c>
      <c r="Y721">
        <v>52</v>
      </c>
      <c r="Z721">
        <v>0</v>
      </c>
      <c r="AA721">
        <v>52</v>
      </c>
      <c r="AB721">
        <v>0</v>
      </c>
      <c r="AC721">
        <v>39</v>
      </c>
      <c r="AD721">
        <v>-52</v>
      </c>
      <c r="AE721">
        <v>0</v>
      </c>
      <c r="AF721">
        <v>0</v>
      </c>
      <c r="AG721">
        <v>0</v>
      </c>
      <c r="AH721" t="s">
        <v>1455</v>
      </c>
      <c r="AI721" s="1">
        <v>44664.402337962965</v>
      </c>
      <c r="AJ721">
        <v>293</v>
      </c>
      <c r="AK721">
        <v>3</v>
      </c>
      <c r="AL721">
        <v>0</v>
      </c>
      <c r="AM721">
        <v>3</v>
      </c>
      <c r="AN721">
        <v>0</v>
      </c>
      <c r="AO721">
        <v>2</v>
      </c>
      <c r="AP721">
        <v>-55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45">
      <c r="A722" t="s">
        <v>1629</v>
      </c>
      <c r="B722" t="s">
        <v>79</v>
      </c>
      <c r="C722" t="s">
        <v>1630</v>
      </c>
      <c r="D722" t="s">
        <v>81</v>
      </c>
      <c r="E722" s="2" t="str">
        <f>HYPERLINK("capsilon://?command=openfolder&amp;siteaddress=FAM.docvelocity-na8.net&amp;folderid=FX2CBE0846-7999-65F9-9ABA-85B5438BBD21","FX22044540")</f>
        <v>FX22044540</v>
      </c>
      <c r="F722" t="s">
        <v>19</v>
      </c>
      <c r="G722" t="s">
        <v>19</v>
      </c>
      <c r="H722" t="s">
        <v>82</v>
      </c>
      <c r="I722" t="s">
        <v>1631</v>
      </c>
      <c r="J722">
        <v>0</v>
      </c>
      <c r="K722" t="s">
        <v>84</v>
      </c>
      <c r="L722" t="s">
        <v>85</v>
      </c>
      <c r="M722" t="s">
        <v>86</v>
      </c>
      <c r="N722">
        <v>2</v>
      </c>
      <c r="O722" s="1">
        <v>44664.414629629631</v>
      </c>
      <c r="P722" s="1">
        <v>44664.422013888892</v>
      </c>
      <c r="Q722">
        <v>98</v>
      </c>
      <c r="R722">
        <v>540</v>
      </c>
      <c r="S722" t="b">
        <v>0</v>
      </c>
      <c r="T722" t="s">
        <v>87</v>
      </c>
      <c r="U722" t="b">
        <v>0</v>
      </c>
      <c r="V722" t="s">
        <v>1628</v>
      </c>
      <c r="W722" s="1">
        <v>44664.418877314813</v>
      </c>
      <c r="X722">
        <v>283</v>
      </c>
      <c r="Y722">
        <v>52</v>
      </c>
      <c r="Z722">
        <v>0</v>
      </c>
      <c r="AA722">
        <v>52</v>
      </c>
      <c r="AB722">
        <v>0</v>
      </c>
      <c r="AC722">
        <v>21</v>
      </c>
      <c r="AD722">
        <v>-52</v>
      </c>
      <c r="AE722">
        <v>0</v>
      </c>
      <c r="AF722">
        <v>0</v>
      </c>
      <c r="AG722">
        <v>0</v>
      </c>
      <c r="AH722" t="s">
        <v>1455</v>
      </c>
      <c r="AI722" s="1">
        <v>44664.422013888892</v>
      </c>
      <c r="AJ722">
        <v>257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-53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45">
      <c r="A723" t="s">
        <v>1632</v>
      </c>
      <c r="B723" t="s">
        <v>79</v>
      </c>
      <c r="C723" t="s">
        <v>1481</v>
      </c>
      <c r="D723" t="s">
        <v>81</v>
      </c>
      <c r="E723" s="2" t="str">
        <f>HYPERLINK("capsilon://?command=openfolder&amp;siteaddress=FAM.docvelocity-na8.net&amp;folderid=FX99621788-D3EE-BC36-0B4B-A25173A59D8C","FX22044201")</f>
        <v>FX22044201</v>
      </c>
      <c r="F723" t="s">
        <v>19</v>
      </c>
      <c r="G723" t="s">
        <v>19</v>
      </c>
      <c r="H723" t="s">
        <v>82</v>
      </c>
      <c r="I723" t="s">
        <v>1633</v>
      </c>
      <c r="J723">
        <v>0</v>
      </c>
      <c r="K723" t="s">
        <v>84</v>
      </c>
      <c r="L723" t="s">
        <v>85</v>
      </c>
      <c r="M723" t="s">
        <v>86</v>
      </c>
      <c r="N723">
        <v>2</v>
      </c>
      <c r="O723" s="1">
        <v>44664.443171296298</v>
      </c>
      <c r="P723" s="1">
        <v>44664.447233796294</v>
      </c>
      <c r="Q723">
        <v>59</v>
      </c>
      <c r="R723">
        <v>292</v>
      </c>
      <c r="S723" t="b">
        <v>0</v>
      </c>
      <c r="T723" t="s">
        <v>87</v>
      </c>
      <c r="U723" t="b">
        <v>0</v>
      </c>
      <c r="V723" t="s">
        <v>148</v>
      </c>
      <c r="W723" s="1">
        <v>44664.445671296293</v>
      </c>
      <c r="X723">
        <v>205</v>
      </c>
      <c r="Y723">
        <v>9</v>
      </c>
      <c r="Z723">
        <v>0</v>
      </c>
      <c r="AA723">
        <v>9</v>
      </c>
      <c r="AB723">
        <v>0</v>
      </c>
      <c r="AC723">
        <v>3</v>
      </c>
      <c r="AD723">
        <v>-9</v>
      </c>
      <c r="AE723">
        <v>0</v>
      </c>
      <c r="AF723">
        <v>0</v>
      </c>
      <c r="AG723">
        <v>0</v>
      </c>
      <c r="AH723" t="s">
        <v>1455</v>
      </c>
      <c r="AI723" s="1">
        <v>44664.447233796294</v>
      </c>
      <c r="AJ723">
        <v>87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-10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45">
      <c r="A724" t="s">
        <v>1634</v>
      </c>
      <c r="B724" t="s">
        <v>79</v>
      </c>
      <c r="C724" t="s">
        <v>1635</v>
      </c>
      <c r="D724" t="s">
        <v>81</v>
      </c>
      <c r="E724" s="2" t="str">
        <f>HYPERLINK("capsilon://?command=openfolder&amp;siteaddress=FAM.docvelocity-na8.net&amp;folderid=FXFCB999EE-773D-981F-32F6-8DF9C0ACD97C","FX22027434")</f>
        <v>FX22027434</v>
      </c>
      <c r="F724" t="s">
        <v>19</v>
      </c>
      <c r="G724" t="s">
        <v>19</v>
      </c>
      <c r="H724" t="s">
        <v>82</v>
      </c>
      <c r="I724" t="s">
        <v>1636</v>
      </c>
      <c r="J724">
        <v>0</v>
      </c>
      <c r="K724" t="s">
        <v>84</v>
      </c>
      <c r="L724" t="s">
        <v>85</v>
      </c>
      <c r="M724" t="s">
        <v>86</v>
      </c>
      <c r="N724">
        <v>2</v>
      </c>
      <c r="O724" s="1">
        <v>44664.464050925926</v>
      </c>
      <c r="P724" s="1">
        <v>44664.467118055552</v>
      </c>
      <c r="Q724">
        <v>66</v>
      </c>
      <c r="R724">
        <v>199</v>
      </c>
      <c r="S724" t="b">
        <v>0</v>
      </c>
      <c r="T724" t="s">
        <v>87</v>
      </c>
      <c r="U724" t="b">
        <v>0</v>
      </c>
      <c r="V724" t="s">
        <v>1628</v>
      </c>
      <c r="W724" s="1">
        <v>44664.466770833336</v>
      </c>
      <c r="X724">
        <v>165</v>
      </c>
      <c r="Y724">
        <v>0</v>
      </c>
      <c r="Z724">
        <v>0</v>
      </c>
      <c r="AA724">
        <v>0</v>
      </c>
      <c r="AB724">
        <v>37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1455</v>
      </c>
      <c r="AI724" s="1">
        <v>44664.467118055552</v>
      </c>
      <c r="AJ724">
        <v>22</v>
      </c>
      <c r="AK724">
        <v>0</v>
      </c>
      <c r="AL724">
        <v>0</v>
      </c>
      <c r="AM724">
        <v>0</v>
      </c>
      <c r="AN724">
        <v>37</v>
      </c>
      <c r="AO724">
        <v>0</v>
      </c>
      <c r="AP724">
        <v>0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45">
      <c r="A725" t="s">
        <v>1637</v>
      </c>
      <c r="B725" t="s">
        <v>79</v>
      </c>
      <c r="C725" t="s">
        <v>1579</v>
      </c>
      <c r="D725" t="s">
        <v>81</v>
      </c>
      <c r="E725" s="2" t="str">
        <f>HYPERLINK("capsilon://?command=openfolder&amp;siteaddress=FAM.docvelocity-na8.net&amp;folderid=FX2D6F38E9-BBD7-81EE-4265-A8E4C55180DB","FX22043080")</f>
        <v>FX22043080</v>
      </c>
      <c r="F725" t="s">
        <v>19</v>
      </c>
      <c r="G725" t="s">
        <v>19</v>
      </c>
      <c r="H725" t="s">
        <v>82</v>
      </c>
      <c r="I725" t="s">
        <v>1638</v>
      </c>
      <c r="J725">
        <v>0</v>
      </c>
      <c r="K725" t="s">
        <v>84</v>
      </c>
      <c r="L725" t="s">
        <v>85</v>
      </c>
      <c r="M725" t="s">
        <v>86</v>
      </c>
      <c r="N725">
        <v>2</v>
      </c>
      <c r="O725" s="1">
        <v>44664.496238425927</v>
      </c>
      <c r="P725" s="1">
        <v>44664.567326388889</v>
      </c>
      <c r="Q725">
        <v>5871</v>
      </c>
      <c r="R725">
        <v>271</v>
      </c>
      <c r="S725" t="b">
        <v>0</v>
      </c>
      <c r="T725" t="s">
        <v>87</v>
      </c>
      <c r="U725" t="b">
        <v>0</v>
      </c>
      <c r="V725" t="s">
        <v>148</v>
      </c>
      <c r="W725" s="1">
        <v>44664.498240740744</v>
      </c>
      <c r="X725">
        <v>170</v>
      </c>
      <c r="Y725">
        <v>9</v>
      </c>
      <c r="Z725">
        <v>0</v>
      </c>
      <c r="AA725">
        <v>9</v>
      </c>
      <c r="AB725">
        <v>0</v>
      </c>
      <c r="AC725">
        <v>1</v>
      </c>
      <c r="AD725">
        <v>-9</v>
      </c>
      <c r="AE725">
        <v>0</v>
      </c>
      <c r="AF725">
        <v>0</v>
      </c>
      <c r="AG725">
        <v>0</v>
      </c>
      <c r="AH725" t="s">
        <v>479</v>
      </c>
      <c r="AI725" s="1">
        <v>44664.567326388889</v>
      </c>
      <c r="AJ725">
        <v>87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-9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45">
      <c r="A726" t="s">
        <v>1639</v>
      </c>
      <c r="B726" t="s">
        <v>79</v>
      </c>
      <c r="C726" t="s">
        <v>1640</v>
      </c>
      <c r="D726" t="s">
        <v>81</v>
      </c>
      <c r="E726" s="2" t="str">
        <f>HYPERLINK("capsilon://?command=openfolder&amp;siteaddress=FAM.docvelocity-na8.net&amp;folderid=FX864D068A-DCC7-E63E-249E-E52D70A693DF","FX22044239")</f>
        <v>FX22044239</v>
      </c>
      <c r="F726" t="s">
        <v>19</v>
      </c>
      <c r="G726" t="s">
        <v>19</v>
      </c>
      <c r="H726" t="s">
        <v>82</v>
      </c>
      <c r="I726" t="s">
        <v>1641</v>
      </c>
      <c r="J726">
        <v>0</v>
      </c>
      <c r="K726" t="s">
        <v>84</v>
      </c>
      <c r="L726" t="s">
        <v>85</v>
      </c>
      <c r="M726" t="s">
        <v>86</v>
      </c>
      <c r="N726">
        <v>2</v>
      </c>
      <c r="O726" s="1">
        <v>44664.55259259259</v>
      </c>
      <c r="P726" s="1">
        <v>44664.567939814813</v>
      </c>
      <c r="Q726">
        <v>1111</v>
      </c>
      <c r="R726">
        <v>215</v>
      </c>
      <c r="S726" t="b">
        <v>0</v>
      </c>
      <c r="T726" t="s">
        <v>87</v>
      </c>
      <c r="U726" t="b">
        <v>0</v>
      </c>
      <c r="V726" t="s">
        <v>148</v>
      </c>
      <c r="W726" s="1">
        <v>44664.554513888892</v>
      </c>
      <c r="X726">
        <v>163</v>
      </c>
      <c r="Y726">
        <v>9</v>
      </c>
      <c r="Z726">
        <v>0</v>
      </c>
      <c r="AA726">
        <v>9</v>
      </c>
      <c r="AB726">
        <v>0</v>
      </c>
      <c r="AC726">
        <v>2</v>
      </c>
      <c r="AD726">
        <v>-9</v>
      </c>
      <c r="AE726">
        <v>0</v>
      </c>
      <c r="AF726">
        <v>0</v>
      </c>
      <c r="AG726">
        <v>0</v>
      </c>
      <c r="AH726" t="s">
        <v>479</v>
      </c>
      <c r="AI726" s="1">
        <v>44664.567939814813</v>
      </c>
      <c r="AJ726">
        <v>52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-9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45">
      <c r="A727" t="s">
        <v>1642</v>
      </c>
      <c r="B727" t="s">
        <v>79</v>
      </c>
      <c r="C727" t="s">
        <v>1643</v>
      </c>
      <c r="D727" t="s">
        <v>81</v>
      </c>
      <c r="E727" s="2" t="str">
        <f>HYPERLINK("capsilon://?command=openfolder&amp;siteaddress=FAM.docvelocity-na8.net&amp;folderid=FX993A9207-A1A1-B5D5-E11A-8F609AFA2F12","FX22042214")</f>
        <v>FX22042214</v>
      </c>
      <c r="F727" t="s">
        <v>19</v>
      </c>
      <c r="G727" t="s">
        <v>19</v>
      </c>
      <c r="H727" t="s">
        <v>82</v>
      </c>
      <c r="I727" t="s">
        <v>1644</v>
      </c>
      <c r="J727">
        <v>0</v>
      </c>
      <c r="K727" t="s">
        <v>84</v>
      </c>
      <c r="L727" t="s">
        <v>85</v>
      </c>
      <c r="M727" t="s">
        <v>86</v>
      </c>
      <c r="N727">
        <v>1</v>
      </c>
      <c r="O727" s="1">
        <v>44664.566076388888</v>
      </c>
      <c r="P727" s="1">
        <v>44664.586400462962</v>
      </c>
      <c r="Q727">
        <v>1045</v>
      </c>
      <c r="R727">
        <v>711</v>
      </c>
      <c r="S727" t="b">
        <v>0</v>
      </c>
      <c r="T727" t="s">
        <v>87</v>
      </c>
      <c r="U727" t="b">
        <v>0</v>
      </c>
      <c r="V727" t="s">
        <v>88</v>
      </c>
      <c r="W727" s="1">
        <v>44664.586400462962</v>
      </c>
      <c r="X727">
        <v>278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37</v>
      </c>
      <c r="AF727">
        <v>0</v>
      </c>
      <c r="AG727">
        <v>9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45">
      <c r="A728" t="s">
        <v>1645</v>
      </c>
      <c r="B728" t="s">
        <v>79</v>
      </c>
      <c r="C728" t="s">
        <v>1643</v>
      </c>
      <c r="D728" t="s">
        <v>81</v>
      </c>
      <c r="E728" s="2" t="str">
        <f>HYPERLINK("capsilon://?command=openfolder&amp;siteaddress=FAM.docvelocity-na8.net&amp;folderid=FX993A9207-A1A1-B5D5-E11A-8F609AFA2F12","FX22042214")</f>
        <v>FX22042214</v>
      </c>
      <c r="F728" t="s">
        <v>19</v>
      </c>
      <c r="G728" t="s">
        <v>19</v>
      </c>
      <c r="H728" t="s">
        <v>82</v>
      </c>
      <c r="I728" t="s">
        <v>1644</v>
      </c>
      <c r="J728">
        <v>0</v>
      </c>
      <c r="K728" t="s">
        <v>84</v>
      </c>
      <c r="L728" t="s">
        <v>85</v>
      </c>
      <c r="M728" t="s">
        <v>86</v>
      </c>
      <c r="N728">
        <v>2</v>
      </c>
      <c r="O728" s="1">
        <v>44664.586817129632</v>
      </c>
      <c r="P728" s="1">
        <v>44664.681539351855</v>
      </c>
      <c r="Q728">
        <v>6158</v>
      </c>
      <c r="R728">
        <v>2026</v>
      </c>
      <c r="S728" t="b">
        <v>0</v>
      </c>
      <c r="T728" t="s">
        <v>87</v>
      </c>
      <c r="U728" t="b">
        <v>1</v>
      </c>
      <c r="V728" t="s">
        <v>158</v>
      </c>
      <c r="W728" s="1">
        <v>44664.59784722222</v>
      </c>
      <c r="X728">
        <v>948</v>
      </c>
      <c r="Y728">
        <v>74</v>
      </c>
      <c r="Z728">
        <v>0</v>
      </c>
      <c r="AA728">
        <v>74</v>
      </c>
      <c r="AB728">
        <v>0</v>
      </c>
      <c r="AC728">
        <v>63</v>
      </c>
      <c r="AD728">
        <v>-74</v>
      </c>
      <c r="AE728">
        <v>0</v>
      </c>
      <c r="AF728">
        <v>0</v>
      </c>
      <c r="AG728">
        <v>0</v>
      </c>
      <c r="AH728" t="s">
        <v>190</v>
      </c>
      <c r="AI728" s="1">
        <v>44664.681539351855</v>
      </c>
      <c r="AJ728">
        <v>1078</v>
      </c>
      <c r="AK728">
        <v>1</v>
      </c>
      <c r="AL728">
        <v>0</v>
      </c>
      <c r="AM728">
        <v>1</v>
      </c>
      <c r="AN728">
        <v>0</v>
      </c>
      <c r="AO728">
        <v>1</v>
      </c>
      <c r="AP728">
        <v>-75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45">
      <c r="A729" t="s">
        <v>1646</v>
      </c>
      <c r="B729" t="s">
        <v>79</v>
      </c>
      <c r="C729" t="s">
        <v>1647</v>
      </c>
      <c r="D729" t="s">
        <v>81</v>
      </c>
      <c r="E729" s="2" t="str">
        <f>HYPERLINK("capsilon://?command=openfolder&amp;siteaddress=FAM.docvelocity-na8.net&amp;folderid=FXBAE08158-F34B-FDC2-E456-48814D33E14A","FX22037347")</f>
        <v>FX22037347</v>
      </c>
      <c r="F729" t="s">
        <v>19</v>
      </c>
      <c r="G729" t="s">
        <v>19</v>
      </c>
      <c r="H729" t="s">
        <v>82</v>
      </c>
      <c r="I729" t="s">
        <v>1648</v>
      </c>
      <c r="J729">
        <v>0</v>
      </c>
      <c r="K729" t="s">
        <v>84</v>
      </c>
      <c r="L729" t="s">
        <v>85</v>
      </c>
      <c r="M729" t="s">
        <v>86</v>
      </c>
      <c r="N729">
        <v>2</v>
      </c>
      <c r="O729" s="1">
        <v>44664.656377314815</v>
      </c>
      <c r="P729" s="1">
        <v>44664.682662037034</v>
      </c>
      <c r="Q729">
        <v>2025</v>
      </c>
      <c r="R729">
        <v>246</v>
      </c>
      <c r="S729" t="b">
        <v>0</v>
      </c>
      <c r="T729" t="s">
        <v>87</v>
      </c>
      <c r="U729" t="b">
        <v>0</v>
      </c>
      <c r="V729" t="s">
        <v>158</v>
      </c>
      <c r="W729" s="1">
        <v>44664.658460648148</v>
      </c>
      <c r="X729">
        <v>150</v>
      </c>
      <c r="Y729">
        <v>9</v>
      </c>
      <c r="Z729">
        <v>0</v>
      </c>
      <c r="AA729">
        <v>9</v>
      </c>
      <c r="AB729">
        <v>0</v>
      </c>
      <c r="AC729">
        <v>2</v>
      </c>
      <c r="AD729">
        <v>-9</v>
      </c>
      <c r="AE729">
        <v>0</v>
      </c>
      <c r="AF729">
        <v>0</v>
      </c>
      <c r="AG729">
        <v>0</v>
      </c>
      <c r="AH729" t="s">
        <v>190</v>
      </c>
      <c r="AI729" s="1">
        <v>44664.682662037034</v>
      </c>
      <c r="AJ729">
        <v>96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-9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45">
      <c r="A730" t="s">
        <v>1649</v>
      </c>
      <c r="B730" t="s">
        <v>79</v>
      </c>
      <c r="C730" t="s">
        <v>1647</v>
      </c>
      <c r="D730" t="s">
        <v>81</v>
      </c>
      <c r="E730" s="2" t="str">
        <f>HYPERLINK("capsilon://?command=openfolder&amp;siteaddress=FAM.docvelocity-na8.net&amp;folderid=FXBAE08158-F34B-FDC2-E456-48814D33E14A","FX22037347")</f>
        <v>FX22037347</v>
      </c>
      <c r="F730" t="s">
        <v>19</v>
      </c>
      <c r="G730" t="s">
        <v>19</v>
      </c>
      <c r="H730" t="s">
        <v>82</v>
      </c>
      <c r="I730" t="s">
        <v>1650</v>
      </c>
      <c r="J730">
        <v>0</v>
      </c>
      <c r="K730" t="s">
        <v>84</v>
      </c>
      <c r="L730" t="s">
        <v>85</v>
      </c>
      <c r="M730" t="s">
        <v>86</v>
      </c>
      <c r="N730">
        <v>2</v>
      </c>
      <c r="O730" s="1">
        <v>44664.656724537039</v>
      </c>
      <c r="P730" s="1">
        <v>44664.683263888888</v>
      </c>
      <c r="Q730">
        <v>2075</v>
      </c>
      <c r="R730">
        <v>218</v>
      </c>
      <c r="S730" t="b">
        <v>0</v>
      </c>
      <c r="T730" t="s">
        <v>87</v>
      </c>
      <c r="U730" t="b">
        <v>0</v>
      </c>
      <c r="V730" t="s">
        <v>148</v>
      </c>
      <c r="W730" s="1">
        <v>44664.658784722225</v>
      </c>
      <c r="X730">
        <v>167</v>
      </c>
      <c r="Y730">
        <v>9</v>
      </c>
      <c r="Z730">
        <v>0</v>
      </c>
      <c r="AA730">
        <v>9</v>
      </c>
      <c r="AB730">
        <v>0</v>
      </c>
      <c r="AC730">
        <v>2</v>
      </c>
      <c r="AD730">
        <v>-9</v>
      </c>
      <c r="AE730">
        <v>0</v>
      </c>
      <c r="AF730">
        <v>0</v>
      </c>
      <c r="AG730">
        <v>0</v>
      </c>
      <c r="AH730" t="s">
        <v>190</v>
      </c>
      <c r="AI730" s="1">
        <v>44664.683263888888</v>
      </c>
      <c r="AJ730">
        <v>51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-9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45">
      <c r="A731" t="s">
        <v>1651</v>
      </c>
      <c r="B731" t="s">
        <v>79</v>
      </c>
      <c r="C731" t="s">
        <v>1435</v>
      </c>
      <c r="D731" t="s">
        <v>81</v>
      </c>
      <c r="E731" s="2" t="str">
        <f>HYPERLINK("capsilon://?command=openfolder&amp;siteaddress=FAM.docvelocity-na8.net&amp;folderid=FXA139587E-3E32-9A40-F849-716F8A071F9E","FX220312353")</f>
        <v>FX220312353</v>
      </c>
      <c r="F731" t="s">
        <v>19</v>
      </c>
      <c r="G731" t="s">
        <v>19</v>
      </c>
      <c r="H731" t="s">
        <v>82</v>
      </c>
      <c r="I731" t="s">
        <v>1652</v>
      </c>
      <c r="J731">
        <v>0</v>
      </c>
      <c r="K731" t="s">
        <v>84</v>
      </c>
      <c r="L731" t="s">
        <v>85</v>
      </c>
      <c r="M731" t="s">
        <v>86</v>
      </c>
      <c r="N731">
        <v>2</v>
      </c>
      <c r="O731" s="1">
        <v>44664.661145833335</v>
      </c>
      <c r="P731" s="1">
        <v>44664.684363425928</v>
      </c>
      <c r="Q731">
        <v>1762</v>
      </c>
      <c r="R731">
        <v>244</v>
      </c>
      <c r="S731" t="b">
        <v>0</v>
      </c>
      <c r="T731" t="s">
        <v>87</v>
      </c>
      <c r="U731" t="b">
        <v>0</v>
      </c>
      <c r="V731" t="s">
        <v>148</v>
      </c>
      <c r="W731" s="1">
        <v>44664.662928240738</v>
      </c>
      <c r="X731">
        <v>150</v>
      </c>
      <c r="Y731">
        <v>9</v>
      </c>
      <c r="Z731">
        <v>0</v>
      </c>
      <c r="AA731">
        <v>9</v>
      </c>
      <c r="AB731">
        <v>0</v>
      </c>
      <c r="AC731">
        <v>0</v>
      </c>
      <c r="AD731">
        <v>-9</v>
      </c>
      <c r="AE731">
        <v>0</v>
      </c>
      <c r="AF731">
        <v>0</v>
      </c>
      <c r="AG731">
        <v>0</v>
      </c>
      <c r="AH731" t="s">
        <v>190</v>
      </c>
      <c r="AI731" s="1">
        <v>44664.684363425928</v>
      </c>
      <c r="AJ731">
        <v>94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-9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4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HYPERLINK("capsilon://?command=openfolder&amp;siteaddress=FAM.docvelocity-na8.net&amp;folderid=FX5F04FE08-BAD6-29BA-55F0-0DCACD948B3A","FX22043724")</f>
        <v>FX22043724</v>
      </c>
      <c r="F732" t="s">
        <v>19</v>
      </c>
      <c r="G732" t="s">
        <v>19</v>
      </c>
      <c r="H732" t="s">
        <v>82</v>
      </c>
      <c r="I732" t="s">
        <v>1655</v>
      </c>
      <c r="J732">
        <v>0</v>
      </c>
      <c r="K732" t="s">
        <v>84</v>
      </c>
      <c r="L732" t="s">
        <v>85</v>
      </c>
      <c r="M732" t="s">
        <v>86</v>
      </c>
      <c r="N732">
        <v>2</v>
      </c>
      <c r="O732" s="1">
        <v>44664.662245370368</v>
      </c>
      <c r="P732" s="1">
        <v>44664.685081018521</v>
      </c>
      <c r="Q732">
        <v>1755</v>
      </c>
      <c r="R732">
        <v>218</v>
      </c>
      <c r="S732" t="b">
        <v>0</v>
      </c>
      <c r="T732" t="s">
        <v>87</v>
      </c>
      <c r="U732" t="b">
        <v>0</v>
      </c>
      <c r="V732" t="s">
        <v>148</v>
      </c>
      <c r="W732" s="1">
        <v>44664.664756944447</v>
      </c>
      <c r="X732">
        <v>157</v>
      </c>
      <c r="Y732">
        <v>9</v>
      </c>
      <c r="Z732">
        <v>0</v>
      </c>
      <c r="AA732">
        <v>9</v>
      </c>
      <c r="AB732">
        <v>0</v>
      </c>
      <c r="AC732">
        <v>3</v>
      </c>
      <c r="AD732">
        <v>-9</v>
      </c>
      <c r="AE732">
        <v>0</v>
      </c>
      <c r="AF732">
        <v>0</v>
      </c>
      <c r="AG732">
        <v>0</v>
      </c>
      <c r="AH732" t="s">
        <v>190</v>
      </c>
      <c r="AI732" s="1">
        <v>44664.685081018521</v>
      </c>
      <c r="AJ732">
        <v>61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-9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45">
      <c r="A733" t="s">
        <v>1656</v>
      </c>
      <c r="B733" t="s">
        <v>79</v>
      </c>
      <c r="C733" t="s">
        <v>1435</v>
      </c>
      <c r="D733" t="s">
        <v>81</v>
      </c>
      <c r="E733" s="2" t="str">
        <f>HYPERLINK("capsilon://?command=openfolder&amp;siteaddress=FAM.docvelocity-na8.net&amp;folderid=FXA139587E-3E32-9A40-F849-716F8A071F9E","FX220312353")</f>
        <v>FX220312353</v>
      </c>
      <c r="F733" t="s">
        <v>19</v>
      </c>
      <c r="G733" t="s">
        <v>19</v>
      </c>
      <c r="H733" t="s">
        <v>82</v>
      </c>
      <c r="I733" t="s">
        <v>1657</v>
      </c>
      <c r="J733">
        <v>0</v>
      </c>
      <c r="K733" t="s">
        <v>84</v>
      </c>
      <c r="L733" t="s">
        <v>85</v>
      </c>
      <c r="M733" t="s">
        <v>86</v>
      </c>
      <c r="N733">
        <v>2</v>
      </c>
      <c r="O733" s="1">
        <v>44664.664907407408</v>
      </c>
      <c r="P733" s="1">
        <v>44664.686215277776</v>
      </c>
      <c r="Q733">
        <v>1605</v>
      </c>
      <c r="R733">
        <v>236</v>
      </c>
      <c r="S733" t="b">
        <v>0</v>
      </c>
      <c r="T733" t="s">
        <v>87</v>
      </c>
      <c r="U733" t="b">
        <v>0</v>
      </c>
      <c r="V733" t="s">
        <v>148</v>
      </c>
      <c r="W733" s="1">
        <v>44664.666620370372</v>
      </c>
      <c r="X733">
        <v>144</v>
      </c>
      <c r="Y733">
        <v>9</v>
      </c>
      <c r="Z733">
        <v>0</v>
      </c>
      <c r="AA733">
        <v>9</v>
      </c>
      <c r="AB733">
        <v>0</v>
      </c>
      <c r="AC733">
        <v>0</v>
      </c>
      <c r="AD733">
        <v>-9</v>
      </c>
      <c r="AE733">
        <v>0</v>
      </c>
      <c r="AF733">
        <v>0</v>
      </c>
      <c r="AG733">
        <v>0</v>
      </c>
      <c r="AH733" t="s">
        <v>190</v>
      </c>
      <c r="AI733" s="1">
        <v>44664.686215277776</v>
      </c>
      <c r="AJ733">
        <v>65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-9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45">
      <c r="A734" t="s">
        <v>1658</v>
      </c>
      <c r="B734" t="s">
        <v>79</v>
      </c>
      <c r="C734" t="s">
        <v>1659</v>
      </c>
      <c r="D734" t="s">
        <v>81</v>
      </c>
      <c r="E734" s="2" t="str">
        <f>HYPERLINK("capsilon://?command=openfolder&amp;siteaddress=FAM.docvelocity-na8.net&amp;folderid=FXFAA4FD41-AE94-5451-EACC-D38FDD0D5823","FX22044169")</f>
        <v>FX22044169</v>
      </c>
      <c r="F734" t="s">
        <v>19</v>
      </c>
      <c r="G734" t="s">
        <v>19</v>
      </c>
      <c r="H734" t="s">
        <v>82</v>
      </c>
      <c r="I734" t="s">
        <v>1660</v>
      </c>
      <c r="J734">
        <v>0</v>
      </c>
      <c r="K734" t="s">
        <v>84</v>
      </c>
      <c r="L734" t="s">
        <v>85</v>
      </c>
      <c r="M734" t="s">
        <v>86</v>
      </c>
      <c r="N734">
        <v>2</v>
      </c>
      <c r="O734" s="1">
        <v>44664.681562500002</v>
      </c>
      <c r="P734" s="1">
        <v>44664.686701388891</v>
      </c>
      <c r="Q734">
        <v>137</v>
      </c>
      <c r="R734">
        <v>307</v>
      </c>
      <c r="S734" t="b">
        <v>0</v>
      </c>
      <c r="T734" t="s">
        <v>87</v>
      </c>
      <c r="U734" t="b">
        <v>0</v>
      </c>
      <c r="V734" t="s">
        <v>148</v>
      </c>
      <c r="W734" s="1">
        <v>44664.685324074075</v>
      </c>
      <c r="X734">
        <v>265</v>
      </c>
      <c r="Y734">
        <v>9</v>
      </c>
      <c r="Z734">
        <v>0</v>
      </c>
      <c r="AA734">
        <v>9</v>
      </c>
      <c r="AB734">
        <v>0</v>
      </c>
      <c r="AC734">
        <v>4</v>
      </c>
      <c r="AD734">
        <v>-9</v>
      </c>
      <c r="AE734">
        <v>0</v>
      </c>
      <c r="AF734">
        <v>0</v>
      </c>
      <c r="AG734">
        <v>0</v>
      </c>
      <c r="AH734" t="s">
        <v>190</v>
      </c>
      <c r="AI734" s="1">
        <v>44664.686701388891</v>
      </c>
      <c r="AJ734">
        <v>42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-9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45">
      <c r="A735" t="s">
        <v>1661</v>
      </c>
      <c r="B735" t="s">
        <v>79</v>
      </c>
      <c r="C735" t="s">
        <v>1662</v>
      </c>
      <c r="D735" t="s">
        <v>81</v>
      </c>
      <c r="E735" s="2" t="str">
        <f>HYPERLINK("capsilon://?command=openfolder&amp;siteaddress=FAM.docvelocity-na8.net&amp;folderid=FX7610B626-2172-74C0-855C-A411960EE696","FX2204858")</f>
        <v>FX2204858</v>
      </c>
      <c r="F735" t="s">
        <v>19</v>
      </c>
      <c r="G735" t="s">
        <v>19</v>
      </c>
      <c r="H735" t="s">
        <v>82</v>
      </c>
      <c r="I735" t="s">
        <v>1663</v>
      </c>
      <c r="J735">
        <v>0</v>
      </c>
      <c r="K735" t="s">
        <v>84</v>
      </c>
      <c r="L735" t="s">
        <v>85</v>
      </c>
      <c r="M735" t="s">
        <v>86</v>
      </c>
      <c r="N735">
        <v>2</v>
      </c>
      <c r="O735" s="1">
        <v>44664.784641203703</v>
      </c>
      <c r="P735" s="1">
        <v>44664.836504629631</v>
      </c>
      <c r="Q735">
        <v>2589</v>
      </c>
      <c r="R735">
        <v>1892</v>
      </c>
      <c r="S735" t="b">
        <v>0</v>
      </c>
      <c r="T735" t="s">
        <v>87</v>
      </c>
      <c r="U735" t="b">
        <v>0</v>
      </c>
      <c r="V735" t="s">
        <v>158</v>
      </c>
      <c r="W735" s="1">
        <v>44664.804282407407</v>
      </c>
      <c r="X735">
        <v>1045</v>
      </c>
      <c r="Y735">
        <v>61</v>
      </c>
      <c r="Z735">
        <v>0</v>
      </c>
      <c r="AA735">
        <v>61</v>
      </c>
      <c r="AB735">
        <v>0</v>
      </c>
      <c r="AC735">
        <v>40</v>
      </c>
      <c r="AD735">
        <v>-61</v>
      </c>
      <c r="AE735">
        <v>0</v>
      </c>
      <c r="AF735">
        <v>0</v>
      </c>
      <c r="AG735">
        <v>0</v>
      </c>
      <c r="AH735" t="s">
        <v>240</v>
      </c>
      <c r="AI735" s="1">
        <v>44664.836504629631</v>
      </c>
      <c r="AJ735">
        <v>726</v>
      </c>
      <c r="AK735">
        <v>5</v>
      </c>
      <c r="AL735">
        <v>0</v>
      </c>
      <c r="AM735">
        <v>5</v>
      </c>
      <c r="AN735">
        <v>0</v>
      </c>
      <c r="AO735">
        <v>5</v>
      </c>
      <c r="AP735">
        <v>-66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45">
      <c r="A736" t="s">
        <v>1664</v>
      </c>
      <c r="B736" t="s">
        <v>79</v>
      </c>
      <c r="C736" t="s">
        <v>1665</v>
      </c>
      <c r="D736" t="s">
        <v>81</v>
      </c>
      <c r="E736" s="2" t="str">
        <f>HYPERLINK("capsilon://?command=openfolder&amp;siteaddress=FAM.docvelocity-na8.net&amp;folderid=FX1B58D480-FC3A-C7DC-D161-F6A1FD432E3D","FX22044576")</f>
        <v>FX22044576</v>
      </c>
      <c r="F736" t="s">
        <v>19</v>
      </c>
      <c r="G736" t="s">
        <v>19</v>
      </c>
      <c r="H736" t="s">
        <v>82</v>
      </c>
      <c r="I736" t="s">
        <v>1666</v>
      </c>
      <c r="J736">
        <v>96</v>
      </c>
      <c r="K736" t="s">
        <v>84</v>
      </c>
      <c r="L736" t="s">
        <v>85</v>
      </c>
      <c r="M736" t="s">
        <v>86</v>
      </c>
      <c r="N736">
        <v>2</v>
      </c>
      <c r="O736" s="1">
        <v>44664.815335648149</v>
      </c>
      <c r="P736" s="1">
        <v>44664.84642361111</v>
      </c>
      <c r="Q736">
        <v>1683</v>
      </c>
      <c r="R736">
        <v>1003</v>
      </c>
      <c r="S736" t="b">
        <v>0</v>
      </c>
      <c r="T736" t="s">
        <v>87</v>
      </c>
      <c r="U736" t="b">
        <v>0</v>
      </c>
      <c r="V736" t="s">
        <v>245</v>
      </c>
      <c r="W736" s="1">
        <v>44664.840520833335</v>
      </c>
      <c r="X736">
        <v>512</v>
      </c>
      <c r="Y736">
        <v>91</v>
      </c>
      <c r="Z736">
        <v>0</v>
      </c>
      <c r="AA736">
        <v>91</v>
      </c>
      <c r="AB736">
        <v>0</v>
      </c>
      <c r="AC736">
        <v>7</v>
      </c>
      <c r="AD736">
        <v>5</v>
      </c>
      <c r="AE736">
        <v>0</v>
      </c>
      <c r="AF736">
        <v>0</v>
      </c>
      <c r="AG736">
        <v>0</v>
      </c>
      <c r="AH736" t="s">
        <v>240</v>
      </c>
      <c r="AI736" s="1">
        <v>44664.84642361111</v>
      </c>
      <c r="AJ736">
        <v>466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4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45">
      <c r="A737" t="s">
        <v>1667</v>
      </c>
      <c r="B737" t="s">
        <v>79</v>
      </c>
      <c r="C737" t="s">
        <v>1668</v>
      </c>
      <c r="D737" t="s">
        <v>81</v>
      </c>
      <c r="E737" s="2" t="str">
        <f>HYPERLINK("capsilon://?command=openfolder&amp;siteaddress=FAM.docvelocity-na8.net&amp;folderid=FX44C1CA15-A9B3-AA8A-E4A5-CCBBC5C7B5EA","FX22044871")</f>
        <v>FX22044871</v>
      </c>
      <c r="F737" t="s">
        <v>19</v>
      </c>
      <c r="G737" t="s">
        <v>19</v>
      </c>
      <c r="H737" t="s">
        <v>82</v>
      </c>
      <c r="I737" t="s">
        <v>1669</v>
      </c>
      <c r="J737">
        <v>94</v>
      </c>
      <c r="K737" t="s">
        <v>84</v>
      </c>
      <c r="L737" t="s">
        <v>85</v>
      </c>
      <c r="M737" t="s">
        <v>86</v>
      </c>
      <c r="N737">
        <v>1</v>
      </c>
      <c r="O737" s="1">
        <v>44665.453020833331</v>
      </c>
      <c r="P737" s="1">
        <v>44665.454756944448</v>
      </c>
      <c r="Q737">
        <v>62</v>
      </c>
      <c r="R737">
        <v>88</v>
      </c>
      <c r="S737" t="b">
        <v>0</v>
      </c>
      <c r="T737" t="s">
        <v>87</v>
      </c>
      <c r="U737" t="b">
        <v>0</v>
      </c>
      <c r="V737" t="s">
        <v>656</v>
      </c>
      <c r="W737" s="1">
        <v>44665.454756944448</v>
      </c>
      <c r="X737">
        <v>88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94</v>
      </c>
      <c r="AE737">
        <v>73</v>
      </c>
      <c r="AF737">
        <v>0</v>
      </c>
      <c r="AG737">
        <v>3</v>
      </c>
      <c r="AH737" t="s">
        <v>87</v>
      </c>
      <c r="AI737" t="s">
        <v>87</v>
      </c>
      <c r="AJ737" t="s">
        <v>87</v>
      </c>
      <c r="AK737" t="s">
        <v>87</v>
      </c>
      <c r="AL737" t="s">
        <v>87</v>
      </c>
      <c r="AM737" t="s">
        <v>87</v>
      </c>
      <c r="AN737" t="s">
        <v>87</v>
      </c>
      <c r="AO737" t="s">
        <v>87</v>
      </c>
      <c r="AP737" t="s">
        <v>87</v>
      </c>
      <c r="AQ737" t="s">
        <v>87</v>
      </c>
      <c r="AR737" t="s">
        <v>87</v>
      </c>
      <c r="AS737" t="s">
        <v>87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45">
      <c r="A738" t="s">
        <v>1670</v>
      </c>
      <c r="B738" t="s">
        <v>79</v>
      </c>
      <c r="C738" t="s">
        <v>1668</v>
      </c>
      <c r="D738" t="s">
        <v>81</v>
      </c>
      <c r="E738" s="2" t="str">
        <f>HYPERLINK("capsilon://?command=openfolder&amp;siteaddress=FAM.docvelocity-na8.net&amp;folderid=FX44C1CA15-A9B3-AA8A-E4A5-CCBBC5C7B5EA","FX22044871")</f>
        <v>FX22044871</v>
      </c>
      <c r="F738" t="s">
        <v>19</v>
      </c>
      <c r="G738" t="s">
        <v>19</v>
      </c>
      <c r="H738" t="s">
        <v>82</v>
      </c>
      <c r="I738" t="s">
        <v>1669</v>
      </c>
      <c r="J738">
        <v>122</v>
      </c>
      <c r="K738" t="s">
        <v>84</v>
      </c>
      <c r="L738" t="s">
        <v>85</v>
      </c>
      <c r="M738" t="s">
        <v>86</v>
      </c>
      <c r="N738">
        <v>2</v>
      </c>
      <c r="O738" s="1">
        <v>44665.456111111111</v>
      </c>
      <c r="P738" s="1">
        <v>44665.481273148151</v>
      </c>
      <c r="Q738">
        <v>1356</v>
      </c>
      <c r="R738">
        <v>818</v>
      </c>
      <c r="S738" t="b">
        <v>0</v>
      </c>
      <c r="T738" t="s">
        <v>87</v>
      </c>
      <c r="U738" t="b">
        <v>1</v>
      </c>
      <c r="V738" t="s">
        <v>656</v>
      </c>
      <c r="W738" s="1">
        <v>44665.462372685186</v>
      </c>
      <c r="X738">
        <v>537</v>
      </c>
      <c r="Y738">
        <v>94</v>
      </c>
      <c r="Z738">
        <v>0</v>
      </c>
      <c r="AA738">
        <v>94</v>
      </c>
      <c r="AB738">
        <v>0</v>
      </c>
      <c r="AC738">
        <v>11</v>
      </c>
      <c r="AD738">
        <v>28</v>
      </c>
      <c r="AE738">
        <v>0</v>
      </c>
      <c r="AF738">
        <v>0</v>
      </c>
      <c r="AG738">
        <v>0</v>
      </c>
      <c r="AH738" t="s">
        <v>1455</v>
      </c>
      <c r="AI738" s="1">
        <v>44665.481273148151</v>
      </c>
      <c r="AJ738">
        <v>254</v>
      </c>
      <c r="AK738">
        <v>1</v>
      </c>
      <c r="AL738">
        <v>0</v>
      </c>
      <c r="AM738">
        <v>1</v>
      </c>
      <c r="AN738">
        <v>0</v>
      </c>
      <c r="AO738">
        <v>0</v>
      </c>
      <c r="AP738">
        <v>27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45">
      <c r="A739" t="s">
        <v>1671</v>
      </c>
      <c r="B739" t="s">
        <v>79</v>
      </c>
      <c r="C739" t="s">
        <v>1659</v>
      </c>
      <c r="D739" t="s">
        <v>81</v>
      </c>
      <c r="E739" s="2" t="str">
        <f>HYPERLINK("capsilon://?command=openfolder&amp;siteaddress=FAM.docvelocity-na8.net&amp;folderid=FXFAA4FD41-AE94-5451-EACC-D38FDD0D5823","FX22044169")</f>
        <v>FX22044169</v>
      </c>
      <c r="F739" t="s">
        <v>19</v>
      </c>
      <c r="G739" t="s">
        <v>19</v>
      </c>
      <c r="H739" t="s">
        <v>82</v>
      </c>
      <c r="I739" t="s">
        <v>1672</v>
      </c>
      <c r="J739">
        <v>305</v>
      </c>
      <c r="K739" t="s">
        <v>84</v>
      </c>
      <c r="L739" t="s">
        <v>85</v>
      </c>
      <c r="M739" t="s">
        <v>86</v>
      </c>
      <c r="N739">
        <v>1</v>
      </c>
      <c r="O739" s="1">
        <v>44665.475023148145</v>
      </c>
      <c r="P739" s="1">
        <v>44665.494305555556</v>
      </c>
      <c r="Q739">
        <v>1072</v>
      </c>
      <c r="R739">
        <v>594</v>
      </c>
      <c r="S739" t="b">
        <v>0</v>
      </c>
      <c r="T739" t="s">
        <v>87</v>
      </c>
      <c r="U739" t="b">
        <v>0</v>
      </c>
      <c r="V739" t="s">
        <v>88</v>
      </c>
      <c r="W739" s="1">
        <v>44665.494305555556</v>
      </c>
      <c r="X739">
        <v>458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305</v>
      </c>
      <c r="AE739">
        <v>281</v>
      </c>
      <c r="AF739">
        <v>0</v>
      </c>
      <c r="AG739">
        <v>8</v>
      </c>
      <c r="AH739" t="s">
        <v>87</v>
      </c>
      <c r="AI739" t="s">
        <v>87</v>
      </c>
      <c r="AJ739" t="s">
        <v>87</v>
      </c>
      <c r="AK739" t="s">
        <v>87</v>
      </c>
      <c r="AL739" t="s">
        <v>87</v>
      </c>
      <c r="AM739" t="s">
        <v>87</v>
      </c>
      <c r="AN739" t="s">
        <v>87</v>
      </c>
      <c r="AO739" t="s">
        <v>87</v>
      </c>
      <c r="AP739" t="s">
        <v>87</v>
      </c>
      <c r="AQ739" t="s">
        <v>87</v>
      </c>
      <c r="AR739" t="s">
        <v>87</v>
      </c>
      <c r="AS739" t="s">
        <v>87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45">
      <c r="A740" t="s">
        <v>1673</v>
      </c>
      <c r="B740" t="s">
        <v>79</v>
      </c>
      <c r="C740" t="s">
        <v>1674</v>
      </c>
      <c r="D740" t="s">
        <v>81</v>
      </c>
      <c r="E740" s="2" t="str">
        <f t="shared" ref="E740:E747" si="16">HYPERLINK("capsilon://?command=openfolder&amp;siteaddress=FAM.docvelocity-na8.net&amp;folderid=FXACFD7B3D-C3CF-4DC1-B427-9F1FCF7D335F","FX22044342")</f>
        <v>FX22044342</v>
      </c>
      <c r="F740" t="s">
        <v>19</v>
      </c>
      <c r="G740" t="s">
        <v>19</v>
      </c>
      <c r="H740" t="s">
        <v>82</v>
      </c>
      <c r="I740" t="s">
        <v>1675</v>
      </c>
      <c r="J740">
        <v>28</v>
      </c>
      <c r="K740" t="s">
        <v>84</v>
      </c>
      <c r="L740" t="s">
        <v>85</v>
      </c>
      <c r="M740" t="s">
        <v>86</v>
      </c>
      <c r="N740">
        <v>2</v>
      </c>
      <c r="O740" s="1">
        <v>44665.477141203701</v>
      </c>
      <c r="P740" s="1">
        <v>44665.485983796294</v>
      </c>
      <c r="Q740">
        <v>256</v>
      </c>
      <c r="R740">
        <v>508</v>
      </c>
      <c r="S740" t="b">
        <v>0</v>
      </c>
      <c r="T740" t="s">
        <v>87</v>
      </c>
      <c r="U740" t="b">
        <v>0</v>
      </c>
      <c r="V740" t="s">
        <v>148</v>
      </c>
      <c r="W740" s="1">
        <v>44665.481527777774</v>
      </c>
      <c r="X740">
        <v>370</v>
      </c>
      <c r="Y740">
        <v>21</v>
      </c>
      <c r="Z740">
        <v>0</v>
      </c>
      <c r="AA740">
        <v>21</v>
      </c>
      <c r="AB740">
        <v>0</v>
      </c>
      <c r="AC740">
        <v>2</v>
      </c>
      <c r="AD740">
        <v>7</v>
      </c>
      <c r="AE740">
        <v>0</v>
      </c>
      <c r="AF740">
        <v>0</v>
      </c>
      <c r="AG740">
        <v>0</v>
      </c>
      <c r="AH740" t="s">
        <v>1455</v>
      </c>
      <c r="AI740" s="1">
        <v>44665.485983796294</v>
      </c>
      <c r="AJ740">
        <v>138</v>
      </c>
      <c r="AK740">
        <v>1</v>
      </c>
      <c r="AL740">
        <v>0</v>
      </c>
      <c r="AM740">
        <v>1</v>
      </c>
      <c r="AN740">
        <v>0</v>
      </c>
      <c r="AO740">
        <v>0</v>
      </c>
      <c r="AP740">
        <v>6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45">
      <c r="A741" t="s">
        <v>1676</v>
      </c>
      <c r="B741" t="s">
        <v>79</v>
      </c>
      <c r="C741" t="s">
        <v>1674</v>
      </c>
      <c r="D741" t="s">
        <v>81</v>
      </c>
      <c r="E741" s="2" t="str">
        <f t="shared" si="16"/>
        <v>FX22044342</v>
      </c>
      <c r="F741" t="s">
        <v>19</v>
      </c>
      <c r="G741" t="s">
        <v>19</v>
      </c>
      <c r="H741" t="s">
        <v>82</v>
      </c>
      <c r="I741" t="s">
        <v>1677</v>
      </c>
      <c r="J741">
        <v>28</v>
      </c>
      <c r="K741" t="s">
        <v>84</v>
      </c>
      <c r="L741" t="s">
        <v>85</v>
      </c>
      <c r="M741" t="s">
        <v>86</v>
      </c>
      <c r="N741">
        <v>2</v>
      </c>
      <c r="O741" s="1">
        <v>44665.477187500001</v>
      </c>
      <c r="P741" s="1">
        <v>44665.48741898148</v>
      </c>
      <c r="Q741">
        <v>639</v>
      </c>
      <c r="R741">
        <v>245</v>
      </c>
      <c r="S741" t="b">
        <v>0</v>
      </c>
      <c r="T741" t="s">
        <v>87</v>
      </c>
      <c r="U741" t="b">
        <v>0</v>
      </c>
      <c r="V741" t="s">
        <v>158</v>
      </c>
      <c r="W741" s="1">
        <v>44665.482407407406</v>
      </c>
      <c r="X741">
        <v>122</v>
      </c>
      <c r="Y741">
        <v>21</v>
      </c>
      <c r="Z741">
        <v>0</v>
      </c>
      <c r="AA741">
        <v>21</v>
      </c>
      <c r="AB741">
        <v>0</v>
      </c>
      <c r="AC741">
        <v>0</v>
      </c>
      <c r="AD741">
        <v>7</v>
      </c>
      <c r="AE741">
        <v>0</v>
      </c>
      <c r="AF741">
        <v>0</v>
      </c>
      <c r="AG741">
        <v>0</v>
      </c>
      <c r="AH741" t="s">
        <v>1455</v>
      </c>
      <c r="AI741" s="1">
        <v>44665.48741898148</v>
      </c>
      <c r="AJ741">
        <v>123</v>
      </c>
      <c r="AK741">
        <v>1</v>
      </c>
      <c r="AL741">
        <v>0</v>
      </c>
      <c r="AM741">
        <v>1</v>
      </c>
      <c r="AN741">
        <v>0</v>
      </c>
      <c r="AO741">
        <v>0</v>
      </c>
      <c r="AP741">
        <v>6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45">
      <c r="A742" t="s">
        <v>1678</v>
      </c>
      <c r="B742" t="s">
        <v>79</v>
      </c>
      <c r="C742" t="s">
        <v>1674</v>
      </c>
      <c r="D742" t="s">
        <v>81</v>
      </c>
      <c r="E742" s="2" t="str">
        <f t="shared" si="16"/>
        <v>FX22044342</v>
      </c>
      <c r="F742" t="s">
        <v>19</v>
      </c>
      <c r="G742" t="s">
        <v>19</v>
      </c>
      <c r="H742" t="s">
        <v>82</v>
      </c>
      <c r="I742" t="s">
        <v>1679</v>
      </c>
      <c r="J742">
        <v>55</v>
      </c>
      <c r="K742" t="s">
        <v>84</v>
      </c>
      <c r="L742" t="s">
        <v>85</v>
      </c>
      <c r="M742" t="s">
        <v>86</v>
      </c>
      <c r="N742">
        <v>2</v>
      </c>
      <c r="O742" s="1">
        <v>44665.477210648147</v>
      </c>
      <c r="P742" s="1">
        <v>44665.489618055559</v>
      </c>
      <c r="Q742">
        <v>509</v>
      </c>
      <c r="R742">
        <v>563</v>
      </c>
      <c r="S742" t="b">
        <v>0</v>
      </c>
      <c r="T742" t="s">
        <v>87</v>
      </c>
      <c r="U742" t="b">
        <v>0</v>
      </c>
      <c r="V742" t="s">
        <v>531</v>
      </c>
      <c r="W742" s="1">
        <v>44665.485671296294</v>
      </c>
      <c r="X742">
        <v>374</v>
      </c>
      <c r="Y742">
        <v>47</v>
      </c>
      <c r="Z742">
        <v>0</v>
      </c>
      <c r="AA742">
        <v>47</v>
      </c>
      <c r="AB742">
        <v>0</v>
      </c>
      <c r="AC742">
        <v>4</v>
      </c>
      <c r="AD742">
        <v>8</v>
      </c>
      <c r="AE742">
        <v>0</v>
      </c>
      <c r="AF742">
        <v>0</v>
      </c>
      <c r="AG742">
        <v>0</v>
      </c>
      <c r="AH742" t="s">
        <v>1455</v>
      </c>
      <c r="AI742" s="1">
        <v>44665.489618055559</v>
      </c>
      <c r="AJ742">
        <v>189</v>
      </c>
      <c r="AK742">
        <v>4</v>
      </c>
      <c r="AL742">
        <v>0</v>
      </c>
      <c r="AM742">
        <v>4</v>
      </c>
      <c r="AN742">
        <v>0</v>
      </c>
      <c r="AO742">
        <v>3</v>
      </c>
      <c r="AP742">
        <v>4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45">
      <c r="A743" t="s">
        <v>1680</v>
      </c>
      <c r="B743" t="s">
        <v>79</v>
      </c>
      <c r="C743" t="s">
        <v>1674</v>
      </c>
      <c r="D743" t="s">
        <v>81</v>
      </c>
      <c r="E743" s="2" t="str">
        <f t="shared" si="16"/>
        <v>FX22044342</v>
      </c>
      <c r="F743" t="s">
        <v>19</v>
      </c>
      <c r="G743" t="s">
        <v>19</v>
      </c>
      <c r="H743" t="s">
        <v>82</v>
      </c>
      <c r="I743" t="s">
        <v>1681</v>
      </c>
      <c r="J743">
        <v>55</v>
      </c>
      <c r="K743" t="s">
        <v>84</v>
      </c>
      <c r="L743" t="s">
        <v>85</v>
      </c>
      <c r="M743" t="s">
        <v>86</v>
      </c>
      <c r="N743">
        <v>2</v>
      </c>
      <c r="O743" s="1">
        <v>44665.477256944447</v>
      </c>
      <c r="P743" s="1">
        <v>44665.491053240738</v>
      </c>
      <c r="Q743">
        <v>651</v>
      </c>
      <c r="R743">
        <v>541</v>
      </c>
      <c r="S743" t="b">
        <v>0</v>
      </c>
      <c r="T743" t="s">
        <v>87</v>
      </c>
      <c r="U743" t="b">
        <v>0</v>
      </c>
      <c r="V743" t="s">
        <v>148</v>
      </c>
      <c r="W743" s="1">
        <v>44665.486377314817</v>
      </c>
      <c r="X743">
        <v>418</v>
      </c>
      <c r="Y743">
        <v>47</v>
      </c>
      <c r="Z743">
        <v>0</v>
      </c>
      <c r="AA743">
        <v>47</v>
      </c>
      <c r="AB743">
        <v>0</v>
      </c>
      <c r="AC743">
        <v>1</v>
      </c>
      <c r="AD743">
        <v>8</v>
      </c>
      <c r="AE743">
        <v>0</v>
      </c>
      <c r="AF743">
        <v>0</v>
      </c>
      <c r="AG743">
        <v>0</v>
      </c>
      <c r="AH743" t="s">
        <v>1455</v>
      </c>
      <c r="AI743" s="1">
        <v>44665.491053240738</v>
      </c>
      <c r="AJ743">
        <v>123</v>
      </c>
      <c r="AK743">
        <v>4</v>
      </c>
      <c r="AL743">
        <v>0</v>
      </c>
      <c r="AM743">
        <v>4</v>
      </c>
      <c r="AN743">
        <v>0</v>
      </c>
      <c r="AO743">
        <v>3</v>
      </c>
      <c r="AP743">
        <v>4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45">
      <c r="A744" t="s">
        <v>1682</v>
      </c>
      <c r="B744" t="s">
        <v>79</v>
      </c>
      <c r="C744" t="s">
        <v>1674</v>
      </c>
      <c r="D744" t="s">
        <v>81</v>
      </c>
      <c r="E744" s="2" t="str">
        <f t="shared" si="16"/>
        <v>FX22044342</v>
      </c>
      <c r="F744" t="s">
        <v>19</v>
      </c>
      <c r="G744" t="s">
        <v>19</v>
      </c>
      <c r="H744" t="s">
        <v>82</v>
      </c>
      <c r="I744" t="s">
        <v>1683</v>
      </c>
      <c r="J744">
        <v>67</v>
      </c>
      <c r="K744" t="s">
        <v>84</v>
      </c>
      <c r="L744" t="s">
        <v>85</v>
      </c>
      <c r="M744" t="s">
        <v>86</v>
      </c>
      <c r="N744">
        <v>2</v>
      </c>
      <c r="O744" s="1">
        <v>44665.477418981478</v>
      </c>
      <c r="P744" s="1">
        <v>44665.493564814817</v>
      </c>
      <c r="Q744">
        <v>748</v>
      </c>
      <c r="R744">
        <v>647</v>
      </c>
      <c r="S744" t="b">
        <v>0</v>
      </c>
      <c r="T744" t="s">
        <v>87</v>
      </c>
      <c r="U744" t="b">
        <v>0</v>
      </c>
      <c r="V744" t="s">
        <v>189</v>
      </c>
      <c r="W744" s="1">
        <v>44665.486770833333</v>
      </c>
      <c r="X744">
        <v>431</v>
      </c>
      <c r="Y744">
        <v>57</v>
      </c>
      <c r="Z744">
        <v>0</v>
      </c>
      <c r="AA744">
        <v>57</v>
      </c>
      <c r="AB744">
        <v>0</v>
      </c>
      <c r="AC744">
        <v>8</v>
      </c>
      <c r="AD744">
        <v>10</v>
      </c>
      <c r="AE744">
        <v>0</v>
      </c>
      <c r="AF744">
        <v>0</v>
      </c>
      <c r="AG744">
        <v>0</v>
      </c>
      <c r="AH744" t="s">
        <v>1455</v>
      </c>
      <c r="AI744" s="1">
        <v>44665.493564814817</v>
      </c>
      <c r="AJ744">
        <v>216</v>
      </c>
      <c r="AK744">
        <v>3</v>
      </c>
      <c r="AL744">
        <v>0</v>
      </c>
      <c r="AM744">
        <v>3</v>
      </c>
      <c r="AN744">
        <v>0</v>
      </c>
      <c r="AO744">
        <v>1</v>
      </c>
      <c r="AP744">
        <v>7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45">
      <c r="A745" t="s">
        <v>1684</v>
      </c>
      <c r="B745" t="s">
        <v>79</v>
      </c>
      <c r="C745" t="s">
        <v>1674</v>
      </c>
      <c r="D745" t="s">
        <v>81</v>
      </c>
      <c r="E745" s="2" t="str">
        <f t="shared" si="16"/>
        <v>FX22044342</v>
      </c>
      <c r="F745" t="s">
        <v>19</v>
      </c>
      <c r="G745" t="s">
        <v>19</v>
      </c>
      <c r="H745" t="s">
        <v>82</v>
      </c>
      <c r="I745" t="s">
        <v>1685</v>
      </c>
      <c r="J745">
        <v>72</v>
      </c>
      <c r="K745" t="s">
        <v>84</v>
      </c>
      <c r="L745" t="s">
        <v>85</v>
      </c>
      <c r="M745" t="s">
        <v>86</v>
      </c>
      <c r="N745">
        <v>2</v>
      </c>
      <c r="O745" s="1">
        <v>44665.477511574078</v>
      </c>
      <c r="P745" s="1">
        <v>44665.495416666665</v>
      </c>
      <c r="Q745">
        <v>1055</v>
      </c>
      <c r="R745">
        <v>492</v>
      </c>
      <c r="S745" t="b">
        <v>0</v>
      </c>
      <c r="T745" t="s">
        <v>87</v>
      </c>
      <c r="U745" t="b">
        <v>0</v>
      </c>
      <c r="V745" t="s">
        <v>158</v>
      </c>
      <c r="W745" s="1">
        <v>44665.486273148148</v>
      </c>
      <c r="X745">
        <v>333</v>
      </c>
      <c r="Y745">
        <v>62</v>
      </c>
      <c r="Z745">
        <v>0</v>
      </c>
      <c r="AA745">
        <v>62</v>
      </c>
      <c r="AB745">
        <v>0</v>
      </c>
      <c r="AC745">
        <v>6</v>
      </c>
      <c r="AD745">
        <v>10</v>
      </c>
      <c r="AE745">
        <v>0</v>
      </c>
      <c r="AF745">
        <v>0</v>
      </c>
      <c r="AG745">
        <v>0</v>
      </c>
      <c r="AH745" t="s">
        <v>1455</v>
      </c>
      <c r="AI745" s="1">
        <v>44665.495416666665</v>
      </c>
      <c r="AJ745">
        <v>159</v>
      </c>
      <c r="AK745">
        <v>1</v>
      </c>
      <c r="AL745">
        <v>0</v>
      </c>
      <c r="AM745">
        <v>1</v>
      </c>
      <c r="AN745">
        <v>0</v>
      </c>
      <c r="AO745">
        <v>0</v>
      </c>
      <c r="AP745">
        <v>9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45">
      <c r="A746" t="s">
        <v>1686</v>
      </c>
      <c r="B746" t="s">
        <v>79</v>
      </c>
      <c r="C746" t="s">
        <v>1674</v>
      </c>
      <c r="D746" t="s">
        <v>81</v>
      </c>
      <c r="E746" s="2" t="str">
        <f t="shared" si="16"/>
        <v>FX22044342</v>
      </c>
      <c r="F746" t="s">
        <v>19</v>
      </c>
      <c r="G746" t="s">
        <v>19</v>
      </c>
      <c r="H746" t="s">
        <v>82</v>
      </c>
      <c r="I746" t="s">
        <v>1687</v>
      </c>
      <c r="J746">
        <v>28</v>
      </c>
      <c r="K746" t="s">
        <v>84</v>
      </c>
      <c r="L746" t="s">
        <v>85</v>
      </c>
      <c r="M746" t="s">
        <v>86</v>
      </c>
      <c r="N746">
        <v>2</v>
      </c>
      <c r="O746" s="1">
        <v>44665.477696759262</v>
      </c>
      <c r="P746" s="1">
        <v>44665.496689814812</v>
      </c>
      <c r="Q746">
        <v>1342</v>
      </c>
      <c r="R746">
        <v>299</v>
      </c>
      <c r="S746" t="b">
        <v>0</v>
      </c>
      <c r="T746" t="s">
        <v>87</v>
      </c>
      <c r="U746" t="b">
        <v>0</v>
      </c>
      <c r="V746" t="s">
        <v>130</v>
      </c>
      <c r="W746" s="1">
        <v>44665.486643518518</v>
      </c>
      <c r="X746">
        <v>190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1455</v>
      </c>
      <c r="AI746" s="1">
        <v>44665.496689814812</v>
      </c>
      <c r="AJ746">
        <v>109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45">
      <c r="A747" t="s">
        <v>1688</v>
      </c>
      <c r="B747" t="s">
        <v>79</v>
      </c>
      <c r="C747" t="s">
        <v>1674</v>
      </c>
      <c r="D747" t="s">
        <v>81</v>
      </c>
      <c r="E747" s="2" t="str">
        <f t="shared" si="16"/>
        <v>FX22044342</v>
      </c>
      <c r="F747" t="s">
        <v>19</v>
      </c>
      <c r="G747" t="s">
        <v>19</v>
      </c>
      <c r="H747" t="s">
        <v>82</v>
      </c>
      <c r="I747" t="s">
        <v>1689</v>
      </c>
      <c r="J747">
        <v>28</v>
      </c>
      <c r="K747" t="s">
        <v>84</v>
      </c>
      <c r="L747" t="s">
        <v>85</v>
      </c>
      <c r="M747" t="s">
        <v>86</v>
      </c>
      <c r="N747">
        <v>2</v>
      </c>
      <c r="O747" s="1">
        <v>44665.477766203701</v>
      </c>
      <c r="P747" s="1">
        <v>44665.497928240744</v>
      </c>
      <c r="Q747">
        <v>1466</v>
      </c>
      <c r="R747">
        <v>276</v>
      </c>
      <c r="S747" t="b">
        <v>0</v>
      </c>
      <c r="T747" t="s">
        <v>87</v>
      </c>
      <c r="U747" t="b">
        <v>0</v>
      </c>
      <c r="V747" t="s">
        <v>531</v>
      </c>
      <c r="W747" s="1">
        <v>44665.487650462965</v>
      </c>
      <c r="X747">
        <v>170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1455</v>
      </c>
      <c r="AI747" s="1">
        <v>44665.497928240744</v>
      </c>
      <c r="AJ747">
        <v>106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45">
      <c r="A748" t="s">
        <v>1690</v>
      </c>
      <c r="B748" t="s">
        <v>79</v>
      </c>
      <c r="C748" t="s">
        <v>1691</v>
      </c>
      <c r="D748" t="s">
        <v>81</v>
      </c>
      <c r="E748" s="2" t="str">
        <f>HYPERLINK("capsilon://?command=openfolder&amp;siteaddress=FAM.docvelocity-na8.net&amp;folderid=FX24CDBD53-0F94-2D0F-0509-C1A3BEEECB49","FX22043462")</f>
        <v>FX22043462</v>
      </c>
      <c r="F748" t="s">
        <v>19</v>
      </c>
      <c r="G748" t="s">
        <v>19</v>
      </c>
      <c r="H748" t="s">
        <v>82</v>
      </c>
      <c r="I748" t="s">
        <v>1692</v>
      </c>
      <c r="J748">
        <v>212</v>
      </c>
      <c r="K748" t="s">
        <v>84</v>
      </c>
      <c r="L748" t="s">
        <v>85</v>
      </c>
      <c r="M748" t="s">
        <v>86</v>
      </c>
      <c r="N748">
        <v>2</v>
      </c>
      <c r="O748" s="1">
        <v>44665.485706018517</v>
      </c>
      <c r="P748" s="1">
        <v>44665.652245370373</v>
      </c>
      <c r="Q748">
        <v>9060</v>
      </c>
      <c r="R748">
        <v>5329</v>
      </c>
      <c r="S748" t="b">
        <v>0</v>
      </c>
      <c r="T748" t="s">
        <v>87</v>
      </c>
      <c r="U748" t="b">
        <v>0</v>
      </c>
      <c r="V748" t="s">
        <v>158</v>
      </c>
      <c r="W748" s="1">
        <v>44665.519236111111</v>
      </c>
      <c r="X748">
        <v>2847</v>
      </c>
      <c r="Y748">
        <v>195</v>
      </c>
      <c r="Z748">
        <v>0</v>
      </c>
      <c r="AA748">
        <v>195</v>
      </c>
      <c r="AB748">
        <v>0</v>
      </c>
      <c r="AC748">
        <v>59</v>
      </c>
      <c r="AD748">
        <v>17</v>
      </c>
      <c r="AE748">
        <v>0</v>
      </c>
      <c r="AF748">
        <v>0</v>
      </c>
      <c r="AG748">
        <v>0</v>
      </c>
      <c r="AH748" t="s">
        <v>190</v>
      </c>
      <c r="AI748" s="1">
        <v>44665.652245370373</v>
      </c>
      <c r="AJ748">
        <v>2482</v>
      </c>
      <c r="AK748">
        <v>25</v>
      </c>
      <c r="AL748">
        <v>0</v>
      </c>
      <c r="AM748">
        <v>25</v>
      </c>
      <c r="AN748">
        <v>0</v>
      </c>
      <c r="AO748">
        <v>25</v>
      </c>
      <c r="AP748">
        <v>-8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45">
      <c r="A749" t="s">
        <v>1693</v>
      </c>
      <c r="B749" t="s">
        <v>79</v>
      </c>
      <c r="C749" t="s">
        <v>1694</v>
      </c>
      <c r="D749" t="s">
        <v>81</v>
      </c>
      <c r="E749" s="2" t="str">
        <f>HYPERLINK("capsilon://?command=openfolder&amp;siteaddress=FAM.docvelocity-na8.net&amp;folderid=FX7E0EFDCF-7EC6-4B28-D3D1-E4CDA83CB3BD","FX22044247")</f>
        <v>FX22044247</v>
      </c>
      <c r="F749" t="s">
        <v>19</v>
      </c>
      <c r="G749" t="s">
        <v>19</v>
      </c>
      <c r="H749" t="s">
        <v>82</v>
      </c>
      <c r="I749" t="s">
        <v>1695</v>
      </c>
      <c r="J749">
        <v>207</v>
      </c>
      <c r="K749" t="s">
        <v>84</v>
      </c>
      <c r="L749" t="s">
        <v>85</v>
      </c>
      <c r="M749" t="s">
        <v>86</v>
      </c>
      <c r="N749">
        <v>1</v>
      </c>
      <c r="O749" s="1">
        <v>44665.492037037038</v>
      </c>
      <c r="P749" s="1">
        <v>44665.495763888888</v>
      </c>
      <c r="Q749">
        <v>165</v>
      </c>
      <c r="R749">
        <v>157</v>
      </c>
      <c r="S749" t="b">
        <v>0</v>
      </c>
      <c r="T749" t="s">
        <v>87</v>
      </c>
      <c r="U749" t="b">
        <v>0</v>
      </c>
      <c r="V749" t="s">
        <v>88</v>
      </c>
      <c r="W749" s="1">
        <v>44665.495763888888</v>
      </c>
      <c r="X749">
        <v>125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207</v>
      </c>
      <c r="AE749">
        <v>188</v>
      </c>
      <c r="AF749">
        <v>0</v>
      </c>
      <c r="AG749">
        <v>11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45">
      <c r="A750" t="s">
        <v>1696</v>
      </c>
      <c r="B750" t="s">
        <v>79</v>
      </c>
      <c r="C750" t="s">
        <v>1659</v>
      </c>
      <c r="D750" t="s">
        <v>81</v>
      </c>
      <c r="E750" s="2" t="str">
        <f>HYPERLINK("capsilon://?command=openfolder&amp;siteaddress=FAM.docvelocity-na8.net&amp;folderid=FXFAA4FD41-AE94-5451-EACC-D38FDD0D5823","FX22044169")</f>
        <v>FX22044169</v>
      </c>
      <c r="F750" t="s">
        <v>19</v>
      </c>
      <c r="G750" t="s">
        <v>19</v>
      </c>
      <c r="H750" t="s">
        <v>82</v>
      </c>
      <c r="I750" t="s">
        <v>1672</v>
      </c>
      <c r="J750">
        <v>409</v>
      </c>
      <c r="K750" t="s">
        <v>84</v>
      </c>
      <c r="L750" t="s">
        <v>85</v>
      </c>
      <c r="M750" t="s">
        <v>86</v>
      </c>
      <c r="N750">
        <v>2</v>
      </c>
      <c r="O750" s="1">
        <v>44665.495486111111</v>
      </c>
      <c r="P750" s="1">
        <v>44665.596446759257</v>
      </c>
      <c r="Q750">
        <v>2632</v>
      </c>
      <c r="R750">
        <v>6091</v>
      </c>
      <c r="S750" t="b">
        <v>0</v>
      </c>
      <c r="T750" t="s">
        <v>87</v>
      </c>
      <c r="U750" t="b">
        <v>1</v>
      </c>
      <c r="V750" t="s">
        <v>127</v>
      </c>
      <c r="W750" s="1">
        <v>44665.547233796293</v>
      </c>
      <c r="X750">
        <v>3987</v>
      </c>
      <c r="Y750">
        <v>252</v>
      </c>
      <c r="Z750">
        <v>0</v>
      </c>
      <c r="AA750">
        <v>252</v>
      </c>
      <c r="AB750">
        <v>88</v>
      </c>
      <c r="AC750">
        <v>59</v>
      </c>
      <c r="AD750">
        <v>157</v>
      </c>
      <c r="AE750">
        <v>0</v>
      </c>
      <c r="AF750">
        <v>0</v>
      </c>
      <c r="AG750">
        <v>0</v>
      </c>
      <c r="AH750" t="s">
        <v>190</v>
      </c>
      <c r="AI750" s="1">
        <v>44665.596446759257</v>
      </c>
      <c r="AJ750">
        <v>2054</v>
      </c>
      <c r="AK750">
        <v>7</v>
      </c>
      <c r="AL750">
        <v>0</v>
      </c>
      <c r="AM750">
        <v>7</v>
      </c>
      <c r="AN750">
        <v>88</v>
      </c>
      <c r="AO750">
        <v>7</v>
      </c>
      <c r="AP750">
        <v>150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45">
      <c r="A751" t="s">
        <v>1697</v>
      </c>
      <c r="B751" t="s">
        <v>79</v>
      </c>
      <c r="C751" t="s">
        <v>1694</v>
      </c>
      <c r="D751" t="s">
        <v>81</v>
      </c>
      <c r="E751" s="2" t="str">
        <f>HYPERLINK("capsilon://?command=openfolder&amp;siteaddress=FAM.docvelocity-na8.net&amp;folderid=FX7E0EFDCF-7EC6-4B28-D3D1-E4CDA83CB3BD","FX22044247")</f>
        <v>FX22044247</v>
      </c>
      <c r="F751" t="s">
        <v>19</v>
      </c>
      <c r="G751" t="s">
        <v>19</v>
      </c>
      <c r="H751" t="s">
        <v>82</v>
      </c>
      <c r="I751" t="s">
        <v>1695</v>
      </c>
      <c r="J751">
        <v>411</v>
      </c>
      <c r="K751" t="s">
        <v>84</v>
      </c>
      <c r="L751" t="s">
        <v>85</v>
      </c>
      <c r="M751" t="s">
        <v>86</v>
      </c>
      <c r="N751">
        <v>2</v>
      </c>
      <c r="O751" s="1">
        <v>44665.496724537035</v>
      </c>
      <c r="P751" s="1">
        <v>44665.572638888887</v>
      </c>
      <c r="Q751">
        <v>1758</v>
      </c>
      <c r="R751">
        <v>4801</v>
      </c>
      <c r="S751" t="b">
        <v>0</v>
      </c>
      <c r="T751" t="s">
        <v>87</v>
      </c>
      <c r="U751" t="b">
        <v>1</v>
      </c>
      <c r="V751" t="s">
        <v>151</v>
      </c>
      <c r="W751" s="1">
        <v>44665.52449074074</v>
      </c>
      <c r="X751">
        <v>1751</v>
      </c>
      <c r="Y751">
        <v>328</v>
      </c>
      <c r="Z751">
        <v>0</v>
      </c>
      <c r="AA751">
        <v>328</v>
      </c>
      <c r="AB751">
        <v>0</v>
      </c>
      <c r="AC751">
        <v>15</v>
      </c>
      <c r="AD751">
        <v>83</v>
      </c>
      <c r="AE751">
        <v>0</v>
      </c>
      <c r="AF751">
        <v>0</v>
      </c>
      <c r="AG751">
        <v>0</v>
      </c>
      <c r="AH751" t="s">
        <v>190</v>
      </c>
      <c r="AI751" s="1">
        <v>44665.572638888887</v>
      </c>
      <c r="AJ751">
        <v>2400</v>
      </c>
      <c r="AK751">
        <v>8</v>
      </c>
      <c r="AL751">
        <v>0</v>
      </c>
      <c r="AM751">
        <v>8</v>
      </c>
      <c r="AN751">
        <v>0</v>
      </c>
      <c r="AO751">
        <v>8</v>
      </c>
      <c r="AP751">
        <v>75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45">
      <c r="A752" t="s">
        <v>1698</v>
      </c>
      <c r="B752" t="s">
        <v>79</v>
      </c>
      <c r="C752" t="s">
        <v>1547</v>
      </c>
      <c r="D752" t="s">
        <v>81</v>
      </c>
      <c r="E752" s="2" t="str">
        <f>HYPERLINK("capsilon://?command=openfolder&amp;siteaddress=FAM.docvelocity-na8.net&amp;folderid=FXCE1A0C98-5D74-5DF2-E8A1-9BEB24C8DA10","FX22041757")</f>
        <v>FX22041757</v>
      </c>
      <c r="F752" t="s">
        <v>19</v>
      </c>
      <c r="G752" t="s">
        <v>19</v>
      </c>
      <c r="H752" t="s">
        <v>82</v>
      </c>
      <c r="I752" t="s">
        <v>1699</v>
      </c>
      <c r="J752">
        <v>0</v>
      </c>
      <c r="K752" t="s">
        <v>84</v>
      </c>
      <c r="L752" t="s">
        <v>85</v>
      </c>
      <c r="M752" t="s">
        <v>86</v>
      </c>
      <c r="N752">
        <v>2</v>
      </c>
      <c r="O752" s="1">
        <v>44665.503148148149</v>
      </c>
      <c r="P752" s="1">
        <v>44665.514884259261</v>
      </c>
      <c r="Q752">
        <v>369</v>
      </c>
      <c r="R752">
        <v>645</v>
      </c>
      <c r="S752" t="b">
        <v>0</v>
      </c>
      <c r="T752" t="s">
        <v>87</v>
      </c>
      <c r="U752" t="b">
        <v>0</v>
      </c>
      <c r="V752" t="s">
        <v>1549</v>
      </c>
      <c r="W752" s="1">
        <v>44665.507592592592</v>
      </c>
      <c r="X752">
        <v>281</v>
      </c>
      <c r="Y752">
        <v>9</v>
      </c>
      <c r="Z752">
        <v>0</v>
      </c>
      <c r="AA752">
        <v>9</v>
      </c>
      <c r="AB752">
        <v>0</v>
      </c>
      <c r="AC752">
        <v>9</v>
      </c>
      <c r="AD752">
        <v>-9</v>
      </c>
      <c r="AE752">
        <v>0</v>
      </c>
      <c r="AF752">
        <v>0</v>
      </c>
      <c r="AG752">
        <v>0</v>
      </c>
      <c r="AH752" t="s">
        <v>190</v>
      </c>
      <c r="AI752" s="1">
        <v>44665.514884259261</v>
      </c>
      <c r="AJ752">
        <v>364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-9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45">
      <c r="A753" t="s">
        <v>1700</v>
      </c>
      <c r="B753" t="s">
        <v>79</v>
      </c>
      <c r="C753" t="s">
        <v>1701</v>
      </c>
      <c r="D753" t="s">
        <v>81</v>
      </c>
      <c r="E753" s="2" t="str">
        <f>HYPERLINK("capsilon://?command=openfolder&amp;siteaddress=FAM.docvelocity-na8.net&amp;folderid=FXE77C1929-9CAB-145A-7F0F-DE3F9DC1AC91","FX22032978")</f>
        <v>FX22032978</v>
      </c>
      <c r="F753" t="s">
        <v>19</v>
      </c>
      <c r="G753" t="s">
        <v>19</v>
      </c>
      <c r="H753" t="s">
        <v>82</v>
      </c>
      <c r="I753" t="s">
        <v>1702</v>
      </c>
      <c r="J753">
        <v>0</v>
      </c>
      <c r="K753" t="s">
        <v>84</v>
      </c>
      <c r="L753" t="s">
        <v>85</v>
      </c>
      <c r="M753" t="s">
        <v>86</v>
      </c>
      <c r="N753">
        <v>2</v>
      </c>
      <c r="O753" s="1">
        <v>44665.503877314812</v>
      </c>
      <c r="P753" s="1">
        <v>44665.515555555554</v>
      </c>
      <c r="Q753">
        <v>862</v>
      </c>
      <c r="R753">
        <v>147</v>
      </c>
      <c r="S753" t="b">
        <v>0</v>
      </c>
      <c r="T753" t="s">
        <v>87</v>
      </c>
      <c r="U753" t="b">
        <v>0</v>
      </c>
      <c r="V753" t="s">
        <v>189</v>
      </c>
      <c r="W753" s="1">
        <v>44665.506331018521</v>
      </c>
      <c r="X753">
        <v>90</v>
      </c>
      <c r="Y753">
        <v>0</v>
      </c>
      <c r="Z753">
        <v>0</v>
      </c>
      <c r="AA753">
        <v>0</v>
      </c>
      <c r="AB753">
        <v>37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190</v>
      </c>
      <c r="AI753" s="1">
        <v>44665.515555555554</v>
      </c>
      <c r="AJ753">
        <v>57</v>
      </c>
      <c r="AK753">
        <v>0</v>
      </c>
      <c r="AL753">
        <v>0</v>
      </c>
      <c r="AM753">
        <v>0</v>
      </c>
      <c r="AN753">
        <v>37</v>
      </c>
      <c r="AO753">
        <v>0</v>
      </c>
      <c r="AP753">
        <v>0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45">
      <c r="A754" t="s">
        <v>1703</v>
      </c>
      <c r="B754" t="s">
        <v>79</v>
      </c>
      <c r="C754" t="s">
        <v>1704</v>
      </c>
      <c r="D754" t="s">
        <v>81</v>
      </c>
      <c r="E754" s="2" t="str">
        <f>HYPERLINK("capsilon://?command=openfolder&amp;siteaddress=FAM.docvelocity-na8.net&amp;folderid=FX15E1E7AC-CF15-ED3B-CD35-E5E65EC56705","FX22042696")</f>
        <v>FX22042696</v>
      </c>
      <c r="F754" t="s">
        <v>19</v>
      </c>
      <c r="G754" t="s">
        <v>19</v>
      </c>
      <c r="H754" t="s">
        <v>82</v>
      </c>
      <c r="I754" t="s">
        <v>1705</v>
      </c>
      <c r="J754">
        <v>367</v>
      </c>
      <c r="K754" t="s">
        <v>84</v>
      </c>
      <c r="L754" t="s">
        <v>85</v>
      </c>
      <c r="M754" t="s">
        <v>86</v>
      </c>
      <c r="N754">
        <v>1</v>
      </c>
      <c r="O754" s="1">
        <v>44665.521805555552</v>
      </c>
      <c r="P754" s="1">
        <v>44665.542384259257</v>
      </c>
      <c r="Q754">
        <v>1271</v>
      </c>
      <c r="R754">
        <v>507</v>
      </c>
      <c r="S754" t="b">
        <v>0</v>
      </c>
      <c r="T754" t="s">
        <v>87</v>
      </c>
      <c r="U754" t="b">
        <v>0</v>
      </c>
      <c r="V754" t="s">
        <v>88</v>
      </c>
      <c r="W754" s="1">
        <v>44665.542384259257</v>
      </c>
      <c r="X754">
        <v>283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367</v>
      </c>
      <c r="AE754">
        <v>329</v>
      </c>
      <c r="AF754">
        <v>0</v>
      </c>
      <c r="AG754">
        <v>15</v>
      </c>
      <c r="AH754" t="s">
        <v>87</v>
      </c>
      <c r="AI754" t="s">
        <v>87</v>
      </c>
      <c r="AJ754" t="s">
        <v>87</v>
      </c>
      <c r="AK754" t="s">
        <v>87</v>
      </c>
      <c r="AL754" t="s">
        <v>87</v>
      </c>
      <c r="AM754" t="s">
        <v>87</v>
      </c>
      <c r="AN754" t="s">
        <v>87</v>
      </c>
      <c r="AO754" t="s">
        <v>87</v>
      </c>
      <c r="AP754" t="s">
        <v>87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45">
      <c r="A755" t="s">
        <v>1706</v>
      </c>
      <c r="B755" t="s">
        <v>79</v>
      </c>
      <c r="C755" t="s">
        <v>603</v>
      </c>
      <c r="D755" t="s">
        <v>81</v>
      </c>
      <c r="E755" s="2" t="str">
        <f>HYPERLINK("capsilon://?command=openfolder&amp;siteaddress=FAM.docvelocity-na8.net&amp;folderid=FXCF883A66-67B0-29B3-84E5-F5544DCF468F","FX220313811")</f>
        <v>FX220313811</v>
      </c>
      <c r="F755" t="s">
        <v>19</v>
      </c>
      <c r="G755" t="s">
        <v>19</v>
      </c>
      <c r="H755" t="s">
        <v>82</v>
      </c>
      <c r="I755" t="s">
        <v>1707</v>
      </c>
      <c r="J755">
        <v>0</v>
      </c>
      <c r="K755" t="s">
        <v>84</v>
      </c>
      <c r="L755" t="s">
        <v>85</v>
      </c>
      <c r="M755" t="s">
        <v>86</v>
      </c>
      <c r="N755">
        <v>2</v>
      </c>
      <c r="O755" s="1">
        <v>44655.371493055558</v>
      </c>
      <c r="P755" s="1">
        <v>44655.386608796296</v>
      </c>
      <c r="Q755">
        <v>526</v>
      </c>
      <c r="R755">
        <v>780</v>
      </c>
      <c r="S755" t="b">
        <v>0</v>
      </c>
      <c r="T755" t="s">
        <v>87</v>
      </c>
      <c r="U755" t="b">
        <v>0</v>
      </c>
      <c r="V755" t="s">
        <v>1708</v>
      </c>
      <c r="W755" s="1">
        <v>44655.381550925929</v>
      </c>
      <c r="X755">
        <v>350</v>
      </c>
      <c r="Y755">
        <v>37</v>
      </c>
      <c r="Z755">
        <v>0</v>
      </c>
      <c r="AA755">
        <v>37</v>
      </c>
      <c r="AB755">
        <v>0</v>
      </c>
      <c r="AC755">
        <v>11</v>
      </c>
      <c r="AD755">
        <v>-37</v>
      </c>
      <c r="AE755">
        <v>0</v>
      </c>
      <c r="AF755">
        <v>0</v>
      </c>
      <c r="AG755">
        <v>0</v>
      </c>
      <c r="AH755" t="s">
        <v>413</v>
      </c>
      <c r="AI755" s="1">
        <v>44655.386608796296</v>
      </c>
      <c r="AJ755">
        <v>430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-39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45">
      <c r="A756" t="s">
        <v>1709</v>
      </c>
      <c r="B756" t="s">
        <v>79</v>
      </c>
      <c r="C756" t="s">
        <v>1704</v>
      </c>
      <c r="D756" t="s">
        <v>81</v>
      </c>
      <c r="E756" s="2" t="str">
        <f>HYPERLINK("capsilon://?command=openfolder&amp;siteaddress=FAM.docvelocity-na8.net&amp;folderid=FX15E1E7AC-CF15-ED3B-CD35-E5E65EC56705","FX22042696")</f>
        <v>FX22042696</v>
      </c>
      <c r="F756" t="s">
        <v>19</v>
      </c>
      <c r="G756" t="s">
        <v>19</v>
      </c>
      <c r="H756" t="s">
        <v>82</v>
      </c>
      <c r="I756" t="s">
        <v>1705</v>
      </c>
      <c r="J756">
        <v>588</v>
      </c>
      <c r="K756" t="s">
        <v>84</v>
      </c>
      <c r="L756" t="s">
        <v>85</v>
      </c>
      <c r="M756" t="s">
        <v>86</v>
      </c>
      <c r="N756">
        <v>2</v>
      </c>
      <c r="O756" s="1">
        <v>44665.543611111112</v>
      </c>
      <c r="P756" s="1">
        <v>44665.645624999997</v>
      </c>
      <c r="Q756">
        <v>2582</v>
      </c>
      <c r="R756">
        <v>6232</v>
      </c>
      <c r="S756" t="b">
        <v>0</v>
      </c>
      <c r="T756" t="s">
        <v>87</v>
      </c>
      <c r="U756" t="b">
        <v>1</v>
      </c>
      <c r="V756" t="s">
        <v>189</v>
      </c>
      <c r="W756" s="1">
        <v>44665.588148148148</v>
      </c>
      <c r="X756">
        <v>3788</v>
      </c>
      <c r="Y756">
        <v>520</v>
      </c>
      <c r="Z756">
        <v>0</v>
      </c>
      <c r="AA756">
        <v>520</v>
      </c>
      <c r="AB756">
        <v>0</v>
      </c>
      <c r="AC756">
        <v>156</v>
      </c>
      <c r="AD756">
        <v>68</v>
      </c>
      <c r="AE756">
        <v>0</v>
      </c>
      <c r="AF756">
        <v>0</v>
      </c>
      <c r="AG756">
        <v>0</v>
      </c>
      <c r="AH756" t="s">
        <v>182</v>
      </c>
      <c r="AI756" s="1">
        <v>44665.645624999997</v>
      </c>
      <c r="AJ756">
        <v>2252</v>
      </c>
      <c r="AK756">
        <v>10</v>
      </c>
      <c r="AL756">
        <v>0</v>
      </c>
      <c r="AM756">
        <v>10</v>
      </c>
      <c r="AN756">
        <v>0</v>
      </c>
      <c r="AO756">
        <v>10</v>
      </c>
      <c r="AP756">
        <v>58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45">
      <c r="A757" t="s">
        <v>1710</v>
      </c>
      <c r="B757" t="s">
        <v>79</v>
      </c>
      <c r="C757" t="s">
        <v>1711</v>
      </c>
      <c r="D757" t="s">
        <v>81</v>
      </c>
      <c r="E757" s="2" t="str">
        <f>HYPERLINK("capsilon://?command=openfolder&amp;siteaddress=FAM.docvelocity-na8.net&amp;folderid=FXDDAADE0E-CE5A-4A80-2C3D-7B52ACF13311","FX220312521")</f>
        <v>FX220312521</v>
      </c>
      <c r="F757" t="s">
        <v>19</v>
      </c>
      <c r="G757" t="s">
        <v>19</v>
      </c>
      <c r="H757" t="s">
        <v>82</v>
      </c>
      <c r="I757" t="s">
        <v>1712</v>
      </c>
      <c r="J757">
        <v>0</v>
      </c>
      <c r="K757" t="s">
        <v>84</v>
      </c>
      <c r="L757" t="s">
        <v>85</v>
      </c>
      <c r="M757" t="s">
        <v>86</v>
      </c>
      <c r="N757">
        <v>2</v>
      </c>
      <c r="O757" s="1">
        <v>44655.37358796296</v>
      </c>
      <c r="P757" s="1">
        <v>44655.386990740742</v>
      </c>
      <c r="Q757">
        <v>1001</v>
      </c>
      <c r="R757">
        <v>157</v>
      </c>
      <c r="S757" t="b">
        <v>0</v>
      </c>
      <c r="T757" t="s">
        <v>87</v>
      </c>
      <c r="U757" t="b">
        <v>0</v>
      </c>
      <c r="V757" t="s">
        <v>1708</v>
      </c>
      <c r="W757" s="1">
        <v>44655.382997685185</v>
      </c>
      <c r="X757">
        <v>125</v>
      </c>
      <c r="Y757">
        <v>0</v>
      </c>
      <c r="Z757">
        <v>0</v>
      </c>
      <c r="AA757">
        <v>0</v>
      </c>
      <c r="AB757">
        <v>9</v>
      </c>
      <c r="AC757">
        <v>0</v>
      </c>
      <c r="AD757">
        <v>0</v>
      </c>
      <c r="AE757">
        <v>0</v>
      </c>
      <c r="AF757">
        <v>0</v>
      </c>
      <c r="AG757">
        <v>0</v>
      </c>
      <c r="AH757" t="s">
        <v>413</v>
      </c>
      <c r="AI757" s="1">
        <v>44655.386990740742</v>
      </c>
      <c r="AJ757">
        <v>32</v>
      </c>
      <c r="AK757">
        <v>0</v>
      </c>
      <c r="AL757">
        <v>0</v>
      </c>
      <c r="AM757">
        <v>0</v>
      </c>
      <c r="AN757">
        <v>9</v>
      </c>
      <c r="AO757">
        <v>0</v>
      </c>
      <c r="AP757">
        <v>0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45">
      <c r="A758" t="s">
        <v>1713</v>
      </c>
      <c r="B758" t="s">
        <v>79</v>
      </c>
      <c r="C758" t="s">
        <v>1714</v>
      </c>
      <c r="D758" t="s">
        <v>81</v>
      </c>
      <c r="E758" s="2" t="str">
        <f t="shared" ref="E758:E768" si="17">HYPERLINK("capsilon://?command=openfolder&amp;siteaddress=FAM.docvelocity-na8.net&amp;folderid=FXDB33E5A5-20AD-35EA-7A62-855FD810C50E","FX22045107")</f>
        <v>FX22045107</v>
      </c>
      <c r="F758" t="s">
        <v>19</v>
      </c>
      <c r="G758" t="s">
        <v>19</v>
      </c>
      <c r="H758" t="s">
        <v>82</v>
      </c>
      <c r="I758" t="s">
        <v>1715</v>
      </c>
      <c r="J758">
        <v>28</v>
      </c>
      <c r="K758" t="s">
        <v>84</v>
      </c>
      <c r="L758" t="s">
        <v>85</v>
      </c>
      <c r="M758" t="s">
        <v>86</v>
      </c>
      <c r="N758">
        <v>2</v>
      </c>
      <c r="O758" s="1">
        <v>44665.566504629627</v>
      </c>
      <c r="P758" s="1">
        <v>44665.646932870368</v>
      </c>
      <c r="Q758">
        <v>6651</v>
      </c>
      <c r="R758">
        <v>298</v>
      </c>
      <c r="S758" t="b">
        <v>0</v>
      </c>
      <c r="T758" t="s">
        <v>87</v>
      </c>
      <c r="U758" t="b">
        <v>0</v>
      </c>
      <c r="V758" t="s">
        <v>148</v>
      </c>
      <c r="W758" s="1">
        <v>44665.571597222224</v>
      </c>
      <c r="X758">
        <v>173</v>
      </c>
      <c r="Y758">
        <v>21</v>
      </c>
      <c r="Z758">
        <v>0</v>
      </c>
      <c r="AA758">
        <v>21</v>
      </c>
      <c r="AB758">
        <v>0</v>
      </c>
      <c r="AC758">
        <v>0</v>
      </c>
      <c r="AD758">
        <v>7</v>
      </c>
      <c r="AE758">
        <v>0</v>
      </c>
      <c r="AF758">
        <v>0</v>
      </c>
      <c r="AG758">
        <v>0</v>
      </c>
      <c r="AH758" t="s">
        <v>182</v>
      </c>
      <c r="AI758" s="1">
        <v>44665.646932870368</v>
      </c>
      <c r="AJ758">
        <v>112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45">
      <c r="A759" t="s">
        <v>1716</v>
      </c>
      <c r="B759" t="s">
        <v>79</v>
      </c>
      <c r="C759" t="s">
        <v>1714</v>
      </c>
      <c r="D759" t="s">
        <v>81</v>
      </c>
      <c r="E759" s="2" t="str">
        <f t="shared" si="17"/>
        <v>FX22045107</v>
      </c>
      <c r="F759" t="s">
        <v>19</v>
      </c>
      <c r="G759" t="s">
        <v>19</v>
      </c>
      <c r="H759" t="s">
        <v>82</v>
      </c>
      <c r="I759" t="s">
        <v>1717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44665.566574074073</v>
      </c>
      <c r="P759" s="1">
        <v>44665.648553240739</v>
      </c>
      <c r="Q759">
        <v>6790</v>
      </c>
      <c r="R759">
        <v>293</v>
      </c>
      <c r="S759" t="b">
        <v>0</v>
      </c>
      <c r="T759" t="s">
        <v>87</v>
      </c>
      <c r="U759" t="b">
        <v>0</v>
      </c>
      <c r="V759" t="s">
        <v>531</v>
      </c>
      <c r="W759" s="1">
        <v>44665.571157407408</v>
      </c>
      <c r="X759">
        <v>154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182</v>
      </c>
      <c r="AI759" s="1">
        <v>44665.648553240739</v>
      </c>
      <c r="AJ759">
        <v>139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45">
      <c r="A760" t="s">
        <v>1718</v>
      </c>
      <c r="B760" t="s">
        <v>79</v>
      </c>
      <c r="C760" t="s">
        <v>1714</v>
      </c>
      <c r="D760" t="s">
        <v>81</v>
      </c>
      <c r="E760" s="2" t="str">
        <f t="shared" si="17"/>
        <v>FX22045107</v>
      </c>
      <c r="F760" t="s">
        <v>19</v>
      </c>
      <c r="G760" t="s">
        <v>19</v>
      </c>
      <c r="H760" t="s">
        <v>82</v>
      </c>
      <c r="I760" t="s">
        <v>1719</v>
      </c>
      <c r="J760">
        <v>57</v>
      </c>
      <c r="K760" t="s">
        <v>84</v>
      </c>
      <c r="L760" t="s">
        <v>85</v>
      </c>
      <c r="M760" t="s">
        <v>86</v>
      </c>
      <c r="N760">
        <v>2</v>
      </c>
      <c r="O760" s="1">
        <v>44665.566724537035</v>
      </c>
      <c r="P760" s="1">
        <v>44665.652291666665</v>
      </c>
      <c r="Q760">
        <v>6838</v>
      </c>
      <c r="R760">
        <v>555</v>
      </c>
      <c r="S760" t="b">
        <v>0</v>
      </c>
      <c r="T760" t="s">
        <v>87</v>
      </c>
      <c r="U760" t="b">
        <v>0</v>
      </c>
      <c r="V760" t="s">
        <v>158</v>
      </c>
      <c r="W760" s="1">
        <v>44665.572083333333</v>
      </c>
      <c r="X760">
        <v>233</v>
      </c>
      <c r="Y760">
        <v>52</v>
      </c>
      <c r="Z760">
        <v>0</v>
      </c>
      <c r="AA760">
        <v>52</v>
      </c>
      <c r="AB760">
        <v>0</v>
      </c>
      <c r="AC760">
        <v>2</v>
      </c>
      <c r="AD760">
        <v>5</v>
      </c>
      <c r="AE760">
        <v>0</v>
      </c>
      <c r="AF760">
        <v>0</v>
      </c>
      <c r="AG760">
        <v>0</v>
      </c>
      <c r="AH760" t="s">
        <v>182</v>
      </c>
      <c r="AI760" s="1">
        <v>44665.652291666665</v>
      </c>
      <c r="AJ760">
        <v>322</v>
      </c>
      <c r="AK760">
        <v>3</v>
      </c>
      <c r="AL760">
        <v>0</v>
      </c>
      <c r="AM760">
        <v>3</v>
      </c>
      <c r="AN760">
        <v>0</v>
      </c>
      <c r="AO760">
        <v>3</v>
      </c>
      <c r="AP760">
        <v>2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45">
      <c r="A761" t="s">
        <v>1720</v>
      </c>
      <c r="B761" t="s">
        <v>79</v>
      </c>
      <c r="C761" t="s">
        <v>1714</v>
      </c>
      <c r="D761" t="s">
        <v>81</v>
      </c>
      <c r="E761" s="2" t="str">
        <f t="shared" si="17"/>
        <v>FX22045107</v>
      </c>
      <c r="F761" t="s">
        <v>19</v>
      </c>
      <c r="G761" t="s">
        <v>19</v>
      </c>
      <c r="H761" t="s">
        <v>82</v>
      </c>
      <c r="I761" t="s">
        <v>1721</v>
      </c>
      <c r="J761">
        <v>62</v>
      </c>
      <c r="K761" t="s">
        <v>84</v>
      </c>
      <c r="L761" t="s">
        <v>85</v>
      </c>
      <c r="M761" t="s">
        <v>86</v>
      </c>
      <c r="N761">
        <v>2</v>
      </c>
      <c r="O761" s="1">
        <v>44665.566747685189</v>
      </c>
      <c r="P761" s="1">
        <v>44665.656168981484</v>
      </c>
      <c r="Q761">
        <v>7007</v>
      </c>
      <c r="R761">
        <v>719</v>
      </c>
      <c r="S761" t="b">
        <v>0</v>
      </c>
      <c r="T761" t="s">
        <v>87</v>
      </c>
      <c r="U761" t="b">
        <v>0</v>
      </c>
      <c r="V761" t="s">
        <v>531</v>
      </c>
      <c r="W761" s="1">
        <v>44665.575578703705</v>
      </c>
      <c r="X761">
        <v>381</v>
      </c>
      <c r="Y761">
        <v>54</v>
      </c>
      <c r="Z761">
        <v>0</v>
      </c>
      <c r="AA761">
        <v>54</v>
      </c>
      <c r="AB761">
        <v>0</v>
      </c>
      <c r="AC761">
        <v>5</v>
      </c>
      <c r="AD761">
        <v>8</v>
      </c>
      <c r="AE761">
        <v>0</v>
      </c>
      <c r="AF761">
        <v>0</v>
      </c>
      <c r="AG761">
        <v>0</v>
      </c>
      <c r="AH761" t="s">
        <v>190</v>
      </c>
      <c r="AI761" s="1">
        <v>44665.656168981484</v>
      </c>
      <c r="AJ761">
        <v>338</v>
      </c>
      <c r="AK761">
        <v>3</v>
      </c>
      <c r="AL761">
        <v>0</v>
      </c>
      <c r="AM761">
        <v>3</v>
      </c>
      <c r="AN761">
        <v>0</v>
      </c>
      <c r="AO761">
        <v>3</v>
      </c>
      <c r="AP761">
        <v>5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45">
      <c r="A762" t="s">
        <v>1722</v>
      </c>
      <c r="B762" t="s">
        <v>79</v>
      </c>
      <c r="C762" t="s">
        <v>1714</v>
      </c>
      <c r="D762" t="s">
        <v>81</v>
      </c>
      <c r="E762" s="2" t="str">
        <f t="shared" si="17"/>
        <v>FX22045107</v>
      </c>
      <c r="F762" t="s">
        <v>19</v>
      </c>
      <c r="G762" t="s">
        <v>19</v>
      </c>
      <c r="H762" t="s">
        <v>82</v>
      </c>
      <c r="I762" t="s">
        <v>1723</v>
      </c>
      <c r="J762">
        <v>52</v>
      </c>
      <c r="K762" t="s">
        <v>84</v>
      </c>
      <c r="L762" t="s">
        <v>85</v>
      </c>
      <c r="M762" t="s">
        <v>86</v>
      </c>
      <c r="N762">
        <v>2</v>
      </c>
      <c r="O762" s="1">
        <v>44665.56689814815</v>
      </c>
      <c r="P762" s="1">
        <v>44665.654097222221</v>
      </c>
      <c r="Q762">
        <v>6966</v>
      </c>
      <c r="R762">
        <v>568</v>
      </c>
      <c r="S762" t="b">
        <v>0</v>
      </c>
      <c r="T762" t="s">
        <v>87</v>
      </c>
      <c r="U762" t="b">
        <v>0</v>
      </c>
      <c r="V762" t="s">
        <v>531</v>
      </c>
      <c r="W762" s="1">
        <v>44665.579768518517</v>
      </c>
      <c r="X762">
        <v>361</v>
      </c>
      <c r="Y762">
        <v>44</v>
      </c>
      <c r="Z762">
        <v>0</v>
      </c>
      <c r="AA762">
        <v>44</v>
      </c>
      <c r="AB762">
        <v>0</v>
      </c>
      <c r="AC762">
        <v>15</v>
      </c>
      <c r="AD762">
        <v>8</v>
      </c>
      <c r="AE762">
        <v>0</v>
      </c>
      <c r="AF762">
        <v>0</v>
      </c>
      <c r="AG762">
        <v>0</v>
      </c>
      <c r="AH762" t="s">
        <v>182</v>
      </c>
      <c r="AI762" s="1">
        <v>44665.654097222221</v>
      </c>
      <c r="AJ762">
        <v>155</v>
      </c>
      <c r="AK762">
        <v>2</v>
      </c>
      <c r="AL762">
        <v>0</v>
      </c>
      <c r="AM762">
        <v>2</v>
      </c>
      <c r="AN762">
        <v>0</v>
      </c>
      <c r="AO762">
        <v>2</v>
      </c>
      <c r="AP762">
        <v>6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45">
      <c r="A763" t="s">
        <v>1724</v>
      </c>
      <c r="B763" t="s">
        <v>79</v>
      </c>
      <c r="C763" t="s">
        <v>1714</v>
      </c>
      <c r="D763" t="s">
        <v>81</v>
      </c>
      <c r="E763" s="2" t="str">
        <f t="shared" si="17"/>
        <v>FX22045107</v>
      </c>
      <c r="F763" t="s">
        <v>19</v>
      </c>
      <c r="G763" t="s">
        <v>19</v>
      </c>
      <c r="H763" t="s">
        <v>82</v>
      </c>
      <c r="I763" t="s">
        <v>1725</v>
      </c>
      <c r="J763">
        <v>28</v>
      </c>
      <c r="K763" t="s">
        <v>84</v>
      </c>
      <c r="L763" t="s">
        <v>85</v>
      </c>
      <c r="M763" t="s">
        <v>86</v>
      </c>
      <c r="N763">
        <v>2</v>
      </c>
      <c r="O763" s="1">
        <v>44665.566979166666</v>
      </c>
      <c r="P763" s="1">
        <v>44665.655127314814</v>
      </c>
      <c r="Q763">
        <v>7218</v>
      </c>
      <c r="R763">
        <v>398</v>
      </c>
      <c r="S763" t="b">
        <v>0</v>
      </c>
      <c r="T763" t="s">
        <v>87</v>
      </c>
      <c r="U763" t="b">
        <v>0</v>
      </c>
      <c r="V763" t="s">
        <v>148</v>
      </c>
      <c r="W763" s="1">
        <v>44665.576666666668</v>
      </c>
      <c r="X763">
        <v>304</v>
      </c>
      <c r="Y763">
        <v>21</v>
      </c>
      <c r="Z763">
        <v>0</v>
      </c>
      <c r="AA763">
        <v>21</v>
      </c>
      <c r="AB763">
        <v>0</v>
      </c>
      <c r="AC763">
        <v>0</v>
      </c>
      <c r="AD763">
        <v>7</v>
      </c>
      <c r="AE763">
        <v>0</v>
      </c>
      <c r="AF763">
        <v>0</v>
      </c>
      <c r="AG763">
        <v>0</v>
      </c>
      <c r="AH763" t="s">
        <v>182</v>
      </c>
      <c r="AI763" s="1">
        <v>44665.655127314814</v>
      </c>
      <c r="AJ763">
        <v>88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7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45">
      <c r="A764" t="s">
        <v>1726</v>
      </c>
      <c r="B764" t="s">
        <v>79</v>
      </c>
      <c r="C764" t="s">
        <v>1714</v>
      </c>
      <c r="D764" t="s">
        <v>81</v>
      </c>
      <c r="E764" s="2" t="str">
        <f t="shared" si="17"/>
        <v>FX22045107</v>
      </c>
      <c r="F764" t="s">
        <v>19</v>
      </c>
      <c r="G764" t="s">
        <v>19</v>
      </c>
      <c r="H764" t="s">
        <v>82</v>
      </c>
      <c r="I764" t="s">
        <v>1727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44665.567083333335</v>
      </c>
      <c r="P764" s="1">
        <v>44665.658807870372</v>
      </c>
      <c r="Q764">
        <v>7395</v>
      </c>
      <c r="R764">
        <v>530</v>
      </c>
      <c r="S764" t="b">
        <v>0</v>
      </c>
      <c r="T764" t="s">
        <v>87</v>
      </c>
      <c r="U764" t="b">
        <v>0</v>
      </c>
      <c r="V764" t="s">
        <v>158</v>
      </c>
      <c r="W764" s="1">
        <v>44665.57472222222</v>
      </c>
      <c r="X764">
        <v>213</v>
      </c>
      <c r="Y764">
        <v>21</v>
      </c>
      <c r="Z764">
        <v>0</v>
      </c>
      <c r="AA764">
        <v>21</v>
      </c>
      <c r="AB764">
        <v>0</v>
      </c>
      <c r="AC764">
        <v>7</v>
      </c>
      <c r="AD764">
        <v>7</v>
      </c>
      <c r="AE764">
        <v>0</v>
      </c>
      <c r="AF764">
        <v>0</v>
      </c>
      <c r="AG764">
        <v>0</v>
      </c>
      <c r="AH764" t="s">
        <v>182</v>
      </c>
      <c r="AI764" s="1">
        <v>44665.658807870372</v>
      </c>
      <c r="AJ764">
        <v>317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45">
      <c r="A765" t="s">
        <v>1728</v>
      </c>
      <c r="B765" t="s">
        <v>79</v>
      </c>
      <c r="C765" t="s">
        <v>1714</v>
      </c>
      <c r="D765" t="s">
        <v>81</v>
      </c>
      <c r="E765" s="2" t="str">
        <f t="shared" si="17"/>
        <v>FX22045107</v>
      </c>
      <c r="F765" t="s">
        <v>19</v>
      </c>
      <c r="G765" t="s">
        <v>19</v>
      </c>
      <c r="H765" t="s">
        <v>82</v>
      </c>
      <c r="I765" t="s">
        <v>1729</v>
      </c>
      <c r="J765">
        <v>28</v>
      </c>
      <c r="K765" t="s">
        <v>84</v>
      </c>
      <c r="L765" t="s">
        <v>85</v>
      </c>
      <c r="M765" t="s">
        <v>86</v>
      </c>
      <c r="N765">
        <v>2</v>
      </c>
      <c r="O765" s="1">
        <v>44665.567106481481</v>
      </c>
      <c r="P765" s="1">
        <v>44665.657534722224</v>
      </c>
      <c r="Q765">
        <v>7405</v>
      </c>
      <c r="R765">
        <v>408</v>
      </c>
      <c r="S765" t="b">
        <v>0</v>
      </c>
      <c r="T765" t="s">
        <v>87</v>
      </c>
      <c r="U765" t="b">
        <v>0</v>
      </c>
      <c r="V765" t="s">
        <v>148</v>
      </c>
      <c r="W765" s="1">
        <v>44665.579976851855</v>
      </c>
      <c r="X765">
        <v>285</v>
      </c>
      <c r="Y765">
        <v>21</v>
      </c>
      <c r="Z765">
        <v>0</v>
      </c>
      <c r="AA765">
        <v>21</v>
      </c>
      <c r="AB765">
        <v>0</v>
      </c>
      <c r="AC765">
        <v>0</v>
      </c>
      <c r="AD765">
        <v>7</v>
      </c>
      <c r="AE765">
        <v>0</v>
      </c>
      <c r="AF765">
        <v>0</v>
      </c>
      <c r="AG765">
        <v>0</v>
      </c>
      <c r="AH765" t="s">
        <v>190</v>
      </c>
      <c r="AI765" s="1">
        <v>44665.657534722224</v>
      </c>
      <c r="AJ765">
        <v>117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7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45">
      <c r="A766" t="s">
        <v>1730</v>
      </c>
      <c r="B766" t="s">
        <v>79</v>
      </c>
      <c r="C766" t="s">
        <v>1714</v>
      </c>
      <c r="D766" t="s">
        <v>81</v>
      </c>
      <c r="E766" s="2" t="str">
        <f t="shared" si="17"/>
        <v>FX22045107</v>
      </c>
      <c r="F766" t="s">
        <v>19</v>
      </c>
      <c r="G766" t="s">
        <v>19</v>
      </c>
      <c r="H766" t="s">
        <v>82</v>
      </c>
      <c r="I766" t="s">
        <v>1731</v>
      </c>
      <c r="J766">
        <v>28</v>
      </c>
      <c r="K766" t="s">
        <v>84</v>
      </c>
      <c r="L766" t="s">
        <v>85</v>
      </c>
      <c r="M766" t="s">
        <v>86</v>
      </c>
      <c r="N766">
        <v>2</v>
      </c>
      <c r="O766" s="1">
        <v>44665.567164351851</v>
      </c>
      <c r="P766" s="1">
        <v>44665.659062500003</v>
      </c>
      <c r="Q766">
        <v>7682</v>
      </c>
      <c r="R766">
        <v>258</v>
      </c>
      <c r="S766" t="b">
        <v>0</v>
      </c>
      <c r="T766" t="s">
        <v>87</v>
      </c>
      <c r="U766" t="b">
        <v>0</v>
      </c>
      <c r="V766" t="s">
        <v>531</v>
      </c>
      <c r="W766" s="1">
        <v>44665.581180555557</v>
      </c>
      <c r="X766">
        <v>121</v>
      </c>
      <c r="Y766">
        <v>21</v>
      </c>
      <c r="Z766">
        <v>0</v>
      </c>
      <c r="AA766">
        <v>21</v>
      </c>
      <c r="AB766">
        <v>0</v>
      </c>
      <c r="AC766">
        <v>0</v>
      </c>
      <c r="AD766">
        <v>7</v>
      </c>
      <c r="AE766">
        <v>0</v>
      </c>
      <c r="AF766">
        <v>0</v>
      </c>
      <c r="AG766">
        <v>0</v>
      </c>
      <c r="AH766" t="s">
        <v>190</v>
      </c>
      <c r="AI766" s="1">
        <v>44665.659062500003</v>
      </c>
      <c r="AJ766">
        <v>132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45">
      <c r="A767" t="s">
        <v>1732</v>
      </c>
      <c r="B767" t="s">
        <v>79</v>
      </c>
      <c r="C767" t="s">
        <v>1714</v>
      </c>
      <c r="D767" t="s">
        <v>81</v>
      </c>
      <c r="E767" s="2" t="str">
        <f t="shared" si="17"/>
        <v>FX22045107</v>
      </c>
      <c r="F767" t="s">
        <v>19</v>
      </c>
      <c r="G767" t="s">
        <v>19</v>
      </c>
      <c r="H767" t="s">
        <v>82</v>
      </c>
      <c r="I767" t="s">
        <v>1733</v>
      </c>
      <c r="J767">
        <v>62</v>
      </c>
      <c r="K767" t="s">
        <v>84</v>
      </c>
      <c r="L767" t="s">
        <v>85</v>
      </c>
      <c r="M767" t="s">
        <v>86</v>
      </c>
      <c r="N767">
        <v>2</v>
      </c>
      <c r="O767" s="1">
        <v>44665.567210648151</v>
      </c>
      <c r="P767" s="1">
        <v>44665.661956018521</v>
      </c>
      <c r="Q767">
        <v>7679</v>
      </c>
      <c r="R767">
        <v>507</v>
      </c>
      <c r="S767" t="b">
        <v>0</v>
      </c>
      <c r="T767" t="s">
        <v>87</v>
      </c>
      <c r="U767" t="b">
        <v>0</v>
      </c>
      <c r="V767" t="s">
        <v>158</v>
      </c>
      <c r="W767" s="1">
        <v>44665.577615740738</v>
      </c>
      <c r="X767">
        <v>236</v>
      </c>
      <c r="Y767">
        <v>54</v>
      </c>
      <c r="Z767">
        <v>0</v>
      </c>
      <c r="AA767">
        <v>54</v>
      </c>
      <c r="AB767">
        <v>0</v>
      </c>
      <c r="AC767">
        <v>10</v>
      </c>
      <c r="AD767">
        <v>8</v>
      </c>
      <c r="AE767">
        <v>0</v>
      </c>
      <c r="AF767">
        <v>0</v>
      </c>
      <c r="AG767">
        <v>0</v>
      </c>
      <c r="AH767" t="s">
        <v>182</v>
      </c>
      <c r="AI767" s="1">
        <v>44665.661956018521</v>
      </c>
      <c r="AJ767">
        <v>271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7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45">
      <c r="A768" t="s">
        <v>1734</v>
      </c>
      <c r="B768" t="s">
        <v>79</v>
      </c>
      <c r="C768" t="s">
        <v>1714</v>
      </c>
      <c r="D768" t="s">
        <v>81</v>
      </c>
      <c r="E768" s="2" t="str">
        <f t="shared" si="17"/>
        <v>FX22045107</v>
      </c>
      <c r="F768" t="s">
        <v>19</v>
      </c>
      <c r="G768" t="s">
        <v>19</v>
      </c>
      <c r="H768" t="s">
        <v>82</v>
      </c>
      <c r="I768" t="s">
        <v>1735</v>
      </c>
      <c r="J768">
        <v>57</v>
      </c>
      <c r="K768" t="s">
        <v>84</v>
      </c>
      <c r="L768" t="s">
        <v>85</v>
      </c>
      <c r="M768" t="s">
        <v>86</v>
      </c>
      <c r="N768">
        <v>2</v>
      </c>
      <c r="O768" s="1">
        <v>44665.567291666666</v>
      </c>
      <c r="P768" s="1">
        <v>44665.663229166668</v>
      </c>
      <c r="Q768">
        <v>7652</v>
      </c>
      <c r="R768">
        <v>637</v>
      </c>
      <c r="S768" t="b">
        <v>0</v>
      </c>
      <c r="T768" t="s">
        <v>87</v>
      </c>
      <c r="U768" t="b">
        <v>0</v>
      </c>
      <c r="V768" t="s">
        <v>158</v>
      </c>
      <c r="W768" s="1">
        <v>44665.580914351849</v>
      </c>
      <c r="X768">
        <v>284</v>
      </c>
      <c r="Y768">
        <v>49</v>
      </c>
      <c r="Z768">
        <v>0</v>
      </c>
      <c r="AA768">
        <v>49</v>
      </c>
      <c r="AB768">
        <v>0</v>
      </c>
      <c r="AC768">
        <v>12</v>
      </c>
      <c r="AD768">
        <v>8</v>
      </c>
      <c r="AE768">
        <v>0</v>
      </c>
      <c r="AF768">
        <v>0</v>
      </c>
      <c r="AG768">
        <v>0</v>
      </c>
      <c r="AH768" t="s">
        <v>190</v>
      </c>
      <c r="AI768" s="1">
        <v>44665.663229166668</v>
      </c>
      <c r="AJ768">
        <v>343</v>
      </c>
      <c r="AK768">
        <v>0</v>
      </c>
      <c r="AL768">
        <v>0</v>
      </c>
      <c r="AM768">
        <v>0</v>
      </c>
      <c r="AN768">
        <v>0</v>
      </c>
      <c r="AO768">
        <v>3</v>
      </c>
      <c r="AP768">
        <v>8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45">
      <c r="A769" t="s">
        <v>1736</v>
      </c>
      <c r="B769" t="s">
        <v>79</v>
      </c>
      <c r="C769" t="s">
        <v>510</v>
      </c>
      <c r="D769" t="s">
        <v>81</v>
      </c>
      <c r="E769" s="2" t="str">
        <f>HYPERLINK("capsilon://?command=openfolder&amp;siteaddress=FAM.docvelocity-na8.net&amp;folderid=FX934DF69D-2C12-6D36-6DFA-34E93485C298","FX220313181")</f>
        <v>FX220313181</v>
      </c>
      <c r="F769" t="s">
        <v>19</v>
      </c>
      <c r="G769" t="s">
        <v>19</v>
      </c>
      <c r="H769" t="s">
        <v>82</v>
      </c>
      <c r="I769" t="s">
        <v>1737</v>
      </c>
      <c r="J769">
        <v>28</v>
      </c>
      <c r="K769" t="s">
        <v>84</v>
      </c>
      <c r="L769" t="s">
        <v>85</v>
      </c>
      <c r="M769" t="s">
        <v>86</v>
      </c>
      <c r="N769">
        <v>2</v>
      </c>
      <c r="O769" s="1">
        <v>44665.580324074072</v>
      </c>
      <c r="P769" s="1">
        <v>44665.663124999999</v>
      </c>
      <c r="Q769">
        <v>6965</v>
      </c>
      <c r="R769">
        <v>189</v>
      </c>
      <c r="S769" t="b">
        <v>0</v>
      </c>
      <c r="T769" t="s">
        <v>87</v>
      </c>
      <c r="U769" t="b">
        <v>0</v>
      </c>
      <c r="V769" t="s">
        <v>158</v>
      </c>
      <c r="W769" s="1">
        <v>44665.581944444442</v>
      </c>
      <c r="X769">
        <v>88</v>
      </c>
      <c r="Y769">
        <v>21</v>
      </c>
      <c r="Z769">
        <v>0</v>
      </c>
      <c r="AA769">
        <v>21</v>
      </c>
      <c r="AB769">
        <v>0</v>
      </c>
      <c r="AC769">
        <v>1</v>
      </c>
      <c r="AD769">
        <v>7</v>
      </c>
      <c r="AE769">
        <v>0</v>
      </c>
      <c r="AF769">
        <v>0</v>
      </c>
      <c r="AG769">
        <v>0</v>
      </c>
      <c r="AH769" t="s">
        <v>182</v>
      </c>
      <c r="AI769" s="1">
        <v>44665.663124999999</v>
      </c>
      <c r="AJ769">
        <v>101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7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45">
      <c r="A770" t="s">
        <v>1738</v>
      </c>
      <c r="B770" t="s">
        <v>79</v>
      </c>
      <c r="C770" t="s">
        <v>1739</v>
      </c>
      <c r="D770" t="s">
        <v>81</v>
      </c>
      <c r="E770" s="2" t="str">
        <f>HYPERLINK("capsilon://?command=openfolder&amp;siteaddress=FAM.docvelocity-na8.net&amp;folderid=FX8BBEB072-09A2-6250-F765-E121896B80BC","FX22016537")</f>
        <v>FX22016537</v>
      </c>
      <c r="F770" t="s">
        <v>19</v>
      </c>
      <c r="G770" t="s">
        <v>19</v>
      </c>
      <c r="H770" t="s">
        <v>82</v>
      </c>
      <c r="I770" t="s">
        <v>1740</v>
      </c>
      <c r="J770">
        <v>506</v>
      </c>
      <c r="K770" t="s">
        <v>84</v>
      </c>
      <c r="L770" t="s">
        <v>85</v>
      </c>
      <c r="M770" t="s">
        <v>86</v>
      </c>
      <c r="N770">
        <v>1</v>
      </c>
      <c r="O770" s="1">
        <v>44665.639120370368</v>
      </c>
      <c r="P770" s="1">
        <v>44665.654479166667</v>
      </c>
      <c r="Q770">
        <v>971</v>
      </c>
      <c r="R770">
        <v>356</v>
      </c>
      <c r="S770" t="b">
        <v>0</v>
      </c>
      <c r="T770" t="s">
        <v>87</v>
      </c>
      <c r="U770" t="b">
        <v>0</v>
      </c>
      <c r="V770" t="s">
        <v>88</v>
      </c>
      <c r="W770" s="1">
        <v>44665.654479166667</v>
      </c>
      <c r="X770">
        <v>142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506</v>
      </c>
      <c r="AE770">
        <v>494</v>
      </c>
      <c r="AF770">
        <v>0</v>
      </c>
      <c r="AG770">
        <v>5</v>
      </c>
      <c r="AH770" t="s">
        <v>87</v>
      </c>
      <c r="AI770" t="s">
        <v>87</v>
      </c>
      <c r="AJ770" t="s">
        <v>87</v>
      </c>
      <c r="AK770" t="s">
        <v>87</v>
      </c>
      <c r="AL770" t="s">
        <v>87</v>
      </c>
      <c r="AM770" t="s">
        <v>87</v>
      </c>
      <c r="AN770" t="s">
        <v>87</v>
      </c>
      <c r="AO770" t="s">
        <v>87</v>
      </c>
      <c r="AP770" t="s">
        <v>87</v>
      </c>
      <c r="AQ770" t="s">
        <v>87</v>
      </c>
      <c r="AR770" t="s">
        <v>87</v>
      </c>
      <c r="AS770" t="s">
        <v>87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45">
      <c r="A771" t="s">
        <v>1741</v>
      </c>
      <c r="B771" t="s">
        <v>79</v>
      </c>
      <c r="C771" t="s">
        <v>1739</v>
      </c>
      <c r="D771" t="s">
        <v>81</v>
      </c>
      <c r="E771" s="2" t="str">
        <f>HYPERLINK("capsilon://?command=openfolder&amp;siteaddress=FAM.docvelocity-na8.net&amp;folderid=FX8BBEB072-09A2-6250-F765-E121896B80BC","FX22016537")</f>
        <v>FX22016537</v>
      </c>
      <c r="F771" t="s">
        <v>19</v>
      </c>
      <c r="G771" t="s">
        <v>19</v>
      </c>
      <c r="H771" t="s">
        <v>82</v>
      </c>
      <c r="I771" t="s">
        <v>1740</v>
      </c>
      <c r="J771">
        <v>586</v>
      </c>
      <c r="K771" t="s">
        <v>84</v>
      </c>
      <c r="L771" t="s">
        <v>85</v>
      </c>
      <c r="M771" t="s">
        <v>86</v>
      </c>
      <c r="N771">
        <v>2</v>
      </c>
      <c r="O771" s="1">
        <v>44665.65552083333</v>
      </c>
      <c r="P771" s="1">
        <v>44665.707002314812</v>
      </c>
      <c r="Q771">
        <v>68</v>
      </c>
      <c r="R771">
        <v>4380</v>
      </c>
      <c r="S771" t="b">
        <v>0</v>
      </c>
      <c r="T771" t="s">
        <v>87</v>
      </c>
      <c r="U771" t="b">
        <v>1</v>
      </c>
      <c r="V771" t="s">
        <v>130</v>
      </c>
      <c r="W771" s="1">
        <v>44665.682569444441</v>
      </c>
      <c r="X771">
        <v>2288</v>
      </c>
      <c r="Y771">
        <v>550</v>
      </c>
      <c r="Z771">
        <v>0</v>
      </c>
      <c r="AA771">
        <v>550</v>
      </c>
      <c r="AB771">
        <v>0</v>
      </c>
      <c r="AC771">
        <v>252</v>
      </c>
      <c r="AD771">
        <v>36</v>
      </c>
      <c r="AE771">
        <v>0</v>
      </c>
      <c r="AF771">
        <v>0</v>
      </c>
      <c r="AG771">
        <v>0</v>
      </c>
      <c r="AH771" t="s">
        <v>190</v>
      </c>
      <c r="AI771" s="1">
        <v>44665.707002314812</v>
      </c>
      <c r="AJ771">
        <v>2047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35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45">
      <c r="A772" t="s">
        <v>1742</v>
      </c>
      <c r="B772" t="s">
        <v>79</v>
      </c>
      <c r="C772" t="s">
        <v>1743</v>
      </c>
      <c r="D772" t="s">
        <v>81</v>
      </c>
      <c r="E772" s="2" t="str">
        <f>HYPERLINK("capsilon://?command=openfolder&amp;siteaddress=FAM.docvelocity-na8.net&amp;folderid=FXD9167CD9-8DC5-6CD1-5671-EC63F46E91BF","FX22045293")</f>
        <v>FX22045293</v>
      </c>
      <c r="F772" t="s">
        <v>19</v>
      </c>
      <c r="G772" t="s">
        <v>19</v>
      </c>
      <c r="H772" t="s">
        <v>82</v>
      </c>
      <c r="I772" t="s">
        <v>1744</v>
      </c>
      <c r="J772">
        <v>283</v>
      </c>
      <c r="K772" t="s">
        <v>84</v>
      </c>
      <c r="L772" t="s">
        <v>85</v>
      </c>
      <c r="M772" t="s">
        <v>86</v>
      </c>
      <c r="N772">
        <v>1</v>
      </c>
      <c r="O772" s="1">
        <v>44665.670590277776</v>
      </c>
      <c r="P772" s="1">
        <v>44665.690844907411</v>
      </c>
      <c r="Q772">
        <v>1301</v>
      </c>
      <c r="R772">
        <v>449</v>
      </c>
      <c r="S772" t="b">
        <v>0</v>
      </c>
      <c r="T772" t="s">
        <v>87</v>
      </c>
      <c r="U772" t="b">
        <v>0</v>
      </c>
      <c r="V772" t="s">
        <v>88</v>
      </c>
      <c r="W772" s="1">
        <v>44665.690844907411</v>
      </c>
      <c r="X772">
        <v>282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283</v>
      </c>
      <c r="AE772">
        <v>259</v>
      </c>
      <c r="AF772">
        <v>0</v>
      </c>
      <c r="AG772">
        <v>12</v>
      </c>
      <c r="AH772" t="s">
        <v>87</v>
      </c>
      <c r="AI772" t="s">
        <v>87</v>
      </c>
      <c r="AJ772" t="s">
        <v>87</v>
      </c>
      <c r="AK772" t="s">
        <v>87</v>
      </c>
      <c r="AL772" t="s">
        <v>87</v>
      </c>
      <c r="AM772" t="s">
        <v>87</v>
      </c>
      <c r="AN772" t="s">
        <v>87</v>
      </c>
      <c r="AO772" t="s">
        <v>87</v>
      </c>
      <c r="AP772" t="s">
        <v>87</v>
      </c>
      <c r="AQ772" t="s">
        <v>87</v>
      </c>
      <c r="AR772" t="s">
        <v>87</v>
      </c>
      <c r="AS772" t="s">
        <v>87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45">
      <c r="A773" t="s">
        <v>1745</v>
      </c>
      <c r="B773" t="s">
        <v>79</v>
      </c>
      <c r="C773" t="s">
        <v>1743</v>
      </c>
      <c r="D773" t="s">
        <v>81</v>
      </c>
      <c r="E773" s="2" t="str">
        <f>HYPERLINK("capsilon://?command=openfolder&amp;siteaddress=FAM.docvelocity-na8.net&amp;folderid=FXD9167CD9-8DC5-6CD1-5671-EC63F46E91BF","FX22045293")</f>
        <v>FX22045293</v>
      </c>
      <c r="F773" t="s">
        <v>19</v>
      </c>
      <c r="G773" t="s">
        <v>19</v>
      </c>
      <c r="H773" t="s">
        <v>82</v>
      </c>
      <c r="I773" t="s">
        <v>1744</v>
      </c>
      <c r="J773">
        <v>495</v>
      </c>
      <c r="K773" t="s">
        <v>84</v>
      </c>
      <c r="L773" t="s">
        <v>85</v>
      </c>
      <c r="M773" t="s">
        <v>86</v>
      </c>
      <c r="N773">
        <v>2</v>
      </c>
      <c r="O773" s="1">
        <v>44665.691863425927</v>
      </c>
      <c r="P773" s="1">
        <v>44665.757152777776</v>
      </c>
      <c r="Q773">
        <v>2095</v>
      </c>
      <c r="R773">
        <v>3546</v>
      </c>
      <c r="S773" t="b">
        <v>0</v>
      </c>
      <c r="T773" t="s">
        <v>87</v>
      </c>
      <c r="U773" t="b">
        <v>1</v>
      </c>
      <c r="V773" t="s">
        <v>151</v>
      </c>
      <c r="W773" s="1">
        <v>44665.710277777776</v>
      </c>
      <c r="X773">
        <v>1559</v>
      </c>
      <c r="Y773">
        <v>397</v>
      </c>
      <c r="Z773">
        <v>0</v>
      </c>
      <c r="AA773">
        <v>397</v>
      </c>
      <c r="AB773">
        <v>0</v>
      </c>
      <c r="AC773">
        <v>33</v>
      </c>
      <c r="AD773">
        <v>98</v>
      </c>
      <c r="AE773">
        <v>0</v>
      </c>
      <c r="AF773">
        <v>0</v>
      </c>
      <c r="AG773">
        <v>0</v>
      </c>
      <c r="AH773" t="s">
        <v>115</v>
      </c>
      <c r="AI773" s="1">
        <v>44665.757152777776</v>
      </c>
      <c r="AJ773">
        <v>1446</v>
      </c>
      <c r="AK773">
        <v>30</v>
      </c>
      <c r="AL773">
        <v>0</v>
      </c>
      <c r="AM773">
        <v>30</v>
      </c>
      <c r="AN773">
        <v>21</v>
      </c>
      <c r="AO773">
        <v>34</v>
      </c>
      <c r="AP773">
        <v>68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45">
      <c r="A774" t="s">
        <v>1746</v>
      </c>
      <c r="B774" t="s">
        <v>79</v>
      </c>
      <c r="C774" t="s">
        <v>1747</v>
      </c>
      <c r="D774" t="s">
        <v>81</v>
      </c>
      <c r="E774" s="2" t="str">
        <f t="shared" ref="E774:E781" si="18">HYPERLINK("capsilon://?command=openfolder&amp;siteaddress=FAM.docvelocity-na8.net&amp;folderid=FX6BA24F7E-35A0-C9DE-6DAE-16F3666EDFE2","FX2204977")</f>
        <v>FX2204977</v>
      </c>
      <c r="F774" t="s">
        <v>19</v>
      </c>
      <c r="G774" t="s">
        <v>19</v>
      </c>
      <c r="H774" t="s">
        <v>82</v>
      </c>
      <c r="I774" t="s">
        <v>1748</v>
      </c>
      <c r="J774">
        <v>28</v>
      </c>
      <c r="K774" t="s">
        <v>84</v>
      </c>
      <c r="L774" t="s">
        <v>85</v>
      </c>
      <c r="M774" t="s">
        <v>86</v>
      </c>
      <c r="N774">
        <v>2</v>
      </c>
      <c r="O774" s="1">
        <v>44665.69321759259</v>
      </c>
      <c r="P774" s="1">
        <v>44665.71166666667</v>
      </c>
      <c r="Q774">
        <v>748</v>
      </c>
      <c r="R774">
        <v>846</v>
      </c>
      <c r="S774" t="b">
        <v>0</v>
      </c>
      <c r="T774" t="s">
        <v>87</v>
      </c>
      <c r="U774" t="b">
        <v>0</v>
      </c>
      <c r="V774" t="s">
        <v>148</v>
      </c>
      <c r="W774" s="1">
        <v>44665.698530092595</v>
      </c>
      <c r="X774">
        <v>444</v>
      </c>
      <c r="Y774">
        <v>21</v>
      </c>
      <c r="Z774">
        <v>0</v>
      </c>
      <c r="AA774">
        <v>21</v>
      </c>
      <c r="AB774">
        <v>0</v>
      </c>
      <c r="AC774">
        <v>13</v>
      </c>
      <c r="AD774">
        <v>7</v>
      </c>
      <c r="AE774">
        <v>0</v>
      </c>
      <c r="AF774">
        <v>0</v>
      </c>
      <c r="AG774">
        <v>0</v>
      </c>
      <c r="AH774" t="s">
        <v>190</v>
      </c>
      <c r="AI774" s="1">
        <v>44665.71166666667</v>
      </c>
      <c r="AJ774">
        <v>402</v>
      </c>
      <c r="AK774">
        <v>1</v>
      </c>
      <c r="AL774">
        <v>0</v>
      </c>
      <c r="AM774">
        <v>1</v>
      </c>
      <c r="AN774">
        <v>0</v>
      </c>
      <c r="AO774">
        <v>1</v>
      </c>
      <c r="AP774">
        <v>6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45">
      <c r="A775" t="s">
        <v>1749</v>
      </c>
      <c r="B775" t="s">
        <v>79</v>
      </c>
      <c r="C775" t="s">
        <v>1747</v>
      </c>
      <c r="D775" t="s">
        <v>81</v>
      </c>
      <c r="E775" s="2" t="str">
        <f t="shared" si="18"/>
        <v>FX2204977</v>
      </c>
      <c r="F775" t="s">
        <v>19</v>
      </c>
      <c r="G775" t="s">
        <v>19</v>
      </c>
      <c r="H775" t="s">
        <v>82</v>
      </c>
      <c r="I775" t="s">
        <v>1750</v>
      </c>
      <c r="J775">
        <v>51</v>
      </c>
      <c r="K775" t="s">
        <v>84</v>
      </c>
      <c r="L775" t="s">
        <v>85</v>
      </c>
      <c r="M775" t="s">
        <v>86</v>
      </c>
      <c r="N775">
        <v>2</v>
      </c>
      <c r="O775" s="1">
        <v>44665.693564814814</v>
      </c>
      <c r="P775" s="1">
        <v>44665.759641203702</v>
      </c>
      <c r="Q775">
        <v>4875</v>
      </c>
      <c r="R775">
        <v>834</v>
      </c>
      <c r="S775" t="b">
        <v>0</v>
      </c>
      <c r="T775" t="s">
        <v>87</v>
      </c>
      <c r="U775" t="b">
        <v>0</v>
      </c>
      <c r="V775" t="s">
        <v>136</v>
      </c>
      <c r="W775" s="1">
        <v>44665.713171296295</v>
      </c>
      <c r="X775">
        <v>566</v>
      </c>
      <c r="Y775">
        <v>41</v>
      </c>
      <c r="Z775">
        <v>0</v>
      </c>
      <c r="AA775">
        <v>41</v>
      </c>
      <c r="AB775">
        <v>0</v>
      </c>
      <c r="AC775">
        <v>37</v>
      </c>
      <c r="AD775">
        <v>10</v>
      </c>
      <c r="AE775">
        <v>0</v>
      </c>
      <c r="AF775">
        <v>0</v>
      </c>
      <c r="AG775">
        <v>0</v>
      </c>
      <c r="AH775" t="s">
        <v>115</v>
      </c>
      <c r="AI775" s="1">
        <v>44665.759641203702</v>
      </c>
      <c r="AJ775">
        <v>214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9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45">
      <c r="A776" t="s">
        <v>1751</v>
      </c>
      <c r="B776" t="s">
        <v>79</v>
      </c>
      <c r="C776" t="s">
        <v>1747</v>
      </c>
      <c r="D776" t="s">
        <v>81</v>
      </c>
      <c r="E776" s="2" t="str">
        <f t="shared" si="18"/>
        <v>FX2204977</v>
      </c>
      <c r="F776" t="s">
        <v>19</v>
      </c>
      <c r="G776" t="s">
        <v>19</v>
      </c>
      <c r="H776" t="s">
        <v>82</v>
      </c>
      <c r="I776" t="s">
        <v>1752</v>
      </c>
      <c r="J776">
        <v>46</v>
      </c>
      <c r="K776" t="s">
        <v>84</v>
      </c>
      <c r="L776" t="s">
        <v>85</v>
      </c>
      <c r="M776" t="s">
        <v>86</v>
      </c>
      <c r="N776">
        <v>2</v>
      </c>
      <c r="O776" s="1">
        <v>44665.694687499999</v>
      </c>
      <c r="P776" s="1">
        <v>44665.762395833335</v>
      </c>
      <c r="Q776">
        <v>4873</v>
      </c>
      <c r="R776">
        <v>977</v>
      </c>
      <c r="S776" t="b">
        <v>0</v>
      </c>
      <c r="T776" t="s">
        <v>87</v>
      </c>
      <c r="U776" t="b">
        <v>0</v>
      </c>
      <c r="V776" t="s">
        <v>148</v>
      </c>
      <c r="W776" s="1">
        <v>44665.707546296297</v>
      </c>
      <c r="X776">
        <v>729</v>
      </c>
      <c r="Y776">
        <v>33</v>
      </c>
      <c r="Z776">
        <v>0</v>
      </c>
      <c r="AA776">
        <v>33</v>
      </c>
      <c r="AB776">
        <v>0</v>
      </c>
      <c r="AC776">
        <v>15</v>
      </c>
      <c r="AD776">
        <v>13</v>
      </c>
      <c r="AE776">
        <v>0</v>
      </c>
      <c r="AF776">
        <v>0</v>
      </c>
      <c r="AG776">
        <v>0</v>
      </c>
      <c r="AH776" t="s">
        <v>115</v>
      </c>
      <c r="AI776" s="1">
        <v>44665.762395833335</v>
      </c>
      <c r="AJ776">
        <v>237</v>
      </c>
      <c r="AK776">
        <v>3</v>
      </c>
      <c r="AL776">
        <v>0</v>
      </c>
      <c r="AM776">
        <v>3</v>
      </c>
      <c r="AN776">
        <v>0</v>
      </c>
      <c r="AO776">
        <v>3</v>
      </c>
      <c r="AP776">
        <v>10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45">
      <c r="A777" t="s">
        <v>1753</v>
      </c>
      <c r="B777" t="s">
        <v>79</v>
      </c>
      <c r="C777" t="s">
        <v>1747</v>
      </c>
      <c r="D777" t="s">
        <v>81</v>
      </c>
      <c r="E777" s="2" t="str">
        <f t="shared" si="18"/>
        <v>FX2204977</v>
      </c>
      <c r="F777" t="s">
        <v>19</v>
      </c>
      <c r="G777" t="s">
        <v>19</v>
      </c>
      <c r="H777" t="s">
        <v>82</v>
      </c>
      <c r="I777" t="s">
        <v>1754</v>
      </c>
      <c r="J777">
        <v>28</v>
      </c>
      <c r="K777" t="s">
        <v>84</v>
      </c>
      <c r="L777" t="s">
        <v>85</v>
      </c>
      <c r="M777" t="s">
        <v>86</v>
      </c>
      <c r="N777">
        <v>2</v>
      </c>
      <c r="O777" s="1">
        <v>44665.694837962961</v>
      </c>
      <c r="P777" s="1">
        <v>44665.764467592591</v>
      </c>
      <c r="Q777">
        <v>5505</v>
      </c>
      <c r="R777">
        <v>511</v>
      </c>
      <c r="S777" t="b">
        <v>0</v>
      </c>
      <c r="T777" t="s">
        <v>87</v>
      </c>
      <c r="U777" t="b">
        <v>0</v>
      </c>
      <c r="V777" t="s">
        <v>133</v>
      </c>
      <c r="W777" s="1">
        <v>44665.71266203704</v>
      </c>
      <c r="X777">
        <v>243</v>
      </c>
      <c r="Y777">
        <v>21</v>
      </c>
      <c r="Z777">
        <v>0</v>
      </c>
      <c r="AA777">
        <v>21</v>
      </c>
      <c r="AB777">
        <v>0</v>
      </c>
      <c r="AC777">
        <v>18</v>
      </c>
      <c r="AD777">
        <v>7</v>
      </c>
      <c r="AE777">
        <v>0</v>
      </c>
      <c r="AF777">
        <v>0</v>
      </c>
      <c r="AG777">
        <v>0</v>
      </c>
      <c r="AH777" t="s">
        <v>115</v>
      </c>
      <c r="AI777" s="1">
        <v>44665.764467592591</v>
      </c>
      <c r="AJ777">
        <v>178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7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45">
      <c r="A778" t="s">
        <v>1755</v>
      </c>
      <c r="B778" t="s">
        <v>79</v>
      </c>
      <c r="C778" t="s">
        <v>1747</v>
      </c>
      <c r="D778" t="s">
        <v>81</v>
      </c>
      <c r="E778" s="2" t="str">
        <f t="shared" si="18"/>
        <v>FX2204977</v>
      </c>
      <c r="F778" t="s">
        <v>19</v>
      </c>
      <c r="G778" t="s">
        <v>19</v>
      </c>
      <c r="H778" t="s">
        <v>82</v>
      </c>
      <c r="I778" t="s">
        <v>1756</v>
      </c>
      <c r="J778">
        <v>46</v>
      </c>
      <c r="K778" t="s">
        <v>84</v>
      </c>
      <c r="L778" t="s">
        <v>85</v>
      </c>
      <c r="M778" t="s">
        <v>86</v>
      </c>
      <c r="N778">
        <v>2</v>
      </c>
      <c r="O778" s="1">
        <v>44665.694918981484</v>
      </c>
      <c r="P778" s="1">
        <v>44665.765104166669</v>
      </c>
      <c r="Q778">
        <v>5585</v>
      </c>
      <c r="R778">
        <v>479</v>
      </c>
      <c r="S778" t="b">
        <v>0</v>
      </c>
      <c r="T778" t="s">
        <v>87</v>
      </c>
      <c r="U778" t="b">
        <v>0</v>
      </c>
      <c r="V778" t="s">
        <v>108</v>
      </c>
      <c r="W778" s="1">
        <v>44665.714675925927</v>
      </c>
      <c r="X778">
        <v>335</v>
      </c>
      <c r="Y778">
        <v>33</v>
      </c>
      <c r="Z778">
        <v>0</v>
      </c>
      <c r="AA778">
        <v>33</v>
      </c>
      <c r="AB778">
        <v>0</v>
      </c>
      <c r="AC778">
        <v>22</v>
      </c>
      <c r="AD778">
        <v>13</v>
      </c>
      <c r="AE778">
        <v>0</v>
      </c>
      <c r="AF778">
        <v>0</v>
      </c>
      <c r="AG778">
        <v>0</v>
      </c>
      <c r="AH778" t="s">
        <v>102</v>
      </c>
      <c r="AI778" s="1">
        <v>44665.765104166669</v>
      </c>
      <c r="AJ778">
        <v>84</v>
      </c>
      <c r="AK778">
        <v>1</v>
      </c>
      <c r="AL778">
        <v>0</v>
      </c>
      <c r="AM778">
        <v>1</v>
      </c>
      <c r="AN778">
        <v>0</v>
      </c>
      <c r="AO778">
        <v>1</v>
      </c>
      <c r="AP778">
        <v>12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45">
      <c r="A779" t="s">
        <v>1757</v>
      </c>
      <c r="B779" t="s">
        <v>79</v>
      </c>
      <c r="C779" t="s">
        <v>1747</v>
      </c>
      <c r="D779" t="s">
        <v>81</v>
      </c>
      <c r="E779" s="2" t="str">
        <f t="shared" si="18"/>
        <v>FX2204977</v>
      </c>
      <c r="F779" t="s">
        <v>19</v>
      </c>
      <c r="G779" t="s">
        <v>19</v>
      </c>
      <c r="H779" t="s">
        <v>82</v>
      </c>
      <c r="I779" t="s">
        <v>1758</v>
      </c>
      <c r="J779">
        <v>51</v>
      </c>
      <c r="K779" t="s">
        <v>84</v>
      </c>
      <c r="L779" t="s">
        <v>85</v>
      </c>
      <c r="M779" t="s">
        <v>86</v>
      </c>
      <c r="N779">
        <v>2</v>
      </c>
      <c r="O779" s="1">
        <v>44665.695081018515</v>
      </c>
      <c r="P779" s="1">
        <v>44665.766481481478</v>
      </c>
      <c r="Q779">
        <v>5808</v>
      </c>
      <c r="R779">
        <v>361</v>
      </c>
      <c r="S779" t="b">
        <v>0</v>
      </c>
      <c r="T779" t="s">
        <v>87</v>
      </c>
      <c r="U779" t="b">
        <v>0</v>
      </c>
      <c r="V779" t="s">
        <v>133</v>
      </c>
      <c r="W779" s="1">
        <v>44665.709837962961</v>
      </c>
      <c r="X779">
        <v>174</v>
      </c>
      <c r="Y779">
        <v>41</v>
      </c>
      <c r="Z779">
        <v>0</v>
      </c>
      <c r="AA779">
        <v>41</v>
      </c>
      <c r="AB779">
        <v>0</v>
      </c>
      <c r="AC779">
        <v>2</v>
      </c>
      <c r="AD779">
        <v>10</v>
      </c>
      <c r="AE779">
        <v>0</v>
      </c>
      <c r="AF779">
        <v>0</v>
      </c>
      <c r="AG779">
        <v>0</v>
      </c>
      <c r="AH779" t="s">
        <v>115</v>
      </c>
      <c r="AI779" s="1">
        <v>44665.766481481478</v>
      </c>
      <c r="AJ779">
        <v>173</v>
      </c>
      <c r="AK779">
        <v>2</v>
      </c>
      <c r="AL779">
        <v>0</v>
      </c>
      <c r="AM779">
        <v>2</v>
      </c>
      <c r="AN779">
        <v>0</v>
      </c>
      <c r="AO779">
        <v>2</v>
      </c>
      <c r="AP779">
        <v>8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45">
      <c r="A780" t="s">
        <v>1759</v>
      </c>
      <c r="B780" t="s">
        <v>79</v>
      </c>
      <c r="C780" t="s">
        <v>1747</v>
      </c>
      <c r="D780" t="s">
        <v>81</v>
      </c>
      <c r="E780" s="2" t="str">
        <f t="shared" si="18"/>
        <v>FX2204977</v>
      </c>
      <c r="F780" t="s">
        <v>19</v>
      </c>
      <c r="G780" t="s">
        <v>19</v>
      </c>
      <c r="H780" t="s">
        <v>82</v>
      </c>
      <c r="I780" t="s">
        <v>1760</v>
      </c>
      <c r="J780">
        <v>51</v>
      </c>
      <c r="K780" t="s">
        <v>84</v>
      </c>
      <c r="L780" t="s">
        <v>85</v>
      </c>
      <c r="M780" t="s">
        <v>86</v>
      </c>
      <c r="N780">
        <v>2</v>
      </c>
      <c r="O780" s="1">
        <v>44665.695173611108</v>
      </c>
      <c r="P780" s="1">
        <v>44665.766296296293</v>
      </c>
      <c r="Q780">
        <v>4737</v>
      </c>
      <c r="R780">
        <v>1408</v>
      </c>
      <c r="S780" t="b">
        <v>0</v>
      </c>
      <c r="T780" t="s">
        <v>87</v>
      </c>
      <c r="U780" t="b">
        <v>0</v>
      </c>
      <c r="V780" t="s">
        <v>151</v>
      </c>
      <c r="W780" s="1">
        <v>44665.725671296299</v>
      </c>
      <c r="X780">
        <v>1300</v>
      </c>
      <c r="Y780">
        <v>47</v>
      </c>
      <c r="Z780">
        <v>0</v>
      </c>
      <c r="AA780">
        <v>47</v>
      </c>
      <c r="AB780">
        <v>0</v>
      </c>
      <c r="AC780">
        <v>39</v>
      </c>
      <c r="AD780">
        <v>4</v>
      </c>
      <c r="AE780">
        <v>0</v>
      </c>
      <c r="AF780">
        <v>0</v>
      </c>
      <c r="AG780">
        <v>0</v>
      </c>
      <c r="AH780" t="s">
        <v>102</v>
      </c>
      <c r="AI780" s="1">
        <v>44665.766296296293</v>
      </c>
      <c r="AJ780">
        <v>102</v>
      </c>
      <c r="AK780">
        <v>3</v>
      </c>
      <c r="AL780">
        <v>0</v>
      </c>
      <c r="AM780">
        <v>3</v>
      </c>
      <c r="AN780">
        <v>0</v>
      </c>
      <c r="AO780">
        <v>2</v>
      </c>
      <c r="AP780">
        <v>1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45">
      <c r="A781" t="s">
        <v>1761</v>
      </c>
      <c r="B781" t="s">
        <v>79</v>
      </c>
      <c r="C781" t="s">
        <v>1747</v>
      </c>
      <c r="D781" t="s">
        <v>81</v>
      </c>
      <c r="E781" s="2" t="str">
        <f t="shared" si="18"/>
        <v>FX2204977</v>
      </c>
      <c r="F781" t="s">
        <v>19</v>
      </c>
      <c r="G781" t="s">
        <v>19</v>
      </c>
      <c r="H781" t="s">
        <v>82</v>
      </c>
      <c r="I781" t="s">
        <v>1762</v>
      </c>
      <c r="J781">
        <v>28</v>
      </c>
      <c r="K781" t="s">
        <v>84</v>
      </c>
      <c r="L781" t="s">
        <v>85</v>
      </c>
      <c r="M781" t="s">
        <v>86</v>
      </c>
      <c r="N781">
        <v>2</v>
      </c>
      <c r="O781" s="1">
        <v>44665.696168981478</v>
      </c>
      <c r="P781" s="1">
        <v>44665.766956018517</v>
      </c>
      <c r="Q781">
        <v>5817</v>
      </c>
      <c r="R781">
        <v>299</v>
      </c>
      <c r="S781" t="b">
        <v>0</v>
      </c>
      <c r="T781" t="s">
        <v>87</v>
      </c>
      <c r="U781" t="b">
        <v>0</v>
      </c>
      <c r="V781" t="s">
        <v>148</v>
      </c>
      <c r="W781" s="1">
        <v>44665.712881944448</v>
      </c>
      <c r="X781">
        <v>216</v>
      </c>
      <c r="Y781">
        <v>21</v>
      </c>
      <c r="Z781">
        <v>0</v>
      </c>
      <c r="AA781">
        <v>21</v>
      </c>
      <c r="AB781">
        <v>0</v>
      </c>
      <c r="AC781">
        <v>1</v>
      </c>
      <c r="AD781">
        <v>7</v>
      </c>
      <c r="AE781">
        <v>0</v>
      </c>
      <c r="AF781">
        <v>0</v>
      </c>
      <c r="AG781">
        <v>0</v>
      </c>
      <c r="AH781" t="s">
        <v>102</v>
      </c>
      <c r="AI781" s="1">
        <v>44665.766956018517</v>
      </c>
      <c r="AJ781">
        <v>56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7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45">
      <c r="A782" t="s">
        <v>1763</v>
      </c>
      <c r="B782" t="s">
        <v>79</v>
      </c>
      <c r="C782" t="s">
        <v>1764</v>
      </c>
      <c r="D782" t="s">
        <v>81</v>
      </c>
      <c r="E782" s="2" t="str">
        <f>HYPERLINK("capsilon://?command=openfolder&amp;siteaddress=FAM.docvelocity-na8.net&amp;folderid=FXBF7E8EFE-3462-81F6-829A-14491A2EF780","FX22044709")</f>
        <v>FX22044709</v>
      </c>
      <c r="F782" t="s">
        <v>19</v>
      </c>
      <c r="G782" t="s">
        <v>19</v>
      </c>
      <c r="H782" t="s">
        <v>82</v>
      </c>
      <c r="I782" t="s">
        <v>1765</v>
      </c>
      <c r="J782">
        <v>260</v>
      </c>
      <c r="K782" t="s">
        <v>84</v>
      </c>
      <c r="L782" t="s">
        <v>85</v>
      </c>
      <c r="M782" t="s">
        <v>86</v>
      </c>
      <c r="N782">
        <v>1</v>
      </c>
      <c r="O782" s="1">
        <v>44665.704814814817</v>
      </c>
      <c r="P782" s="1">
        <v>44665.769803240742</v>
      </c>
      <c r="Q782">
        <v>5063</v>
      </c>
      <c r="R782">
        <v>552</v>
      </c>
      <c r="S782" t="b">
        <v>0</v>
      </c>
      <c r="T782" t="s">
        <v>87</v>
      </c>
      <c r="U782" t="b">
        <v>0</v>
      </c>
      <c r="V782" t="s">
        <v>88</v>
      </c>
      <c r="W782" s="1">
        <v>44665.769803240742</v>
      </c>
      <c r="X782">
        <v>168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260</v>
      </c>
      <c r="AE782">
        <v>236</v>
      </c>
      <c r="AF782">
        <v>0</v>
      </c>
      <c r="AG782">
        <v>11</v>
      </c>
      <c r="AH782" t="s">
        <v>87</v>
      </c>
      <c r="AI782" t="s">
        <v>87</v>
      </c>
      <c r="AJ782" t="s">
        <v>87</v>
      </c>
      <c r="AK782" t="s">
        <v>87</v>
      </c>
      <c r="AL782" t="s">
        <v>87</v>
      </c>
      <c r="AM782" t="s">
        <v>87</v>
      </c>
      <c r="AN782" t="s">
        <v>87</v>
      </c>
      <c r="AO782" t="s">
        <v>87</v>
      </c>
      <c r="AP782" t="s">
        <v>87</v>
      </c>
      <c r="AQ782" t="s">
        <v>87</v>
      </c>
      <c r="AR782" t="s">
        <v>87</v>
      </c>
      <c r="AS782" t="s">
        <v>87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45">
      <c r="A783" t="s">
        <v>1766</v>
      </c>
      <c r="B783" t="s">
        <v>79</v>
      </c>
      <c r="C783" t="s">
        <v>1767</v>
      </c>
      <c r="D783" t="s">
        <v>81</v>
      </c>
      <c r="E783" s="2" t="str">
        <f>HYPERLINK("capsilon://?command=openfolder&amp;siteaddress=FAM.docvelocity-na8.net&amp;folderid=FX2BEA8440-97E5-6D36-E76D-61200E038697","FX22044979")</f>
        <v>FX22044979</v>
      </c>
      <c r="F783" t="s">
        <v>19</v>
      </c>
      <c r="G783" t="s">
        <v>19</v>
      </c>
      <c r="H783" t="s">
        <v>82</v>
      </c>
      <c r="I783" t="s">
        <v>1768</v>
      </c>
      <c r="J783">
        <v>282</v>
      </c>
      <c r="K783" t="s">
        <v>84</v>
      </c>
      <c r="L783" t="s">
        <v>85</v>
      </c>
      <c r="M783" t="s">
        <v>86</v>
      </c>
      <c r="N783">
        <v>1</v>
      </c>
      <c r="O783" s="1">
        <v>44665.717824074076</v>
      </c>
      <c r="P783" s="1">
        <v>44665.772546296299</v>
      </c>
      <c r="Q783">
        <v>4339</v>
      </c>
      <c r="R783">
        <v>389</v>
      </c>
      <c r="S783" t="b">
        <v>0</v>
      </c>
      <c r="T783" t="s">
        <v>87</v>
      </c>
      <c r="U783" t="b">
        <v>0</v>
      </c>
      <c r="V783" t="s">
        <v>88</v>
      </c>
      <c r="W783" s="1">
        <v>44665.772546296299</v>
      </c>
      <c r="X783">
        <v>237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282</v>
      </c>
      <c r="AE783">
        <v>258</v>
      </c>
      <c r="AF783">
        <v>0</v>
      </c>
      <c r="AG783">
        <v>8</v>
      </c>
      <c r="AH783" t="s">
        <v>87</v>
      </c>
      <c r="AI783" t="s">
        <v>87</v>
      </c>
      <c r="AJ783" t="s">
        <v>87</v>
      </c>
      <c r="AK783" t="s">
        <v>87</v>
      </c>
      <c r="AL783" t="s">
        <v>87</v>
      </c>
      <c r="AM783" t="s">
        <v>87</v>
      </c>
      <c r="AN783" t="s">
        <v>87</v>
      </c>
      <c r="AO783" t="s">
        <v>87</v>
      </c>
      <c r="AP783" t="s">
        <v>87</v>
      </c>
      <c r="AQ783" t="s">
        <v>87</v>
      </c>
      <c r="AR783" t="s">
        <v>87</v>
      </c>
      <c r="AS783" t="s">
        <v>87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45">
      <c r="A784" t="s">
        <v>1769</v>
      </c>
      <c r="B784" t="s">
        <v>79</v>
      </c>
      <c r="C784" t="s">
        <v>1764</v>
      </c>
      <c r="D784" t="s">
        <v>81</v>
      </c>
      <c r="E784" s="2" t="str">
        <f>HYPERLINK("capsilon://?command=openfolder&amp;siteaddress=FAM.docvelocity-na8.net&amp;folderid=FXBF7E8EFE-3462-81F6-829A-14491A2EF780","FX22044709")</f>
        <v>FX22044709</v>
      </c>
      <c r="F784" t="s">
        <v>19</v>
      </c>
      <c r="G784" t="s">
        <v>19</v>
      </c>
      <c r="H784" t="s">
        <v>82</v>
      </c>
      <c r="I784" t="s">
        <v>1770</v>
      </c>
      <c r="J784">
        <v>105</v>
      </c>
      <c r="K784" t="s">
        <v>84</v>
      </c>
      <c r="L784" t="s">
        <v>85</v>
      </c>
      <c r="M784" t="s">
        <v>86</v>
      </c>
      <c r="N784">
        <v>1</v>
      </c>
      <c r="O784" s="1">
        <v>44665.725393518522</v>
      </c>
      <c r="P784" s="1">
        <v>44665.773506944446</v>
      </c>
      <c r="Q784">
        <v>3824</v>
      </c>
      <c r="R784">
        <v>333</v>
      </c>
      <c r="S784" t="b">
        <v>0</v>
      </c>
      <c r="T784" t="s">
        <v>87</v>
      </c>
      <c r="U784" t="b">
        <v>0</v>
      </c>
      <c r="V784" t="s">
        <v>88</v>
      </c>
      <c r="W784" s="1">
        <v>44665.773506944446</v>
      </c>
      <c r="X784">
        <v>82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105</v>
      </c>
      <c r="AE784">
        <v>100</v>
      </c>
      <c r="AF784">
        <v>0</v>
      </c>
      <c r="AG784">
        <v>3</v>
      </c>
      <c r="AH784" t="s">
        <v>87</v>
      </c>
      <c r="AI784" t="s">
        <v>87</v>
      </c>
      <c r="AJ784" t="s">
        <v>87</v>
      </c>
      <c r="AK784" t="s">
        <v>87</v>
      </c>
      <c r="AL784" t="s">
        <v>87</v>
      </c>
      <c r="AM784" t="s">
        <v>87</v>
      </c>
      <c r="AN784" t="s">
        <v>87</v>
      </c>
      <c r="AO784" t="s">
        <v>87</v>
      </c>
      <c r="AP784" t="s">
        <v>87</v>
      </c>
      <c r="AQ784" t="s">
        <v>87</v>
      </c>
      <c r="AR784" t="s">
        <v>87</v>
      </c>
      <c r="AS784" t="s">
        <v>87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45">
      <c r="A785" t="s">
        <v>1771</v>
      </c>
      <c r="B785" t="s">
        <v>79</v>
      </c>
      <c r="C785" t="s">
        <v>1772</v>
      </c>
      <c r="D785" t="s">
        <v>81</v>
      </c>
      <c r="E785" s="2" t="str">
        <f>HYPERLINK("capsilon://?command=openfolder&amp;siteaddress=FAM.docvelocity-na8.net&amp;folderid=FXB90741F2-E102-5C60-C7DF-6157C36D2058","FX22045308")</f>
        <v>FX22045308</v>
      </c>
      <c r="F785" t="s">
        <v>19</v>
      </c>
      <c r="G785" t="s">
        <v>19</v>
      </c>
      <c r="H785" t="s">
        <v>82</v>
      </c>
      <c r="I785" t="s">
        <v>1773</v>
      </c>
      <c r="J785">
        <v>617</v>
      </c>
      <c r="K785" t="s">
        <v>84</v>
      </c>
      <c r="L785" t="s">
        <v>85</v>
      </c>
      <c r="M785" t="s">
        <v>86</v>
      </c>
      <c r="N785">
        <v>1</v>
      </c>
      <c r="O785" s="1">
        <v>44665.72855324074</v>
      </c>
      <c r="P785" s="1">
        <v>44665.776956018519</v>
      </c>
      <c r="Q785">
        <v>3761</v>
      </c>
      <c r="R785">
        <v>421</v>
      </c>
      <c r="S785" t="b">
        <v>0</v>
      </c>
      <c r="T785" t="s">
        <v>87</v>
      </c>
      <c r="U785" t="b">
        <v>0</v>
      </c>
      <c r="V785" t="s">
        <v>88</v>
      </c>
      <c r="W785" s="1">
        <v>44665.776956018519</v>
      </c>
      <c r="X785">
        <v>297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617</v>
      </c>
      <c r="AE785">
        <v>605</v>
      </c>
      <c r="AF785">
        <v>0</v>
      </c>
      <c r="AG785">
        <v>11</v>
      </c>
      <c r="AH785" t="s">
        <v>87</v>
      </c>
      <c r="AI785" t="s">
        <v>87</v>
      </c>
      <c r="AJ785" t="s">
        <v>87</v>
      </c>
      <c r="AK785" t="s">
        <v>87</v>
      </c>
      <c r="AL785" t="s">
        <v>87</v>
      </c>
      <c r="AM785" t="s">
        <v>87</v>
      </c>
      <c r="AN785" t="s">
        <v>87</v>
      </c>
      <c r="AO785" t="s">
        <v>87</v>
      </c>
      <c r="AP785" t="s">
        <v>87</v>
      </c>
      <c r="AQ785" t="s">
        <v>87</v>
      </c>
      <c r="AR785" t="s">
        <v>87</v>
      </c>
      <c r="AS785" t="s">
        <v>87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45">
      <c r="A786" t="s">
        <v>1774</v>
      </c>
      <c r="B786" t="s">
        <v>79</v>
      </c>
      <c r="C786" t="s">
        <v>1764</v>
      </c>
      <c r="D786" t="s">
        <v>81</v>
      </c>
      <c r="E786" s="2" t="str">
        <f>HYPERLINK("capsilon://?command=openfolder&amp;siteaddress=FAM.docvelocity-na8.net&amp;folderid=FXBF7E8EFE-3462-81F6-829A-14491A2EF780","FX22044709")</f>
        <v>FX22044709</v>
      </c>
      <c r="F786" t="s">
        <v>19</v>
      </c>
      <c r="G786" t="s">
        <v>19</v>
      </c>
      <c r="H786" t="s">
        <v>82</v>
      </c>
      <c r="I786" t="s">
        <v>1765</v>
      </c>
      <c r="J786">
        <v>440</v>
      </c>
      <c r="K786" t="s">
        <v>84</v>
      </c>
      <c r="L786" t="s">
        <v>85</v>
      </c>
      <c r="M786" t="s">
        <v>86</v>
      </c>
      <c r="N786">
        <v>2</v>
      </c>
      <c r="O786" s="1">
        <v>44665.770833333336</v>
      </c>
      <c r="P786" s="1">
        <v>44665.832569444443</v>
      </c>
      <c r="Q786">
        <v>589</v>
      </c>
      <c r="R786">
        <v>4745</v>
      </c>
      <c r="S786" t="b">
        <v>0</v>
      </c>
      <c r="T786" t="s">
        <v>87</v>
      </c>
      <c r="U786" t="b">
        <v>1</v>
      </c>
      <c r="V786" t="s">
        <v>151</v>
      </c>
      <c r="W786" s="1">
        <v>44665.790694444448</v>
      </c>
      <c r="X786">
        <v>1682</v>
      </c>
      <c r="Y786">
        <v>369</v>
      </c>
      <c r="Z786">
        <v>0</v>
      </c>
      <c r="AA786">
        <v>369</v>
      </c>
      <c r="AB786">
        <v>0</v>
      </c>
      <c r="AC786">
        <v>34</v>
      </c>
      <c r="AD786">
        <v>71</v>
      </c>
      <c r="AE786">
        <v>0</v>
      </c>
      <c r="AF786">
        <v>0</v>
      </c>
      <c r="AG786">
        <v>0</v>
      </c>
      <c r="AH786" t="s">
        <v>190</v>
      </c>
      <c r="AI786" s="1">
        <v>44665.832569444443</v>
      </c>
      <c r="AJ786">
        <v>2764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70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45">
      <c r="A787" t="s">
        <v>1775</v>
      </c>
      <c r="B787" t="s">
        <v>79</v>
      </c>
      <c r="C787" t="s">
        <v>1767</v>
      </c>
      <c r="D787" t="s">
        <v>81</v>
      </c>
      <c r="E787" s="2" t="str">
        <f>HYPERLINK("capsilon://?command=openfolder&amp;siteaddress=FAM.docvelocity-na8.net&amp;folderid=FX2BEA8440-97E5-6D36-E76D-61200E038697","FX22044979")</f>
        <v>FX22044979</v>
      </c>
      <c r="F787" t="s">
        <v>19</v>
      </c>
      <c r="G787" t="s">
        <v>19</v>
      </c>
      <c r="H787" t="s">
        <v>82</v>
      </c>
      <c r="I787" t="s">
        <v>1768</v>
      </c>
      <c r="J787">
        <v>386</v>
      </c>
      <c r="K787" t="s">
        <v>84</v>
      </c>
      <c r="L787" t="s">
        <v>85</v>
      </c>
      <c r="M787" t="s">
        <v>86</v>
      </c>
      <c r="N787">
        <v>2</v>
      </c>
      <c r="O787" s="1">
        <v>44665.77380787037</v>
      </c>
      <c r="P787" s="1">
        <v>44665.844490740739</v>
      </c>
      <c r="Q787">
        <v>2916</v>
      </c>
      <c r="R787">
        <v>3191</v>
      </c>
      <c r="S787" t="b">
        <v>0</v>
      </c>
      <c r="T787" t="s">
        <v>87</v>
      </c>
      <c r="U787" t="b">
        <v>1</v>
      </c>
      <c r="V787" t="s">
        <v>531</v>
      </c>
      <c r="W787" s="1">
        <v>44665.788668981484</v>
      </c>
      <c r="X787">
        <v>1274</v>
      </c>
      <c r="Y787">
        <v>291</v>
      </c>
      <c r="Z787">
        <v>0</v>
      </c>
      <c r="AA787">
        <v>291</v>
      </c>
      <c r="AB787">
        <v>13</v>
      </c>
      <c r="AC787">
        <v>32</v>
      </c>
      <c r="AD787">
        <v>95</v>
      </c>
      <c r="AE787">
        <v>0</v>
      </c>
      <c r="AF787">
        <v>0</v>
      </c>
      <c r="AG787">
        <v>0</v>
      </c>
      <c r="AH787" t="s">
        <v>200</v>
      </c>
      <c r="AI787" s="1">
        <v>44665.844490740739</v>
      </c>
      <c r="AJ787">
        <v>1873</v>
      </c>
      <c r="AK787">
        <v>5</v>
      </c>
      <c r="AL787">
        <v>0</v>
      </c>
      <c r="AM787">
        <v>5</v>
      </c>
      <c r="AN787">
        <v>0</v>
      </c>
      <c r="AO787">
        <v>4</v>
      </c>
      <c r="AP787">
        <v>90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45">
      <c r="A788" t="s">
        <v>1776</v>
      </c>
      <c r="B788" t="s">
        <v>79</v>
      </c>
      <c r="C788" t="s">
        <v>1764</v>
      </c>
      <c r="D788" t="s">
        <v>81</v>
      </c>
      <c r="E788" s="2" t="str">
        <f>HYPERLINK("capsilon://?command=openfolder&amp;siteaddress=FAM.docvelocity-na8.net&amp;folderid=FXBF7E8EFE-3462-81F6-829A-14491A2EF780","FX22044709")</f>
        <v>FX22044709</v>
      </c>
      <c r="F788" t="s">
        <v>19</v>
      </c>
      <c r="G788" t="s">
        <v>19</v>
      </c>
      <c r="H788" t="s">
        <v>82</v>
      </c>
      <c r="I788" t="s">
        <v>1770</v>
      </c>
      <c r="J788">
        <v>153</v>
      </c>
      <c r="K788" t="s">
        <v>84</v>
      </c>
      <c r="L788" t="s">
        <v>85</v>
      </c>
      <c r="M788" t="s">
        <v>86</v>
      </c>
      <c r="N788">
        <v>2</v>
      </c>
      <c r="O788" s="1">
        <v>44665.774178240739</v>
      </c>
      <c r="P788" s="1">
        <v>44665.796006944445</v>
      </c>
      <c r="Q788">
        <v>537</v>
      </c>
      <c r="R788">
        <v>1349</v>
      </c>
      <c r="S788" t="b">
        <v>0</v>
      </c>
      <c r="T788" t="s">
        <v>87</v>
      </c>
      <c r="U788" t="b">
        <v>1</v>
      </c>
      <c r="V788" t="s">
        <v>136</v>
      </c>
      <c r="W788" s="1">
        <v>44665.781504629631</v>
      </c>
      <c r="X788">
        <v>601</v>
      </c>
      <c r="Y788">
        <v>132</v>
      </c>
      <c r="Z788">
        <v>0</v>
      </c>
      <c r="AA788">
        <v>132</v>
      </c>
      <c r="AB788">
        <v>0</v>
      </c>
      <c r="AC788">
        <v>26</v>
      </c>
      <c r="AD788">
        <v>21</v>
      </c>
      <c r="AE788">
        <v>0</v>
      </c>
      <c r="AF788">
        <v>0</v>
      </c>
      <c r="AG788">
        <v>0</v>
      </c>
      <c r="AH788" t="s">
        <v>190</v>
      </c>
      <c r="AI788" s="1">
        <v>44665.796006944445</v>
      </c>
      <c r="AJ788">
        <v>713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20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45">
      <c r="A789" t="s">
        <v>1777</v>
      </c>
      <c r="B789" t="s">
        <v>79</v>
      </c>
      <c r="C789" t="s">
        <v>1778</v>
      </c>
      <c r="D789" t="s">
        <v>81</v>
      </c>
      <c r="E789" s="2" t="str">
        <f>HYPERLINK("capsilon://?command=openfolder&amp;siteaddress=FAM.docvelocity-na8.net&amp;folderid=FX60228094-B407-52C8-7FC8-AC664236BB08","FX22045039")</f>
        <v>FX22045039</v>
      </c>
      <c r="F789" t="s">
        <v>19</v>
      </c>
      <c r="G789" t="s">
        <v>19</v>
      </c>
      <c r="H789" t="s">
        <v>82</v>
      </c>
      <c r="I789" t="s">
        <v>1779</v>
      </c>
      <c r="J789">
        <v>283</v>
      </c>
      <c r="K789" t="s">
        <v>84</v>
      </c>
      <c r="L789" t="s">
        <v>85</v>
      </c>
      <c r="M789" t="s">
        <v>86</v>
      </c>
      <c r="N789">
        <v>1</v>
      </c>
      <c r="O789" s="1">
        <v>44665.775393518517</v>
      </c>
      <c r="P789" s="1">
        <v>44665.832025462965</v>
      </c>
      <c r="Q789">
        <v>4124</v>
      </c>
      <c r="R789">
        <v>769</v>
      </c>
      <c r="S789" t="b">
        <v>0</v>
      </c>
      <c r="T789" t="s">
        <v>87</v>
      </c>
      <c r="U789" t="b">
        <v>0</v>
      </c>
      <c r="V789" t="s">
        <v>320</v>
      </c>
      <c r="W789" s="1">
        <v>44665.832025462965</v>
      </c>
      <c r="X789">
        <v>579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283</v>
      </c>
      <c r="AE789">
        <v>271</v>
      </c>
      <c r="AF789">
        <v>0</v>
      </c>
      <c r="AG789">
        <v>6</v>
      </c>
      <c r="AH789" t="s">
        <v>87</v>
      </c>
      <c r="AI789" t="s">
        <v>87</v>
      </c>
      <c r="AJ789" t="s">
        <v>87</v>
      </c>
      <c r="AK789" t="s">
        <v>87</v>
      </c>
      <c r="AL789" t="s">
        <v>87</v>
      </c>
      <c r="AM789" t="s">
        <v>87</v>
      </c>
      <c r="AN789" t="s">
        <v>87</v>
      </c>
      <c r="AO789" t="s">
        <v>87</v>
      </c>
      <c r="AP789" t="s">
        <v>87</v>
      </c>
      <c r="AQ789" t="s">
        <v>87</v>
      </c>
      <c r="AR789" t="s">
        <v>87</v>
      </c>
      <c r="AS789" t="s">
        <v>87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45">
      <c r="A790" t="s">
        <v>1780</v>
      </c>
      <c r="B790" t="s">
        <v>79</v>
      </c>
      <c r="C790" t="s">
        <v>1772</v>
      </c>
      <c r="D790" t="s">
        <v>81</v>
      </c>
      <c r="E790" s="2" t="str">
        <f>HYPERLINK("capsilon://?command=openfolder&amp;siteaddress=FAM.docvelocity-na8.net&amp;folderid=FXB90741F2-E102-5C60-C7DF-6157C36D2058","FX22045308")</f>
        <v>FX22045308</v>
      </c>
      <c r="F790" t="s">
        <v>19</v>
      </c>
      <c r="G790" t="s">
        <v>19</v>
      </c>
      <c r="H790" t="s">
        <v>82</v>
      </c>
      <c r="I790" t="s">
        <v>1773</v>
      </c>
      <c r="J790">
        <v>841</v>
      </c>
      <c r="K790" t="s">
        <v>84</v>
      </c>
      <c r="L790" t="s">
        <v>85</v>
      </c>
      <c r="M790" t="s">
        <v>86</v>
      </c>
      <c r="N790">
        <v>2</v>
      </c>
      <c r="O790" s="1">
        <v>44665.777939814812</v>
      </c>
      <c r="P790" s="1">
        <v>44665.874884259261</v>
      </c>
      <c r="Q790">
        <v>4304</v>
      </c>
      <c r="R790">
        <v>4072</v>
      </c>
      <c r="S790" t="b">
        <v>0</v>
      </c>
      <c r="T790" t="s">
        <v>87</v>
      </c>
      <c r="U790" t="b">
        <v>1</v>
      </c>
      <c r="V790" t="s">
        <v>382</v>
      </c>
      <c r="W790" s="1">
        <v>44665.859456018516</v>
      </c>
      <c r="X790">
        <v>2747</v>
      </c>
      <c r="Y790">
        <v>426</v>
      </c>
      <c r="Z790">
        <v>0</v>
      </c>
      <c r="AA790">
        <v>426</v>
      </c>
      <c r="AB790">
        <v>391</v>
      </c>
      <c r="AC790">
        <v>64</v>
      </c>
      <c r="AD790">
        <v>415</v>
      </c>
      <c r="AE790">
        <v>0</v>
      </c>
      <c r="AF790">
        <v>0</v>
      </c>
      <c r="AG790">
        <v>0</v>
      </c>
      <c r="AH790" t="s">
        <v>1193</v>
      </c>
      <c r="AI790" s="1">
        <v>44665.874884259261</v>
      </c>
      <c r="AJ790">
        <v>1092</v>
      </c>
      <c r="AK790">
        <v>0</v>
      </c>
      <c r="AL790">
        <v>0</v>
      </c>
      <c r="AM790">
        <v>0</v>
      </c>
      <c r="AN790">
        <v>244</v>
      </c>
      <c r="AO790">
        <v>0</v>
      </c>
      <c r="AP790">
        <v>415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45">
      <c r="A791" t="s">
        <v>1781</v>
      </c>
      <c r="B791" t="s">
        <v>79</v>
      </c>
      <c r="C791" t="s">
        <v>1782</v>
      </c>
      <c r="D791" t="s">
        <v>81</v>
      </c>
      <c r="E791" s="2" t="str">
        <f>HYPERLINK("capsilon://?command=openfolder&amp;siteaddress=FAM.docvelocity-na8.net&amp;folderid=FXAD22AB54-E168-79D5-ACC3-7158420606E3","FX22045469")</f>
        <v>FX22045469</v>
      </c>
      <c r="F791" t="s">
        <v>19</v>
      </c>
      <c r="G791" t="s">
        <v>19</v>
      </c>
      <c r="H791" t="s">
        <v>82</v>
      </c>
      <c r="I791" t="s">
        <v>1783</v>
      </c>
      <c r="J791">
        <v>158</v>
      </c>
      <c r="K791" t="s">
        <v>84</v>
      </c>
      <c r="L791" t="s">
        <v>85</v>
      </c>
      <c r="M791" t="s">
        <v>86</v>
      </c>
      <c r="N791">
        <v>1</v>
      </c>
      <c r="O791" s="1">
        <v>44665.787928240738</v>
      </c>
      <c r="P791" s="1">
        <v>44665.83153935185</v>
      </c>
      <c r="Q791">
        <v>3409</v>
      </c>
      <c r="R791">
        <v>359</v>
      </c>
      <c r="S791" t="b">
        <v>0</v>
      </c>
      <c r="T791" t="s">
        <v>87</v>
      </c>
      <c r="U791" t="b">
        <v>0</v>
      </c>
      <c r="V791" t="s">
        <v>315</v>
      </c>
      <c r="W791" s="1">
        <v>44665.83153935185</v>
      </c>
      <c r="X791">
        <v>323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158</v>
      </c>
      <c r="AE791">
        <v>146</v>
      </c>
      <c r="AF791">
        <v>0</v>
      </c>
      <c r="AG791">
        <v>4</v>
      </c>
      <c r="AH791" t="s">
        <v>87</v>
      </c>
      <c r="AI791" t="s">
        <v>87</v>
      </c>
      <c r="AJ791" t="s">
        <v>87</v>
      </c>
      <c r="AK791" t="s">
        <v>87</v>
      </c>
      <c r="AL791" t="s">
        <v>87</v>
      </c>
      <c r="AM791" t="s">
        <v>87</v>
      </c>
      <c r="AN791" t="s">
        <v>87</v>
      </c>
      <c r="AO791" t="s">
        <v>87</v>
      </c>
      <c r="AP791" t="s">
        <v>87</v>
      </c>
      <c r="AQ791" t="s">
        <v>87</v>
      </c>
      <c r="AR791" t="s">
        <v>87</v>
      </c>
      <c r="AS791" t="s">
        <v>87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45">
      <c r="A792" t="s">
        <v>1784</v>
      </c>
      <c r="B792" t="s">
        <v>79</v>
      </c>
      <c r="C792" t="s">
        <v>1782</v>
      </c>
      <c r="D792" t="s">
        <v>81</v>
      </c>
      <c r="E792" s="2" t="str">
        <f>HYPERLINK("capsilon://?command=openfolder&amp;siteaddress=FAM.docvelocity-na8.net&amp;folderid=FXAD22AB54-E168-79D5-ACC3-7158420606E3","FX22045469")</f>
        <v>FX22045469</v>
      </c>
      <c r="F792" t="s">
        <v>19</v>
      </c>
      <c r="G792" t="s">
        <v>19</v>
      </c>
      <c r="H792" t="s">
        <v>82</v>
      </c>
      <c r="I792" t="s">
        <v>1783</v>
      </c>
      <c r="J792">
        <v>206</v>
      </c>
      <c r="K792" t="s">
        <v>84</v>
      </c>
      <c r="L792" t="s">
        <v>85</v>
      </c>
      <c r="M792" t="s">
        <v>86</v>
      </c>
      <c r="N792">
        <v>2</v>
      </c>
      <c r="O792" s="1">
        <v>44665.832303240742</v>
      </c>
      <c r="P792" s="1">
        <v>44665.855474537035</v>
      </c>
      <c r="Q792">
        <v>583</v>
      </c>
      <c r="R792">
        <v>1419</v>
      </c>
      <c r="S792" t="b">
        <v>0</v>
      </c>
      <c r="T792" t="s">
        <v>87</v>
      </c>
      <c r="U792" t="b">
        <v>1</v>
      </c>
      <c r="V792" t="s">
        <v>315</v>
      </c>
      <c r="W792" s="1">
        <v>44665.839143518519</v>
      </c>
      <c r="X792">
        <v>471</v>
      </c>
      <c r="Y792">
        <v>184</v>
      </c>
      <c r="Z792">
        <v>0</v>
      </c>
      <c r="AA792">
        <v>184</v>
      </c>
      <c r="AB792">
        <v>0</v>
      </c>
      <c r="AC792">
        <v>5</v>
      </c>
      <c r="AD792">
        <v>22</v>
      </c>
      <c r="AE792">
        <v>0</v>
      </c>
      <c r="AF792">
        <v>0</v>
      </c>
      <c r="AG792">
        <v>0</v>
      </c>
      <c r="AH792" t="s">
        <v>200</v>
      </c>
      <c r="AI792" s="1">
        <v>44665.855474537035</v>
      </c>
      <c r="AJ792">
        <v>948</v>
      </c>
      <c r="AK792">
        <v>4</v>
      </c>
      <c r="AL792">
        <v>0</v>
      </c>
      <c r="AM792">
        <v>4</v>
      </c>
      <c r="AN792">
        <v>0</v>
      </c>
      <c r="AO792">
        <v>3</v>
      </c>
      <c r="AP792">
        <v>18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45">
      <c r="A793" t="s">
        <v>1785</v>
      </c>
      <c r="B793" t="s">
        <v>79</v>
      </c>
      <c r="C793" t="s">
        <v>1778</v>
      </c>
      <c r="D793" t="s">
        <v>81</v>
      </c>
      <c r="E793" s="2" t="str">
        <f>HYPERLINK("capsilon://?command=openfolder&amp;siteaddress=FAM.docvelocity-na8.net&amp;folderid=FX60228094-B407-52C8-7FC8-AC664236BB08","FX22045039")</f>
        <v>FX22045039</v>
      </c>
      <c r="F793" t="s">
        <v>19</v>
      </c>
      <c r="G793" t="s">
        <v>19</v>
      </c>
      <c r="H793" t="s">
        <v>82</v>
      </c>
      <c r="I793" t="s">
        <v>1779</v>
      </c>
      <c r="J793">
        <v>382</v>
      </c>
      <c r="K793" t="s">
        <v>84</v>
      </c>
      <c r="L793" t="s">
        <v>85</v>
      </c>
      <c r="M793" t="s">
        <v>86</v>
      </c>
      <c r="N793">
        <v>2</v>
      </c>
      <c r="O793" s="1">
        <v>44665.832789351851</v>
      </c>
      <c r="P793" s="1">
        <v>44665.864884259259</v>
      </c>
      <c r="Q793">
        <v>597</v>
      </c>
      <c r="R793">
        <v>2176</v>
      </c>
      <c r="S793" t="b">
        <v>0</v>
      </c>
      <c r="T793" t="s">
        <v>87</v>
      </c>
      <c r="U793" t="b">
        <v>1</v>
      </c>
      <c r="V793" t="s">
        <v>245</v>
      </c>
      <c r="W793" s="1">
        <v>44665.849872685183</v>
      </c>
      <c r="X793">
        <v>1353</v>
      </c>
      <c r="Y793">
        <v>325</v>
      </c>
      <c r="Z793">
        <v>0</v>
      </c>
      <c r="AA793">
        <v>325</v>
      </c>
      <c r="AB793">
        <v>0</v>
      </c>
      <c r="AC793">
        <v>42</v>
      </c>
      <c r="AD793">
        <v>57</v>
      </c>
      <c r="AE793">
        <v>0</v>
      </c>
      <c r="AF793">
        <v>0</v>
      </c>
      <c r="AG793">
        <v>0</v>
      </c>
      <c r="AH793" t="s">
        <v>200</v>
      </c>
      <c r="AI793" s="1">
        <v>44665.864884259259</v>
      </c>
      <c r="AJ793">
        <v>812</v>
      </c>
      <c r="AK793">
        <v>2</v>
      </c>
      <c r="AL793">
        <v>0</v>
      </c>
      <c r="AM793">
        <v>2</v>
      </c>
      <c r="AN793">
        <v>0</v>
      </c>
      <c r="AO793">
        <v>1</v>
      </c>
      <c r="AP793">
        <v>55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45">
      <c r="A794" t="s">
        <v>1786</v>
      </c>
      <c r="B794" t="s">
        <v>79</v>
      </c>
      <c r="C794" t="s">
        <v>1747</v>
      </c>
      <c r="D794" t="s">
        <v>81</v>
      </c>
      <c r="E794" s="2" t="str">
        <f>HYPERLINK("capsilon://?command=openfolder&amp;siteaddress=FAM.docvelocity-na8.net&amp;folderid=FX6BA24F7E-35A0-C9DE-6DAE-16F3666EDFE2","FX2204977")</f>
        <v>FX2204977</v>
      </c>
      <c r="F794" t="s">
        <v>19</v>
      </c>
      <c r="G794" t="s">
        <v>19</v>
      </c>
      <c r="H794" t="s">
        <v>82</v>
      </c>
      <c r="I794" t="s">
        <v>1787</v>
      </c>
      <c r="J794">
        <v>28</v>
      </c>
      <c r="K794" t="s">
        <v>84</v>
      </c>
      <c r="L794" t="s">
        <v>85</v>
      </c>
      <c r="M794" t="s">
        <v>86</v>
      </c>
      <c r="N794">
        <v>2</v>
      </c>
      <c r="O794" s="1">
        <v>44666.20648148148</v>
      </c>
      <c r="P794" s="1">
        <v>44666.212592592594</v>
      </c>
      <c r="Q794">
        <v>17</v>
      </c>
      <c r="R794">
        <v>511</v>
      </c>
      <c r="S794" t="b">
        <v>0</v>
      </c>
      <c r="T794" t="s">
        <v>87</v>
      </c>
      <c r="U794" t="b">
        <v>0</v>
      </c>
      <c r="V794" t="s">
        <v>424</v>
      </c>
      <c r="W794" s="1">
        <v>44666.209293981483</v>
      </c>
      <c r="X794">
        <v>235</v>
      </c>
      <c r="Y794">
        <v>21</v>
      </c>
      <c r="Z794">
        <v>0</v>
      </c>
      <c r="AA794">
        <v>21</v>
      </c>
      <c r="AB794">
        <v>0</v>
      </c>
      <c r="AC794">
        <v>0</v>
      </c>
      <c r="AD794">
        <v>7</v>
      </c>
      <c r="AE794">
        <v>0</v>
      </c>
      <c r="AF794">
        <v>0</v>
      </c>
      <c r="AG794">
        <v>0</v>
      </c>
      <c r="AH794" t="s">
        <v>1788</v>
      </c>
      <c r="AI794" s="1">
        <v>44666.212592592594</v>
      </c>
      <c r="AJ794">
        <v>276</v>
      </c>
      <c r="AK794">
        <v>4</v>
      </c>
      <c r="AL794">
        <v>0</v>
      </c>
      <c r="AM794">
        <v>4</v>
      </c>
      <c r="AN794">
        <v>0</v>
      </c>
      <c r="AO794">
        <v>2</v>
      </c>
      <c r="AP794">
        <v>3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45">
      <c r="A795" t="s">
        <v>1789</v>
      </c>
      <c r="B795" t="s">
        <v>79</v>
      </c>
      <c r="C795" t="s">
        <v>1790</v>
      </c>
      <c r="D795" t="s">
        <v>81</v>
      </c>
      <c r="E795" s="2" t="str">
        <f>HYPERLINK("capsilon://?command=openfolder&amp;siteaddress=FAM.docvelocity-na8.net&amp;folderid=FX4B2DB4FB-D43A-14FC-FEAA-8E945F6715F4","FX220310134")</f>
        <v>FX220310134</v>
      </c>
      <c r="F795" t="s">
        <v>19</v>
      </c>
      <c r="G795" t="s">
        <v>19</v>
      </c>
      <c r="H795" t="s">
        <v>82</v>
      </c>
      <c r="I795" t="s">
        <v>1791</v>
      </c>
      <c r="J795">
        <v>41</v>
      </c>
      <c r="K795" t="s">
        <v>84</v>
      </c>
      <c r="L795" t="s">
        <v>85</v>
      </c>
      <c r="M795" t="s">
        <v>86</v>
      </c>
      <c r="N795">
        <v>2</v>
      </c>
      <c r="O795" s="1">
        <v>44666.233703703707</v>
      </c>
      <c r="P795" s="1">
        <v>44666.238796296297</v>
      </c>
      <c r="Q795">
        <v>28</v>
      </c>
      <c r="R795">
        <v>412</v>
      </c>
      <c r="S795" t="b">
        <v>0</v>
      </c>
      <c r="T795" t="s">
        <v>87</v>
      </c>
      <c r="U795" t="b">
        <v>0</v>
      </c>
      <c r="V795" t="s">
        <v>1628</v>
      </c>
      <c r="W795" s="1">
        <v>44666.236770833333</v>
      </c>
      <c r="X795">
        <v>240</v>
      </c>
      <c r="Y795">
        <v>36</v>
      </c>
      <c r="Z795">
        <v>0</v>
      </c>
      <c r="AA795">
        <v>36</v>
      </c>
      <c r="AB795">
        <v>0</v>
      </c>
      <c r="AC795">
        <v>0</v>
      </c>
      <c r="AD795">
        <v>5</v>
      </c>
      <c r="AE795">
        <v>0</v>
      </c>
      <c r="AF795">
        <v>0</v>
      </c>
      <c r="AG795">
        <v>0</v>
      </c>
      <c r="AH795" t="s">
        <v>1792</v>
      </c>
      <c r="AI795" s="1">
        <v>44666.238796296297</v>
      </c>
      <c r="AJ795">
        <v>172</v>
      </c>
      <c r="AK795">
        <v>3</v>
      </c>
      <c r="AL795">
        <v>0</v>
      </c>
      <c r="AM795">
        <v>3</v>
      </c>
      <c r="AN795">
        <v>0</v>
      </c>
      <c r="AO795">
        <v>3</v>
      </c>
      <c r="AP795">
        <v>2</v>
      </c>
      <c r="AQ795">
        <v>0</v>
      </c>
      <c r="AR795">
        <v>0</v>
      </c>
      <c r="AS795">
        <v>0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45">
      <c r="A796" t="s">
        <v>1793</v>
      </c>
      <c r="B796" t="s">
        <v>79</v>
      </c>
      <c r="C796" t="s">
        <v>1790</v>
      </c>
      <c r="D796" t="s">
        <v>81</v>
      </c>
      <c r="E796" s="2" t="str">
        <f>HYPERLINK("capsilon://?command=openfolder&amp;siteaddress=FAM.docvelocity-na8.net&amp;folderid=FX4B2DB4FB-D43A-14FC-FEAA-8E945F6715F4","FX220310134")</f>
        <v>FX220310134</v>
      </c>
      <c r="F796" t="s">
        <v>19</v>
      </c>
      <c r="G796" t="s">
        <v>19</v>
      </c>
      <c r="H796" t="s">
        <v>82</v>
      </c>
      <c r="I796" t="s">
        <v>1794</v>
      </c>
      <c r="J796">
        <v>41</v>
      </c>
      <c r="K796" t="s">
        <v>84</v>
      </c>
      <c r="L796" t="s">
        <v>85</v>
      </c>
      <c r="M796" t="s">
        <v>86</v>
      </c>
      <c r="N796">
        <v>2</v>
      </c>
      <c r="O796" s="1">
        <v>44666.235266203701</v>
      </c>
      <c r="P796" s="1">
        <v>44666.240891203706</v>
      </c>
      <c r="Q796">
        <v>56</v>
      </c>
      <c r="R796">
        <v>430</v>
      </c>
      <c r="S796" t="b">
        <v>0</v>
      </c>
      <c r="T796" t="s">
        <v>87</v>
      </c>
      <c r="U796" t="b">
        <v>0</v>
      </c>
      <c r="V796" t="s">
        <v>424</v>
      </c>
      <c r="W796" s="1">
        <v>44666.238645833335</v>
      </c>
      <c r="X796">
        <v>249</v>
      </c>
      <c r="Y796">
        <v>36</v>
      </c>
      <c r="Z796">
        <v>0</v>
      </c>
      <c r="AA796">
        <v>36</v>
      </c>
      <c r="AB796">
        <v>0</v>
      </c>
      <c r="AC796">
        <v>3</v>
      </c>
      <c r="AD796">
        <v>5</v>
      </c>
      <c r="AE796">
        <v>0</v>
      </c>
      <c r="AF796">
        <v>0</v>
      </c>
      <c r="AG796">
        <v>0</v>
      </c>
      <c r="AH796" t="s">
        <v>1788</v>
      </c>
      <c r="AI796" s="1">
        <v>44666.240891203706</v>
      </c>
      <c r="AJ796">
        <v>149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5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45">
      <c r="A797" t="s">
        <v>1795</v>
      </c>
      <c r="B797" t="s">
        <v>79</v>
      </c>
      <c r="C797" t="s">
        <v>1790</v>
      </c>
      <c r="D797" t="s">
        <v>81</v>
      </c>
      <c r="E797" s="2" t="str">
        <f>HYPERLINK("capsilon://?command=openfolder&amp;siteaddress=FAM.docvelocity-na8.net&amp;folderid=FX4B2DB4FB-D43A-14FC-FEAA-8E945F6715F4","FX220310134")</f>
        <v>FX220310134</v>
      </c>
      <c r="F797" t="s">
        <v>19</v>
      </c>
      <c r="G797" t="s">
        <v>19</v>
      </c>
      <c r="H797" t="s">
        <v>82</v>
      </c>
      <c r="I797" t="s">
        <v>1796</v>
      </c>
      <c r="J797">
        <v>28</v>
      </c>
      <c r="K797" t="s">
        <v>84</v>
      </c>
      <c r="L797" t="s">
        <v>85</v>
      </c>
      <c r="M797" t="s">
        <v>86</v>
      </c>
      <c r="N797">
        <v>2</v>
      </c>
      <c r="O797" s="1">
        <v>44666.238437499997</v>
      </c>
      <c r="P797" s="1">
        <v>44666.24255787037</v>
      </c>
      <c r="Q797">
        <v>21</v>
      </c>
      <c r="R797">
        <v>335</v>
      </c>
      <c r="S797" t="b">
        <v>0</v>
      </c>
      <c r="T797" t="s">
        <v>87</v>
      </c>
      <c r="U797" t="b">
        <v>0</v>
      </c>
      <c r="V797" t="s">
        <v>424</v>
      </c>
      <c r="W797" s="1">
        <v>44666.241203703707</v>
      </c>
      <c r="X797">
        <v>220</v>
      </c>
      <c r="Y797">
        <v>21</v>
      </c>
      <c r="Z797">
        <v>0</v>
      </c>
      <c r="AA797">
        <v>21</v>
      </c>
      <c r="AB797">
        <v>0</v>
      </c>
      <c r="AC797">
        <v>0</v>
      </c>
      <c r="AD797">
        <v>7</v>
      </c>
      <c r="AE797">
        <v>0</v>
      </c>
      <c r="AF797">
        <v>0</v>
      </c>
      <c r="AG797">
        <v>0</v>
      </c>
      <c r="AH797" t="s">
        <v>1797</v>
      </c>
      <c r="AI797" s="1">
        <v>44666.24255787037</v>
      </c>
      <c r="AJ797">
        <v>115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45">
      <c r="A798" t="s">
        <v>1798</v>
      </c>
      <c r="B798" t="s">
        <v>79</v>
      </c>
      <c r="C798" t="s">
        <v>1790</v>
      </c>
      <c r="D798" t="s">
        <v>81</v>
      </c>
      <c r="E798" s="2" t="str">
        <f>HYPERLINK("capsilon://?command=openfolder&amp;siteaddress=FAM.docvelocity-na8.net&amp;folderid=FX4B2DB4FB-D43A-14FC-FEAA-8E945F6715F4","FX220310134")</f>
        <v>FX220310134</v>
      </c>
      <c r="F798" t="s">
        <v>19</v>
      </c>
      <c r="G798" t="s">
        <v>19</v>
      </c>
      <c r="H798" t="s">
        <v>82</v>
      </c>
      <c r="I798" t="s">
        <v>1799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44666.241249999999</v>
      </c>
      <c r="P798" s="1">
        <v>44666.245300925926</v>
      </c>
      <c r="Q798">
        <v>85</v>
      </c>
      <c r="R798">
        <v>265</v>
      </c>
      <c r="S798" t="b">
        <v>0</v>
      </c>
      <c r="T798" t="s">
        <v>87</v>
      </c>
      <c r="U798" t="b">
        <v>0</v>
      </c>
      <c r="V798" t="s">
        <v>1628</v>
      </c>
      <c r="W798" s="1">
        <v>44666.243981481479</v>
      </c>
      <c r="X798">
        <v>155</v>
      </c>
      <c r="Y798">
        <v>21</v>
      </c>
      <c r="Z798">
        <v>0</v>
      </c>
      <c r="AA798">
        <v>21</v>
      </c>
      <c r="AB798">
        <v>0</v>
      </c>
      <c r="AC798">
        <v>0</v>
      </c>
      <c r="AD798">
        <v>7</v>
      </c>
      <c r="AE798">
        <v>0</v>
      </c>
      <c r="AF798">
        <v>0</v>
      </c>
      <c r="AG798">
        <v>0</v>
      </c>
      <c r="AH798" t="s">
        <v>1788</v>
      </c>
      <c r="AI798" s="1">
        <v>44666.245300925926</v>
      </c>
      <c r="AJ798">
        <v>110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45">
      <c r="A799" t="s">
        <v>1800</v>
      </c>
      <c r="B799" t="s">
        <v>79</v>
      </c>
      <c r="C799" t="s">
        <v>1643</v>
      </c>
      <c r="D799" t="s">
        <v>81</v>
      </c>
      <c r="E799" s="2" t="str">
        <f>HYPERLINK("capsilon://?command=openfolder&amp;siteaddress=FAM.docvelocity-na8.net&amp;folderid=FX993A9207-A1A1-B5D5-E11A-8F609AFA2F12","FX22042214")</f>
        <v>FX22042214</v>
      </c>
      <c r="F799" t="s">
        <v>19</v>
      </c>
      <c r="G799" t="s">
        <v>19</v>
      </c>
      <c r="H799" t="s">
        <v>82</v>
      </c>
      <c r="I799" t="s">
        <v>1801</v>
      </c>
      <c r="J799">
        <v>88</v>
      </c>
      <c r="K799" t="s">
        <v>84</v>
      </c>
      <c r="L799" t="s">
        <v>85</v>
      </c>
      <c r="M799" t="s">
        <v>86</v>
      </c>
      <c r="N799">
        <v>2</v>
      </c>
      <c r="O799" s="1">
        <v>44666.278275462966</v>
      </c>
      <c r="P799" s="1">
        <v>44666.283946759257</v>
      </c>
      <c r="Q799">
        <v>11</v>
      </c>
      <c r="R799">
        <v>479</v>
      </c>
      <c r="S799" t="b">
        <v>0</v>
      </c>
      <c r="T799" t="s">
        <v>87</v>
      </c>
      <c r="U799" t="b">
        <v>0</v>
      </c>
      <c r="V799" t="s">
        <v>424</v>
      </c>
      <c r="W799" s="1">
        <v>44666.281747685185</v>
      </c>
      <c r="X799">
        <v>290</v>
      </c>
      <c r="Y799">
        <v>42</v>
      </c>
      <c r="Z799">
        <v>0</v>
      </c>
      <c r="AA799">
        <v>42</v>
      </c>
      <c r="AB799">
        <v>27</v>
      </c>
      <c r="AC799">
        <v>0</v>
      </c>
      <c r="AD799">
        <v>46</v>
      </c>
      <c r="AE799">
        <v>0</v>
      </c>
      <c r="AF799">
        <v>0</v>
      </c>
      <c r="AG799">
        <v>0</v>
      </c>
      <c r="AH799" t="s">
        <v>1788</v>
      </c>
      <c r="AI799" s="1">
        <v>44666.283946759257</v>
      </c>
      <c r="AJ799">
        <v>189</v>
      </c>
      <c r="AK799">
        <v>1</v>
      </c>
      <c r="AL799">
        <v>0</v>
      </c>
      <c r="AM799">
        <v>1</v>
      </c>
      <c r="AN799">
        <v>27</v>
      </c>
      <c r="AO799">
        <v>0</v>
      </c>
      <c r="AP799">
        <v>45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45">
      <c r="A800" t="s">
        <v>1802</v>
      </c>
      <c r="B800" t="s">
        <v>79</v>
      </c>
      <c r="C800" t="s">
        <v>1409</v>
      </c>
      <c r="D800" t="s">
        <v>81</v>
      </c>
      <c r="E800" s="2" t="str">
        <f>HYPERLINK("capsilon://?command=openfolder&amp;siteaddress=FAM.docvelocity-na8.net&amp;folderid=FXB1E53EE6-BD1E-C2AD-13F7-3B926B51E9A4","FX22042639")</f>
        <v>FX22042639</v>
      </c>
      <c r="F800" t="s">
        <v>19</v>
      </c>
      <c r="G800" t="s">
        <v>19</v>
      </c>
      <c r="H800" t="s">
        <v>82</v>
      </c>
      <c r="I800" t="s">
        <v>1803</v>
      </c>
      <c r="J800">
        <v>50</v>
      </c>
      <c r="K800" t="s">
        <v>84</v>
      </c>
      <c r="L800" t="s">
        <v>85</v>
      </c>
      <c r="M800" t="s">
        <v>86</v>
      </c>
      <c r="N800">
        <v>2</v>
      </c>
      <c r="O800" s="1">
        <v>44666.282592592594</v>
      </c>
      <c r="P800" s="1">
        <v>44666.298668981479</v>
      </c>
      <c r="Q800">
        <v>56</v>
      </c>
      <c r="R800">
        <v>1333</v>
      </c>
      <c r="S800" t="b">
        <v>0</v>
      </c>
      <c r="T800" t="s">
        <v>87</v>
      </c>
      <c r="U800" t="b">
        <v>0</v>
      </c>
      <c r="V800" t="s">
        <v>424</v>
      </c>
      <c r="W800" s="1">
        <v>44666.295104166667</v>
      </c>
      <c r="X800">
        <v>1042</v>
      </c>
      <c r="Y800">
        <v>33</v>
      </c>
      <c r="Z800">
        <v>0</v>
      </c>
      <c r="AA800">
        <v>33</v>
      </c>
      <c r="AB800">
        <v>0</v>
      </c>
      <c r="AC800">
        <v>21</v>
      </c>
      <c r="AD800">
        <v>17</v>
      </c>
      <c r="AE800">
        <v>0</v>
      </c>
      <c r="AF800">
        <v>0</v>
      </c>
      <c r="AG800">
        <v>0</v>
      </c>
      <c r="AH800" t="s">
        <v>442</v>
      </c>
      <c r="AI800" s="1">
        <v>44666.298668981479</v>
      </c>
      <c r="AJ800">
        <v>291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17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45">
      <c r="A801" t="s">
        <v>1804</v>
      </c>
      <c r="B801" t="s">
        <v>79</v>
      </c>
      <c r="C801" t="s">
        <v>1409</v>
      </c>
      <c r="D801" t="s">
        <v>81</v>
      </c>
      <c r="E801" s="2" t="str">
        <f>HYPERLINK("capsilon://?command=openfolder&amp;siteaddress=FAM.docvelocity-na8.net&amp;folderid=FXB1E53EE6-BD1E-C2AD-13F7-3B926B51E9A4","FX22042639")</f>
        <v>FX22042639</v>
      </c>
      <c r="F801" t="s">
        <v>19</v>
      </c>
      <c r="G801" t="s">
        <v>19</v>
      </c>
      <c r="H801" t="s">
        <v>82</v>
      </c>
      <c r="I801" t="s">
        <v>1805</v>
      </c>
      <c r="J801">
        <v>50</v>
      </c>
      <c r="K801" t="s">
        <v>84</v>
      </c>
      <c r="L801" t="s">
        <v>85</v>
      </c>
      <c r="M801" t="s">
        <v>86</v>
      </c>
      <c r="N801">
        <v>2</v>
      </c>
      <c r="O801" s="1">
        <v>44666.284131944441</v>
      </c>
      <c r="P801" s="1">
        <v>44666.302071759259</v>
      </c>
      <c r="Q801">
        <v>316</v>
      </c>
      <c r="R801">
        <v>1234</v>
      </c>
      <c r="S801" t="b">
        <v>0</v>
      </c>
      <c r="T801" t="s">
        <v>87</v>
      </c>
      <c r="U801" t="b">
        <v>0</v>
      </c>
      <c r="V801" t="s">
        <v>407</v>
      </c>
      <c r="W801" s="1">
        <v>44666.297893518517</v>
      </c>
      <c r="X801">
        <v>879</v>
      </c>
      <c r="Y801">
        <v>33</v>
      </c>
      <c r="Z801">
        <v>0</v>
      </c>
      <c r="AA801">
        <v>33</v>
      </c>
      <c r="AB801">
        <v>0</v>
      </c>
      <c r="AC801">
        <v>20</v>
      </c>
      <c r="AD801">
        <v>17</v>
      </c>
      <c r="AE801">
        <v>0</v>
      </c>
      <c r="AF801">
        <v>0</v>
      </c>
      <c r="AG801">
        <v>0</v>
      </c>
      <c r="AH801" t="s">
        <v>1792</v>
      </c>
      <c r="AI801" s="1">
        <v>44666.302071759259</v>
      </c>
      <c r="AJ801">
        <v>355</v>
      </c>
      <c r="AK801">
        <v>1</v>
      </c>
      <c r="AL801">
        <v>0</v>
      </c>
      <c r="AM801">
        <v>1</v>
      </c>
      <c r="AN801">
        <v>0</v>
      </c>
      <c r="AO801">
        <v>1</v>
      </c>
      <c r="AP801">
        <v>16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45">
      <c r="A802" t="s">
        <v>1806</v>
      </c>
      <c r="B802" t="s">
        <v>79</v>
      </c>
      <c r="C802" t="s">
        <v>1409</v>
      </c>
      <c r="D802" t="s">
        <v>81</v>
      </c>
      <c r="E802" s="2" t="str">
        <f>HYPERLINK("capsilon://?command=openfolder&amp;siteaddress=FAM.docvelocity-na8.net&amp;folderid=FXB1E53EE6-BD1E-C2AD-13F7-3B926B51E9A4","FX22042639")</f>
        <v>FX22042639</v>
      </c>
      <c r="F802" t="s">
        <v>19</v>
      </c>
      <c r="G802" t="s">
        <v>19</v>
      </c>
      <c r="H802" t="s">
        <v>82</v>
      </c>
      <c r="I802" t="s">
        <v>1807</v>
      </c>
      <c r="J802">
        <v>50</v>
      </c>
      <c r="K802" t="s">
        <v>84</v>
      </c>
      <c r="L802" t="s">
        <v>85</v>
      </c>
      <c r="M802" t="s">
        <v>86</v>
      </c>
      <c r="N802">
        <v>2</v>
      </c>
      <c r="O802" s="1">
        <v>44666.285995370374</v>
      </c>
      <c r="P802" s="1">
        <v>44666.299386574072</v>
      </c>
      <c r="Q802">
        <v>311</v>
      </c>
      <c r="R802">
        <v>846</v>
      </c>
      <c r="S802" t="b">
        <v>0</v>
      </c>
      <c r="T802" t="s">
        <v>87</v>
      </c>
      <c r="U802" t="b">
        <v>0</v>
      </c>
      <c r="V802" t="s">
        <v>1628</v>
      </c>
      <c r="W802" s="1">
        <v>44666.297326388885</v>
      </c>
      <c r="X802">
        <v>687</v>
      </c>
      <c r="Y802">
        <v>33</v>
      </c>
      <c r="Z802">
        <v>0</v>
      </c>
      <c r="AA802">
        <v>33</v>
      </c>
      <c r="AB802">
        <v>0</v>
      </c>
      <c r="AC802">
        <v>18</v>
      </c>
      <c r="AD802">
        <v>17</v>
      </c>
      <c r="AE802">
        <v>0</v>
      </c>
      <c r="AF802">
        <v>0</v>
      </c>
      <c r="AG802">
        <v>0</v>
      </c>
      <c r="AH802" t="s">
        <v>1788</v>
      </c>
      <c r="AI802" s="1">
        <v>44666.299386574072</v>
      </c>
      <c r="AJ802">
        <v>159</v>
      </c>
      <c r="AK802">
        <v>1</v>
      </c>
      <c r="AL802">
        <v>0</v>
      </c>
      <c r="AM802">
        <v>1</v>
      </c>
      <c r="AN802">
        <v>0</v>
      </c>
      <c r="AO802">
        <v>1</v>
      </c>
      <c r="AP802">
        <v>16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45">
      <c r="A803" t="s">
        <v>1808</v>
      </c>
      <c r="B803" t="s">
        <v>79</v>
      </c>
      <c r="C803" t="s">
        <v>1409</v>
      </c>
      <c r="D803" t="s">
        <v>81</v>
      </c>
      <c r="E803" s="2" t="str">
        <f>HYPERLINK("capsilon://?command=openfolder&amp;siteaddress=FAM.docvelocity-na8.net&amp;folderid=FXB1E53EE6-BD1E-C2AD-13F7-3B926B51E9A4","FX22042639")</f>
        <v>FX22042639</v>
      </c>
      <c r="F803" t="s">
        <v>19</v>
      </c>
      <c r="G803" t="s">
        <v>19</v>
      </c>
      <c r="H803" t="s">
        <v>82</v>
      </c>
      <c r="I803" t="s">
        <v>1809</v>
      </c>
      <c r="J803">
        <v>28</v>
      </c>
      <c r="K803" t="s">
        <v>84</v>
      </c>
      <c r="L803" t="s">
        <v>85</v>
      </c>
      <c r="M803" t="s">
        <v>86</v>
      </c>
      <c r="N803">
        <v>2</v>
      </c>
      <c r="O803" s="1">
        <v>44666.2887962963</v>
      </c>
      <c r="P803" s="1">
        <v>44666.301030092596</v>
      </c>
      <c r="Q803">
        <v>547</v>
      </c>
      <c r="R803">
        <v>510</v>
      </c>
      <c r="S803" t="b">
        <v>0</v>
      </c>
      <c r="T803" t="s">
        <v>87</v>
      </c>
      <c r="U803" t="b">
        <v>0</v>
      </c>
      <c r="V803" t="s">
        <v>424</v>
      </c>
      <c r="W803" s="1">
        <v>44666.29965277778</v>
      </c>
      <c r="X803">
        <v>392</v>
      </c>
      <c r="Y803">
        <v>21</v>
      </c>
      <c r="Z803">
        <v>0</v>
      </c>
      <c r="AA803">
        <v>21</v>
      </c>
      <c r="AB803">
        <v>0</v>
      </c>
      <c r="AC803">
        <v>0</v>
      </c>
      <c r="AD803">
        <v>7</v>
      </c>
      <c r="AE803">
        <v>0</v>
      </c>
      <c r="AF803">
        <v>0</v>
      </c>
      <c r="AG803">
        <v>0</v>
      </c>
      <c r="AH803" t="s">
        <v>1788</v>
      </c>
      <c r="AI803" s="1">
        <v>44666.301030092596</v>
      </c>
      <c r="AJ803">
        <v>118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7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45">
      <c r="A804" t="s">
        <v>1810</v>
      </c>
      <c r="B804" t="s">
        <v>79</v>
      </c>
      <c r="C804" t="s">
        <v>1409</v>
      </c>
      <c r="D804" t="s">
        <v>81</v>
      </c>
      <c r="E804" s="2" t="str">
        <f>HYPERLINK("capsilon://?command=openfolder&amp;siteaddress=FAM.docvelocity-na8.net&amp;folderid=FXB1E53EE6-BD1E-C2AD-13F7-3B926B51E9A4","FX22042639")</f>
        <v>FX22042639</v>
      </c>
      <c r="F804" t="s">
        <v>19</v>
      </c>
      <c r="G804" t="s">
        <v>19</v>
      </c>
      <c r="H804" t="s">
        <v>82</v>
      </c>
      <c r="I804" t="s">
        <v>1811</v>
      </c>
      <c r="J804">
        <v>67</v>
      </c>
      <c r="K804" t="s">
        <v>84</v>
      </c>
      <c r="L804" t="s">
        <v>85</v>
      </c>
      <c r="M804" t="s">
        <v>86</v>
      </c>
      <c r="N804">
        <v>2</v>
      </c>
      <c r="O804" s="1">
        <v>44666.289664351854</v>
      </c>
      <c r="P804" s="1">
        <v>44666.304409722223</v>
      </c>
      <c r="Q804">
        <v>671</v>
      </c>
      <c r="R804">
        <v>603</v>
      </c>
      <c r="S804" t="b">
        <v>0</v>
      </c>
      <c r="T804" t="s">
        <v>87</v>
      </c>
      <c r="U804" t="b">
        <v>0</v>
      </c>
      <c r="V804" t="s">
        <v>1628</v>
      </c>
      <c r="W804" s="1">
        <v>44666.301990740743</v>
      </c>
      <c r="X804">
        <v>402</v>
      </c>
      <c r="Y804">
        <v>56</v>
      </c>
      <c r="Z804">
        <v>0</v>
      </c>
      <c r="AA804">
        <v>56</v>
      </c>
      <c r="AB804">
        <v>0</v>
      </c>
      <c r="AC804">
        <v>4</v>
      </c>
      <c r="AD804">
        <v>11</v>
      </c>
      <c r="AE804">
        <v>0</v>
      </c>
      <c r="AF804">
        <v>0</v>
      </c>
      <c r="AG804">
        <v>0</v>
      </c>
      <c r="AH804" t="s">
        <v>1792</v>
      </c>
      <c r="AI804" s="1">
        <v>44666.304409722223</v>
      </c>
      <c r="AJ804">
        <v>201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11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45">
      <c r="A805" t="s">
        <v>1812</v>
      </c>
      <c r="B805" t="s">
        <v>79</v>
      </c>
      <c r="C805" t="s">
        <v>1813</v>
      </c>
      <c r="D805" t="s">
        <v>81</v>
      </c>
      <c r="E805" s="2" t="str">
        <f>HYPERLINK("capsilon://?command=openfolder&amp;siteaddress=FAM.docvelocity-na8.net&amp;folderid=FX9C2103EC-4AB7-345E-FB30-B24EDE8A2DC4","FX22044084")</f>
        <v>FX22044084</v>
      </c>
      <c r="F805" t="s">
        <v>19</v>
      </c>
      <c r="G805" t="s">
        <v>19</v>
      </c>
      <c r="H805" t="s">
        <v>82</v>
      </c>
      <c r="I805" t="s">
        <v>1814</v>
      </c>
      <c r="J805">
        <v>28</v>
      </c>
      <c r="K805" t="s">
        <v>84</v>
      </c>
      <c r="L805" t="s">
        <v>85</v>
      </c>
      <c r="M805" t="s">
        <v>86</v>
      </c>
      <c r="N805">
        <v>2</v>
      </c>
      <c r="O805" s="1">
        <v>44666.291215277779</v>
      </c>
      <c r="P805" s="1">
        <v>44666.30232638889</v>
      </c>
      <c r="Q805">
        <v>648</v>
      </c>
      <c r="R805">
        <v>312</v>
      </c>
      <c r="S805" t="b">
        <v>0</v>
      </c>
      <c r="T805" t="s">
        <v>87</v>
      </c>
      <c r="U805" t="b">
        <v>0</v>
      </c>
      <c r="V805" t="s">
        <v>407</v>
      </c>
      <c r="W805" s="1">
        <v>44666.299780092595</v>
      </c>
      <c r="X805">
        <v>162</v>
      </c>
      <c r="Y805">
        <v>21</v>
      </c>
      <c r="Z805">
        <v>0</v>
      </c>
      <c r="AA805">
        <v>21</v>
      </c>
      <c r="AB805">
        <v>0</v>
      </c>
      <c r="AC805">
        <v>2</v>
      </c>
      <c r="AD805">
        <v>7</v>
      </c>
      <c r="AE805">
        <v>0</v>
      </c>
      <c r="AF805">
        <v>0</v>
      </c>
      <c r="AG805">
        <v>0</v>
      </c>
      <c r="AH805" t="s">
        <v>413</v>
      </c>
      <c r="AI805" s="1">
        <v>44666.30232638889</v>
      </c>
      <c r="AJ805">
        <v>150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7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45">
      <c r="A806" t="s">
        <v>1815</v>
      </c>
      <c r="B806" t="s">
        <v>79</v>
      </c>
      <c r="C806" t="s">
        <v>1409</v>
      </c>
      <c r="D806" t="s">
        <v>81</v>
      </c>
      <c r="E806" s="2" t="str">
        <f>HYPERLINK("capsilon://?command=openfolder&amp;siteaddress=FAM.docvelocity-na8.net&amp;folderid=FXB1E53EE6-BD1E-C2AD-13F7-3B926B51E9A4","FX22042639")</f>
        <v>FX22042639</v>
      </c>
      <c r="F806" t="s">
        <v>19</v>
      </c>
      <c r="G806" t="s">
        <v>19</v>
      </c>
      <c r="H806" t="s">
        <v>82</v>
      </c>
      <c r="I806" t="s">
        <v>1816</v>
      </c>
      <c r="J806">
        <v>67</v>
      </c>
      <c r="K806" t="s">
        <v>84</v>
      </c>
      <c r="L806" t="s">
        <v>85</v>
      </c>
      <c r="M806" t="s">
        <v>86</v>
      </c>
      <c r="N806">
        <v>2</v>
      </c>
      <c r="O806" s="1">
        <v>44666.291585648149</v>
      </c>
      <c r="P806" s="1">
        <v>44666.308587962965</v>
      </c>
      <c r="Q806">
        <v>720</v>
      </c>
      <c r="R806">
        <v>749</v>
      </c>
      <c r="S806" t="b">
        <v>0</v>
      </c>
      <c r="T806" t="s">
        <v>87</v>
      </c>
      <c r="U806" t="b">
        <v>0</v>
      </c>
      <c r="V806" t="s">
        <v>424</v>
      </c>
      <c r="W806" s="1">
        <v>44666.305208333331</v>
      </c>
      <c r="X806">
        <v>479</v>
      </c>
      <c r="Y806">
        <v>62</v>
      </c>
      <c r="Z806">
        <v>0</v>
      </c>
      <c r="AA806">
        <v>62</v>
      </c>
      <c r="AB806">
        <v>0</v>
      </c>
      <c r="AC806">
        <v>4</v>
      </c>
      <c r="AD806">
        <v>5</v>
      </c>
      <c r="AE806">
        <v>0</v>
      </c>
      <c r="AF806">
        <v>0</v>
      </c>
      <c r="AG806">
        <v>0</v>
      </c>
      <c r="AH806" t="s">
        <v>1788</v>
      </c>
      <c r="AI806" s="1">
        <v>44666.308587962965</v>
      </c>
      <c r="AJ806">
        <v>270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5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45">
      <c r="A807" t="s">
        <v>1817</v>
      </c>
      <c r="B807" t="s">
        <v>79</v>
      </c>
      <c r="C807" t="s">
        <v>1409</v>
      </c>
      <c r="D807" t="s">
        <v>81</v>
      </c>
      <c r="E807" s="2" t="str">
        <f>HYPERLINK("capsilon://?command=openfolder&amp;siteaddress=FAM.docvelocity-na8.net&amp;folderid=FXB1E53EE6-BD1E-C2AD-13F7-3B926B51E9A4","FX22042639")</f>
        <v>FX22042639</v>
      </c>
      <c r="F807" t="s">
        <v>19</v>
      </c>
      <c r="G807" t="s">
        <v>19</v>
      </c>
      <c r="H807" t="s">
        <v>82</v>
      </c>
      <c r="I807" t="s">
        <v>1818</v>
      </c>
      <c r="J807">
        <v>28</v>
      </c>
      <c r="K807" t="s">
        <v>84</v>
      </c>
      <c r="L807" t="s">
        <v>85</v>
      </c>
      <c r="M807" t="s">
        <v>86</v>
      </c>
      <c r="N807">
        <v>2</v>
      </c>
      <c r="O807" s="1">
        <v>44666.300567129627</v>
      </c>
      <c r="P807" s="1">
        <v>44666.306377314817</v>
      </c>
      <c r="Q807">
        <v>142</v>
      </c>
      <c r="R807">
        <v>360</v>
      </c>
      <c r="S807" t="b">
        <v>0</v>
      </c>
      <c r="T807" t="s">
        <v>87</v>
      </c>
      <c r="U807" t="b">
        <v>0</v>
      </c>
      <c r="V807" t="s">
        <v>1628</v>
      </c>
      <c r="W807" s="1">
        <v>44666.304016203707</v>
      </c>
      <c r="X807">
        <v>174</v>
      </c>
      <c r="Y807">
        <v>21</v>
      </c>
      <c r="Z807">
        <v>0</v>
      </c>
      <c r="AA807">
        <v>21</v>
      </c>
      <c r="AB807">
        <v>0</v>
      </c>
      <c r="AC807">
        <v>0</v>
      </c>
      <c r="AD807">
        <v>7</v>
      </c>
      <c r="AE807">
        <v>0</v>
      </c>
      <c r="AF807">
        <v>0</v>
      </c>
      <c r="AG807">
        <v>0</v>
      </c>
      <c r="AH807" t="s">
        <v>442</v>
      </c>
      <c r="AI807" s="1">
        <v>44666.306377314817</v>
      </c>
      <c r="AJ807">
        <v>186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7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45">
      <c r="A808" t="s">
        <v>1819</v>
      </c>
      <c r="B808" t="s">
        <v>79</v>
      </c>
      <c r="C808" t="s">
        <v>1820</v>
      </c>
      <c r="D808" t="s">
        <v>81</v>
      </c>
      <c r="E808" s="2" t="str">
        <f>HYPERLINK("capsilon://?command=openfolder&amp;siteaddress=FAM.docvelocity-na8.net&amp;folderid=FXDA2C8267-AA25-F668-E568-C4130D292477","FX22044404")</f>
        <v>FX22044404</v>
      </c>
      <c r="F808" t="s">
        <v>19</v>
      </c>
      <c r="G808" t="s">
        <v>19</v>
      </c>
      <c r="H808" t="s">
        <v>82</v>
      </c>
      <c r="I808" t="s">
        <v>1821</v>
      </c>
      <c r="J808">
        <v>272</v>
      </c>
      <c r="K808" t="s">
        <v>84</v>
      </c>
      <c r="L808" t="s">
        <v>85</v>
      </c>
      <c r="M808" t="s">
        <v>86</v>
      </c>
      <c r="N808">
        <v>2</v>
      </c>
      <c r="O808" s="1">
        <v>44666.311863425923</v>
      </c>
      <c r="P808" s="1">
        <v>44666.393541666665</v>
      </c>
      <c r="Q808">
        <v>4872</v>
      </c>
      <c r="R808">
        <v>2185</v>
      </c>
      <c r="S808" t="b">
        <v>0</v>
      </c>
      <c r="T808" t="s">
        <v>87</v>
      </c>
      <c r="U808" t="b">
        <v>0</v>
      </c>
      <c r="V808" t="s">
        <v>419</v>
      </c>
      <c r="W808" s="1">
        <v>44666.380104166667</v>
      </c>
      <c r="X808">
        <v>1014</v>
      </c>
      <c r="Y808">
        <v>144</v>
      </c>
      <c r="Z808">
        <v>0</v>
      </c>
      <c r="AA808">
        <v>144</v>
      </c>
      <c r="AB808">
        <v>105</v>
      </c>
      <c r="AC808">
        <v>10</v>
      </c>
      <c r="AD808">
        <v>128</v>
      </c>
      <c r="AE808">
        <v>0</v>
      </c>
      <c r="AF808">
        <v>0</v>
      </c>
      <c r="AG808">
        <v>0</v>
      </c>
      <c r="AH808" t="s">
        <v>413</v>
      </c>
      <c r="AI808" s="1">
        <v>44666.393541666665</v>
      </c>
      <c r="AJ808">
        <v>1146</v>
      </c>
      <c r="AK808">
        <v>3</v>
      </c>
      <c r="AL808">
        <v>0</v>
      </c>
      <c r="AM808">
        <v>3</v>
      </c>
      <c r="AN808">
        <v>63</v>
      </c>
      <c r="AO808">
        <v>3</v>
      </c>
      <c r="AP808">
        <v>125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45">
      <c r="A809" t="s">
        <v>1822</v>
      </c>
      <c r="B809" t="s">
        <v>79</v>
      </c>
      <c r="C809" t="s">
        <v>1659</v>
      </c>
      <c r="D809" t="s">
        <v>81</v>
      </c>
      <c r="E809" s="2" t="str">
        <f>HYPERLINK("capsilon://?command=openfolder&amp;siteaddress=FAM.docvelocity-na8.net&amp;folderid=FXFAA4FD41-AE94-5451-EACC-D38FDD0D5823","FX22044169")</f>
        <v>FX22044169</v>
      </c>
      <c r="F809" t="s">
        <v>19</v>
      </c>
      <c r="G809" t="s">
        <v>19</v>
      </c>
      <c r="H809" t="s">
        <v>82</v>
      </c>
      <c r="I809" t="s">
        <v>1823</v>
      </c>
      <c r="J809">
        <v>165</v>
      </c>
      <c r="K809" t="s">
        <v>84</v>
      </c>
      <c r="L809" t="s">
        <v>85</v>
      </c>
      <c r="M809" t="s">
        <v>86</v>
      </c>
      <c r="N809">
        <v>1</v>
      </c>
      <c r="O809" s="1">
        <v>44666.316423611112</v>
      </c>
      <c r="P809" s="1">
        <v>44666.37908564815</v>
      </c>
      <c r="Q809">
        <v>4971</v>
      </c>
      <c r="R809">
        <v>443</v>
      </c>
      <c r="S809" t="b">
        <v>0</v>
      </c>
      <c r="T809" t="s">
        <v>87</v>
      </c>
      <c r="U809" t="b">
        <v>0</v>
      </c>
      <c r="V809" t="s">
        <v>1628</v>
      </c>
      <c r="W809" s="1">
        <v>44666.37908564815</v>
      </c>
      <c r="X809">
        <v>311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165</v>
      </c>
      <c r="AE809">
        <v>160</v>
      </c>
      <c r="AF809">
        <v>0</v>
      </c>
      <c r="AG809">
        <v>2</v>
      </c>
      <c r="AH809" t="s">
        <v>87</v>
      </c>
      <c r="AI809" t="s">
        <v>87</v>
      </c>
      <c r="AJ809" t="s">
        <v>87</v>
      </c>
      <c r="AK809" t="s">
        <v>87</v>
      </c>
      <c r="AL809" t="s">
        <v>87</v>
      </c>
      <c r="AM809" t="s">
        <v>87</v>
      </c>
      <c r="AN809" t="s">
        <v>87</v>
      </c>
      <c r="AO809" t="s">
        <v>87</v>
      </c>
      <c r="AP809" t="s">
        <v>87</v>
      </c>
      <c r="AQ809" t="s">
        <v>87</v>
      </c>
      <c r="AR809" t="s">
        <v>87</v>
      </c>
      <c r="AS809" t="s">
        <v>87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45">
      <c r="A810" t="s">
        <v>1824</v>
      </c>
      <c r="B810" t="s">
        <v>79</v>
      </c>
      <c r="C810" t="s">
        <v>1825</v>
      </c>
      <c r="D810" t="s">
        <v>81</v>
      </c>
      <c r="E810" s="2" t="str">
        <f>HYPERLINK("capsilon://?command=openfolder&amp;siteaddress=FAM.docvelocity-na8.net&amp;folderid=FX17195274-780A-3A81-DB87-C758658F1C07","FX22044521")</f>
        <v>FX22044521</v>
      </c>
      <c r="F810" t="s">
        <v>19</v>
      </c>
      <c r="G810" t="s">
        <v>19</v>
      </c>
      <c r="H810" t="s">
        <v>82</v>
      </c>
      <c r="I810" t="s">
        <v>1826</v>
      </c>
      <c r="J810">
        <v>51</v>
      </c>
      <c r="K810" t="s">
        <v>84</v>
      </c>
      <c r="L810" t="s">
        <v>85</v>
      </c>
      <c r="M810" t="s">
        <v>86</v>
      </c>
      <c r="N810">
        <v>2</v>
      </c>
      <c r="O810" s="1">
        <v>44666.320428240739</v>
      </c>
      <c r="P810" s="1">
        <v>44666.387812499997</v>
      </c>
      <c r="Q810">
        <v>5091</v>
      </c>
      <c r="R810">
        <v>731</v>
      </c>
      <c r="S810" t="b">
        <v>0</v>
      </c>
      <c r="T810" t="s">
        <v>87</v>
      </c>
      <c r="U810" t="b">
        <v>0</v>
      </c>
      <c r="V810" t="s">
        <v>1628</v>
      </c>
      <c r="W810" s="1">
        <v>44666.382650462961</v>
      </c>
      <c r="X810">
        <v>307</v>
      </c>
      <c r="Y810">
        <v>46</v>
      </c>
      <c r="Z810">
        <v>0</v>
      </c>
      <c r="AA810">
        <v>46</v>
      </c>
      <c r="AB810">
        <v>0</v>
      </c>
      <c r="AC810">
        <v>2</v>
      </c>
      <c r="AD810">
        <v>5</v>
      </c>
      <c r="AE810">
        <v>0</v>
      </c>
      <c r="AF810">
        <v>0</v>
      </c>
      <c r="AG810">
        <v>0</v>
      </c>
      <c r="AH810" t="s">
        <v>1788</v>
      </c>
      <c r="AI810" s="1">
        <v>44666.387812499997</v>
      </c>
      <c r="AJ810">
        <v>424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5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45">
      <c r="A811" t="s">
        <v>1827</v>
      </c>
      <c r="B811" t="s">
        <v>79</v>
      </c>
      <c r="C811" t="s">
        <v>1825</v>
      </c>
      <c r="D811" t="s">
        <v>81</v>
      </c>
      <c r="E811" s="2" t="str">
        <f>HYPERLINK("capsilon://?command=openfolder&amp;siteaddress=FAM.docvelocity-na8.net&amp;folderid=FX17195274-780A-3A81-DB87-C758658F1C07","FX22044521")</f>
        <v>FX22044521</v>
      </c>
      <c r="F811" t="s">
        <v>19</v>
      </c>
      <c r="G811" t="s">
        <v>19</v>
      </c>
      <c r="H811" t="s">
        <v>82</v>
      </c>
      <c r="I811" t="s">
        <v>1828</v>
      </c>
      <c r="J811">
        <v>51</v>
      </c>
      <c r="K811" t="s">
        <v>84</v>
      </c>
      <c r="L811" t="s">
        <v>85</v>
      </c>
      <c r="M811" t="s">
        <v>86</v>
      </c>
      <c r="N811">
        <v>2</v>
      </c>
      <c r="O811" s="1">
        <v>44666.322812500002</v>
      </c>
      <c r="P811" s="1">
        <v>44666.394594907404</v>
      </c>
      <c r="Q811">
        <v>5541</v>
      </c>
      <c r="R811">
        <v>661</v>
      </c>
      <c r="S811" t="b">
        <v>0</v>
      </c>
      <c r="T811" t="s">
        <v>87</v>
      </c>
      <c r="U811" t="b">
        <v>0</v>
      </c>
      <c r="V811" t="s">
        <v>419</v>
      </c>
      <c r="W811" s="1">
        <v>44666.389189814814</v>
      </c>
      <c r="X811">
        <v>282</v>
      </c>
      <c r="Y811">
        <v>46</v>
      </c>
      <c r="Z811">
        <v>0</v>
      </c>
      <c r="AA811">
        <v>46</v>
      </c>
      <c r="AB811">
        <v>0</v>
      </c>
      <c r="AC811">
        <v>2</v>
      </c>
      <c r="AD811">
        <v>5</v>
      </c>
      <c r="AE811">
        <v>0</v>
      </c>
      <c r="AF811">
        <v>0</v>
      </c>
      <c r="AG811">
        <v>0</v>
      </c>
      <c r="AH811" t="s">
        <v>1792</v>
      </c>
      <c r="AI811" s="1">
        <v>44666.394594907404</v>
      </c>
      <c r="AJ811">
        <v>379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5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45">
      <c r="A812" t="s">
        <v>1829</v>
      </c>
      <c r="B812" t="s">
        <v>79</v>
      </c>
      <c r="C812" t="s">
        <v>1825</v>
      </c>
      <c r="D812" t="s">
        <v>81</v>
      </c>
      <c r="E812" s="2" t="str">
        <f>HYPERLINK("capsilon://?command=openfolder&amp;siteaddress=FAM.docvelocity-na8.net&amp;folderid=FX17195274-780A-3A81-DB87-C758658F1C07","FX22044521")</f>
        <v>FX22044521</v>
      </c>
      <c r="F812" t="s">
        <v>19</v>
      </c>
      <c r="G812" t="s">
        <v>19</v>
      </c>
      <c r="H812" t="s">
        <v>82</v>
      </c>
      <c r="I812" t="s">
        <v>1830</v>
      </c>
      <c r="J812">
        <v>28</v>
      </c>
      <c r="K812" t="s">
        <v>84</v>
      </c>
      <c r="L812" t="s">
        <v>85</v>
      </c>
      <c r="M812" t="s">
        <v>86</v>
      </c>
      <c r="N812">
        <v>2</v>
      </c>
      <c r="O812" s="1">
        <v>44666.323067129626</v>
      </c>
      <c r="P812" s="1">
        <v>44666.393784722219</v>
      </c>
      <c r="Q812">
        <v>5788</v>
      </c>
      <c r="R812">
        <v>322</v>
      </c>
      <c r="S812" t="b">
        <v>0</v>
      </c>
      <c r="T812" t="s">
        <v>87</v>
      </c>
      <c r="U812" t="b">
        <v>0</v>
      </c>
      <c r="V812" t="s">
        <v>419</v>
      </c>
      <c r="W812" s="1">
        <v>44666.391041666669</v>
      </c>
      <c r="X812">
        <v>160</v>
      </c>
      <c r="Y812">
        <v>21</v>
      </c>
      <c r="Z812">
        <v>0</v>
      </c>
      <c r="AA812">
        <v>21</v>
      </c>
      <c r="AB812">
        <v>0</v>
      </c>
      <c r="AC812">
        <v>1</v>
      </c>
      <c r="AD812">
        <v>7</v>
      </c>
      <c r="AE812">
        <v>0</v>
      </c>
      <c r="AF812">
        <v>0</v>
      </c>
      <c r="AG812">
        <v>0</v>
      </c>
      <c r="AH812" t="s">
        <v>1797</v>
      </c>
      <c r="AI812" s="1">
        <v>44666.393784722219</v>
      </c>
      <c r="AJ812">
        <v>162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45">
      <c r="A813" t="s">
        <v>1831</v>
      </c>
      <c r="B813" t="s">
        <v>79</v>
      </c>
      <c r="C813" t="s">
        <v>1825</v>
      </c>
      <c r="D813" t="s">
        <v>81</v>
      </c>
      <c r="E813" s="2" t="str">
        <f>HYPERLINK("capsilon://?command=openfolder&amp;siteaddress=FAM.docvelocity-na8.net&amp;folderid=FX17195274-780A-3A81-DB87-C758658F1C07","FX22044521")</f>
        <v>FX22044521</v>
      </c>
      <c r="F813" t="s">
        <v>19</v>
      </c>
      <c r="G813" t="s">
        <v>19</v>
      </c>
      <c r="H813" t="s">
        <v>82</v>
      </c>
      <c r="I813" t="s">
        <v>1832</v>
      </c>
      <c r="J813">
        <v>28</v>
      </c>
      <c r="K813" t="s">
        <v>84</v>
      </c>
      <c r="L813" t="s">
        <v>85</v>
      </c>
      <c r="M813" t="s">
        <v>86</v>
      </c>
      <c r="N813">
        <v>2</v>
      </c>
      <c r="O813" s="1">
        <v>44666.323125000003</v>
      </c>
      <c r="P813" s="1">
        <v>44666.394745370373</v>
      </c>
      <c r="Q813">
        <v>5969</v>
      </c>
      <c r="R813">
        <v>219</v>
      </c>
      <c r="S813" t="b">
        <v>0</v>
      </c>
      <c r="T813" t="s">
        <v>87</v>
      </c>
      <c r="U813" t="b">
        <v>0</v>
      </c>
      <c r="V813" t="s">
        <v>419</v>
      </c>
      <c r="W813" s="1">
        <v>44666.392395833333</v>
      </c>
      <c r="X813">
        <v>116</v>
      </c>
      <c r="Y813">
        <v>21</v>
      </c>
      <c r="Z813">
        <v>0</v>
      </c>
      <c r="AA813">
        <v>21</v>
      </c>
      <c r="AB813">
        <v>0</v>
      </c>
      <c r="AC813">
        <v>1</v>
      </c>
      <c r="AD813">
        <v>7</v>
      </c>
      <c r="AE813">
        <v>0</v>
      </c>
      <c r="AF813">
        <v>0</v>
      </c>
      <c r="AG813">
        <v>0</v>
      </c>
      <c r="AH813" t="s">
        <v>413</v>
      </c>
      <c r="AI813" s="1">
        <v>44666.394745370373</v>
      </c>
      <c r="AJ813">
        <v>103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45">
      <c r="A814" t="s">
        <v>1833</v>
      </c>
      <c r="B814" t="s">
        <v>79</v>
      </c>
      <c r="C814" t="s">
        <v>1825</v>
      </c>
      <c r="D814" t="s">
        <v>81</v>
      </c>
      <c r="E814" s="2" t="str">
        <f>HYPERLINK("capsilon://?command=openfolder&amp;siteaddress=FAM.docvelocity-na8.net&amp;folderid=FX17195274-780A-3A81-DB87-C758658F1C07","FX22044521")</f>
        <v>FX22044521</v>
      </c>
      <c r="F814" t="s">
        <v>19</v>
      </c>
      <c r="G814" t="s">
        <v>19</v>
      </c>
      <c r="H814" t="s">
        <v>82</v>
      </c>
      <c r="I814" t="s">
        <v>1834</v>
      </c>
      <c r="J814">
        <v>28</v>
      </c>
      <c r="K814" t="s">
        <v>84</v>
      </c>
      <c r="L814" t="s">
        <v>85</v>
      </c>
      <c r="M814" t="s">
        <v>86</v>
      </c>
      <c r="N814">
        <v>2</v>
      </c>
      <c r="O814" s="1">
        <v>44666.323240740741</v>
      </c>
      <c r="P814" s="1">
        <v>44666.395150462966</v>
      </c>
      <c r="Q814">
        <v>5990</v>
      </c>
      <c r="R814">
        <v>223</v>
      </c>
      <c r="S814" t="b">
        <v>0</v>
      </c>
      <c r="T814" t="s">
        <v>87</v>
      </c>
      <c r="U814" t="b">
        <v>0</v>
      </c>
      <c r="V814" t="s">
        <v>419</v>
      </c>
      <c r="W814" s="1">
        <v>44666.393634259257</v>
      </c>
      <c r="X814">
        <v>106</v>
      </c>
      <c r="Y814">
        <v>21</v>
      </c>
      <c r="Z814">
        <v>0</v>
      </c>
      <c r="AA814">
        <v>21</v>
      </c>
      <c r="AB814">
        <v>0</v>
      </c>
      <c r="AC814">
        <v>0</v>
      </c>
      <c r="AD814">
        <v>7</v>
      </c>
      <c r="AE814">
        <v>0</v>
      </c>
      <c r="AF814">
        <v>0</v>
      </c>
      <c r="AG814">
        <v>0</v>
      </c>
      <c r="AH814" t="s">
        <v>1797</v>
      </c>
      <c r="AI814" s="1">
        <v>44666.395150462966</v>
      </c>
      <c r="AJ814">
        <v>117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45">
      <c r="A815" t="s">
        <v>1835</v>
      </c>
      <c r="B815" t="s">
        <v>79</v>
      </c>
      <c r="C815" t="s">
        <v>1836</v>
      </c>
      <c r="D815" t="s">
        <v>81</v>
      </c>
      <c r="E815" s="2" t="str">
        <f>HYPERLINK("capsilon://?command=openfolder&amp;siteaddress=FAM.docvelocity-na8.net&amp;folderid=FXBE5F9CA9-A2F0-DCFE-F84E-03D7A1CFB010","FX22044626")</f>
        <v>FX22044626</v>
      </c>
      <c r="F815" t="s">
        <v>19</v>
      </c>
      <c r="G815" t="s">
        <v>19</v>
      </c>
      <c r="H815" t="s">
        <v>82</v>
      </c>
      <c r="I815" t="s">
        <v>1837</v>
      </c>
      <c r="J815">
        <v>198</v>
      </c>
      <c r="K815" t="s">
        <v>84</v>
      </c>
      <c r="L815" t="s">
        <v>85</v>
      </c>
      <c r="M815" t="s">
        <v>86</v>
      </c>
      <c r="N815">
        <v>2</v>
      </c>
      <c r="O815" s="1">
        <v>44666.33321759259</v>
      </c>
      <c r="P815" s="1">
        <v>44666.409386574072</v>
      </c>
      <c r="Q815">
        <v>5260</v>
      </c>
      <c r="R815">
        <v>1321</v>
      </c>
      <c r="S815" t="b">
        <v>0</v>
      </c>
      <c r="T815" t="s">
        <v>87</v>
      </c>
      <c r="U815" t="b">
        <v>0</v>
      </c>
      <c r="V815" t="s">
        <v>419</v>
      </c>
      <c r="W815" s="1">
        <v>44666.402384259258</v>
      </c>
      <c r="X815">
        <v>755</v>
      </c>
      <c r="Y815">
        <v>154</v>
      </c>
      <c r="Z815">
        <v>0</v>
      </c>
      <c r="AA815">
        <v>154</v>
      </c>
      <c r="AB815">
        <v>0</v>
      </c>
      <c r="AC815">
        <v>13</v>
      </c>
      <c r="AD815">
        <v>44</v>
      </c>
      <c r="AE815">
        <v>0</v>
      </c>
      <c r="AF815">
        <v>0</v>
      </c>
      <c r="AG815">
        <v>0</v>
      </c>
      <c r="AH815" t="s">
        <v>1792</v>
      </c>
      <c r="AI815" s="1">
        <v>44666.409386574072</v>
      </c>
      <c r="AJ815">
        <v>566</v>
      </c>
      <c r="AK815">
        <v>1</v>
      </c>
      <c r="AL815">
        <v>0</v>
      </c>
      <c r="AM815">
        <v>1</v>
      </c>
      <c r="AN815">
        <v>0</v>
      </c>
      <c r="AO815">
        <v>1</v>
      </c>
      <c r="AP815">
        <v>43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45">
      <c r="A816" t="s">
        <v>1838</v>
      </c>
      <c r="B816" t="s">
        <v>79</v>
      </c>
      <c r="C816" t="s">
        <v>1839</v>
      </c>
      <c r="D816" t="s">
        <v>81</v>
      </c>
      <c r="E816" s="2" t="str">
        <f>HYPERLINK("capsilon://?command=openfolder&amp;siteaddress=FAM.docvelocity-na8.net&amp;folderid=FX70317D1F-F795-1CAF-E53E-69B495024804","FX22044715")</f>
        <v>FX22044715</v>
      </c>
      <c r="F816" t="s">
        <v>19</v>
      </c>
      <c r="G816" t="s">
        <v>19</v>
      </c>
      <c r="H816" t="s">
        <v>82</v>
      </c>
      <c r="I816" t="s">
        <v>1840</v>
      </c>
      <c r="J816">
        <v>148</v>
      </c>
      <c r="K816" t="s">
        <v>84</v>
      </c>
      <c r="L816" t="s">
        <v>85</v>
      </c>
      <c r="M816" t="s">
        <v>86</v>
      </c>
      <c r="N816">
        <v>2</v>
      </c>
      <c r="O816" s="1">
        <v>44666.334722222222</v>
      </c>
      <c r="P816" s="1">
        <v>44666.41302083333</v>
      </c>
      <c r="Q816">
        <v>5531</v>
      </c>
      <c r="R816">
        <v>1234</v>
      </c>
      <c r="S816" t="b">
        <v>0</v>
      </c>
      <c r="T816" t="s">
        <v>87</v>
      </c>
      <c r="U816" t="b">
        <v>0</v>
      </c>
      <c r="V816" t="s">
        <v>1628</v>
      </c>
      <c r="W816" s="1">
        <v>44666.406354166669</v>
      </c>
      <c r="X816">
        <v>804</v>
      </c>
      <c r="Y816">
        <v>124</v>
      </c>
      <c r="Z816">
        <v>0</v>
      </c>
      <c r="AA816">
        <v>124</v>
      </c>
      <c r="AB816">
        <v>0</v>
      </c>
      <c r="AC816">
        <v>6</v>
      </c>
      <c r="AD816">
        <v>24</v>
      </c>
      <c r="AE816">
        <v>0</v>
      </c>
      <c r="AF816">
        <v>0</v>
      </c>
      <c r="AG816">
        <v>0</v>
      </c>
      <c r="AH816" t="s">
        <v>1455</v>
      </c>
      <c r="AI816" s="1">
        <v>44666.41302083333</v>
      </c>
      <c r="AJ816">
        <v>430</v>
      </c>
      <c r="AK816">
        <v>1</v>
      </c>
      <c r="AL816">
        <v>0</v>
      </c>
      <c r="AM816">
        <v>1</v>
      </c>
      <c r="AN816">
        <v>0</v>
      </c>
      <c r="AO816">
        <v>0</v>
      </c>
      <c r="AP816">
        <v>23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45">
      <c r="A817" t="s">
        <v>1841</v>
      </c>
      <c r="B817" t="s">
        <v>79</v>
      </c>
      <c r="C817" t="s">
        <v>1842</v>
      </c>
      <c r="D817" t="s">
        <v>81</v>
      </c>
      <c r="E817" s="2" t="str">
        <f>HYPERLINK("capsilon://?command=openfolder&amp;siteaddress=FAM.docvelocity-na8.net&amp;folderid=FX0734E411-291C-0EEA-C243-BEE32F9EC26A","FX22044920")</f>
        <v>FX22044920</v>
      </c>
      <c r="F817" t="s">
        <v>19</v>
      </c>
      <c r="G817" t="s">
        <v>19</v>
      </c>
      <c r="H817" t="s">
        <v>82</v>
      </c>
      <c r="I817" t="s">
        <v>1843</v>
      </c>
      <c r="J817">
        <v>697</v>
      </c>
      <c r="K817" t="s">
        <v>84</v>
      </c>
      <c r="L817" t="s">
        <v>85</v>
      </c>
      <c r="M817" t="s">
        <v>86</v>
      </c>
      <c r="N817">
        <v>1</v>
      </c>
      <c r="O817" s="1">
        <v>44666.338958333334</v>
      </c>
      <c r="P817" s="1">
        <v>44666.502488425926</v>
      </c>
      <c r="Q817">
        <v>12958</v>
      </c>
      <c r="R817">
        <v>1171</v>
      </c>
      <c r="S817" t="b">
        <v>0</v>
      </c>
      <c r="T817" t="s">
        <v>87</v>
      </c>
      <c r="U817" t="b">
        <v>0</v>
      </c>
      <c r="V817" t="s">
        <v>88</v>
      </c>
      <c r="W817" s="1">
        <v>44666.502488425926</v>
      </c>
      <c r="X817">
        <v>380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697</v>
      </c>
      <c r="AE817">
        <v>663</v>
      </c>
      <c r="AF817">
        <v>0</v>
      </c>
      <c r="AG817">
        <v>8</v>
      </c>
      <c r="AH817" t="s">
        <v>87</v>
      </c>
      <c r="AI817" t="s">
        <v>87</v>
      </c>
      <c r="AJ817" t="s">
        <v>87</v>
      </c>
      <c r="AK817" t="s">
        <v>87</v>
      </c>
      <c r="AL817" t="s">
        <v>87</v>
      </c>
      <c r="AM817" t="s">
        <v>87</v>
      </c>
      <c r="AN817" t="s">
        <v>87</v>
      </c>
      <c r="AO817" t="s">
        <v>87</v>
      </c>
      <c r="AP817" t="s">
        <v>87</v>
      </c>
      <c r="AQ817" t="s">
        <v>87</v>
      </c>
      <c r="AR817" t="s">
        <v>87</v>
      </c>
      <c r="AS817" t="s">
        <v>87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45">
      <c r="A818" t="s">
        <v>1844</v>
      </c>
      <c r="B818" t="s">
        <v>79</v>
      </c>
      <c r="C818" t="s">
        <v>1579</v>
      </c>
      <c r="D818" t="s">
        <v>81</v>
      </c>
      <c r="E818" s="2" t="str">
        <f t="shared" ref="E818:E823" si="19">HYPERLINK("capsilon://?command=openfolder&amp;siteaddress=FAM.docvelocity-na8.net&amp;folderid=FX2D6F38E9-BBD7-81EE-4265-A8E4C55180DB","FX22043080")</f>
        <v>FX22043080</v>
      </c>
      <c r="F818" t="s">
        <v>19</v>
      </c>
      <c r="G818" t="s">
        <v>19</v>
      </c>
      <c r="H818" t="s">
        <v>82</v>
      </c>
      <c r="I818" t="s">
        <v>1845</v>
      </c>
      <c r="J818">
        <v>395</v>
      </c>
      <c r="K818" t="s">
        <v>84</v>
      </c>
      <c r="L818" t="s">
        <v>85</v>
      </c>
      <c r="M818" t="s">
        <v>86</v>
      </c>
      <c r="N818">
        <v>2</v>
      </c>
      <c r="O818" s="1">
        <v>44666.340208333335</v>
      </c>
      <c r="P818" s="1">
        <v>44666.536006944443</v>
      </c>
      <c r="Q818">
        <v>12301</v>
      </c>
      <c r="R818">
        <v>4616</v>
      </c>
      <c r="S818" t="b">
        <v>0</v>
      </c>
      <c r="T818" t="s">
        <v>87</v>
      </c>
      <c r="U818" t="b">
        <v>0</v>
      </c>
      <c r="V818" t="s">
        <v>531</v>
      </c>
      <c r="W818" s="1">
        <v>44666.518796296295</v>
      </c>
      <c r="X818">
        <v>3426</v>
      </c>
      <c r="Y818">
        <v>255</v>
      </c>
      <c r="Z818">
        <v>0</v>
      </c>
      <c r="AA818">
        <v>255</v>
      </c>
      <c r="AB818">
        <v>57</v>
      </c>
      <c r="AC818">
        <v>121</v>
      </c>
      <c r="AD818">
        <v>140</v>
      </c>
      <c r="AE818">
        <v>0</v>
      </c>
      <c r="AF818">
        <v>0</v>
      </c>
      <c r="AG818">
        <v>0</v>
      </c>
      <c r="AH818" t="s">
        <v>115</v>
      </c>
      <c r="AI818" s="1">
        <v>44666.536006944443</v>
      </c>
      <c r="AJ818">
        <v>1002</v>
      </c>
      <c r="AK818">
        <v>10</v>
      </c>
      <c r="AL818">
        <v>0</v>
      </c>
      <c r="AM818">
        <v>10</v>
      </c>
      <c r="AN818">
        <v>57</v>
      </c>
      <c r="AO818">
        <v>10</v>
      </c>
      <c r="AP818">
        <v>130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45">
      <c r="A819" t="s">
        <v>1846</v>
      </c>
      <c r="B819" t="s">
        <v>79</v>
      </c>
      <c r="C819" t="s">
        <v>1579</v>
      </c>
      <c r="D819" t="s">
        <v>81</v>
      </c>
      <c r="E819" s="2" t="str">
        <f t="shared" si="19"/>
        <v>FX22043080</v>
      </c>
      <c r="F819" t="s">
        <v>19</v>
      </c>
      <c r="G819" t="s">
        <v>19</v>
      </c>
      <c r="H819" t="s">
        <v>82</v>
      </c>
      <c r="I819" t="s">
        <v>1847</v>
      </c>
      <c r="J819">
        <v>28</v>
      </c>
      <c r="K819" t="s">
        <v>84</v>
      </c>
      <c r="L819" t="s">
        <v>85</v>
      </c>
      <c r="M819" t="s">
        <v>86</v>
      </c>
      <c r="N819">
        <v>2</v>
      </c>
      <c r="O819" s="1">
        <v>44666.343009259261</v>
      </c>
      <c r="P819" s="1">
        <v>44666.487523148149</v>
      </c>
      <c r="Q819">
        <v>12335</v>
      </c>
      <c r="R819">
        <v>151</v>
      </c>
      <c r="S819" t="b">
        <v>0</v>
      </c>
      <c r="T819" t="s">
        <v>87</v>
      </c>
      <c r="U819" t="b">
        <v>0</v>
      </c>
      <c r="V819" t="s">
        <v>130</v>
      </c>
      <c r="W819" s="1">
        <v>44666.485335648147</v>
      </c>
      <c r="X819">
        <v>45</v>
      </c>
      <c r="Y819">
        <v>0</v>
      </c>
      <c r="Z819">
        <v>0</v>
      </c>
      <c r="AA819">
        <v>0</v>
      </c>
      <c r="AB819">
        <v>21</v>
      </c>
      <c r="AC819">
        <v>0</v>
      </c>
      <c r="AD819">
        <v>28</v>
      </c>
      <c r="AE819">
        <v>0</v>
      </c>
      <c r="AF819">
        <v>0</v>
      </c>
      <c r="AG819">
        <v>0</v>
      </c>
      <c r="AH819" t="s">
        <v>413</v>
      </c>
      <c r="AI819" s="1">
        <v>44666.487523148149</v>
      </c>
      <c r="AJ819">
        <v>73</v>
      </c>
      <c r="AK819">
        <v>0</v>
      </c>
      <c r="AL819">
        <v>0</v>
      </c>
      <c r="AM819">
        <v>0</v>
      </c>
      <c r="AN819">
        <v>21</v>
      </c>
      <c r="AO819">
        <v>0</v>
      </c>
      <c r="AP819">
        <v>28</v>
      </c>
      <c r="AQ819">
        <v>0</v>
      </c>
      <c r="AR819">
        <v>0</v>
      </c>
      <c r="AS819">
        <v>0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45">
      <c r="A820" t="s">
        <v>1848</v>
      </c>
      <c r="B820" t="s">
        <v>79</v>
      </c>
      <c r="C820" t="s">
        <v>1579</v>
      </c>
      <c r="D820" t="s">
        <v>81</v>
      </c>
      <c r="E820" s="2" t="str">
        <f t="shared" si="19"/>
        <v>FX22043080</v>
      </c>
      <c r="F820" t="s">
        <v>19</v>
      </c>
      <c r="G820" t="s">
        <v>19</v>
      </c>
      <c r="H820" t="s">
        <v>82</v>
      </c>
      <c r="I820" t="s">
        <v>1849</v>
      </c>
      <c r="J820">
        <v>28</v>
      </c>
      <c r="K820" t="s">
        <v>84</v>
      </c>
      <c r="L820" t="s">
        <v>85</v>
      </c>
      <c r="M820" t="s">
        <v>86</v>
      </c>
      <c r="N820">
        <v>2</v>
      </c>
      <c r="O820" s="1">
        <v>44666.344675925924</v>
      </c>
      <c r="P820" s="1">
        <v>44666.502835648149</v>
      </c>
      <c r="Q820">
        <v>12549</v>
      </c>
      <c r="R820">
        <v>1116</v>
      </c>
      <c r="S820" t="b">
        <v>0</v>
      </c>
      <c r="T820" t="s">
        <v>87</v>
      </c>
      <c r="U820" t="b">
        <v>0</v>
      </c>
      <c r="V820" t="s">
        <v>1549</v>
      </c>
      <c r="W820" s="1">
        <v>44666.490624999999</v>
      </c>
      <c r="X820">
        <v>136</v>
      </c>
      <c r="Y820">
        <v>21</v>
      </c>
      <c r="Z820">
        <v>0</v>
      </c>
      <c r="AA820">
        <v>21</v>
      </c>
      <c r="AB820">
        <v>0</v>
      </c>
      <c r="AC820">
        <v>4</v>
      </c>
      <c r="AD820">
        <v>7</v>
      </c>
      <c r="AE820">
        <v>0</v>
      </c>
      <c r="AF820">
        <v>0</v>
      </c>
      <c r="AG820">
        <v>0</v>
      </c>
      <c r="AH820" t="s">
        <v>190</v>
      </c>
      <c r="AI820" s="1">
        <v>44666.502835648149</v>
      </c>
      <c r="AJ820">
        <v>937</v>
      </c>
      <c r="AK820">
        <v>6</v>
      </c>
      <c r="AL820">
        <v>0</v>
      </c>
      <c r="AM820">
        <v>6</v>
      </c>
      <c r="AN820">
        <v>0</v>
      </c>
      <c r="AO820">
        <v>6</v>
      </c>
      <c r="AP820">
        <v>1</v>
      </c>
      <c r="AQ820">
        <v>21</v>
      </c>
      <c r="AR820">
        <v>0</v>
      </c>
      <c r="AS820">
        <v>2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45">
      <c r="A821" t="s">
        <v>1850</v>
      </c>
      <c r="B821" t="s">
        <v>79</v>
      </c>
      <c r="C821" t="s">
        <v>1579</v>
      </c>
      <c r="D821" t="s">
        <v>81</v>
      </c>
      <c r="E821" s="2" t="str">
        <f t="shared" si="19"/>
        <v>FX22043080</v>
      </c>
      <c r="F821" t="s">
        <v>19</v>
      </c>
      <c r="G821" t="s">
        <v>19</v>
      </c>
      <c r="H821" t="s">
        <v>82</v>
      </c>
      <c r="I821" t="s">
        <v>1851</v>
      </c>
      <c r="J821">
        <v>28</v>
      </c>
      <c r="K821" t="s">
        <v>84</v>
      </c>
      <c r="L821" t="s">
        <v>85</v>
      </c>
      <c r="M821" t="s">
        <v>86</v>
      </c>
      <c r="N821">
        <v>2</v>
      </c>
      <c r="O821" s="1">
        <v>44666.346458333333</v>
      </c>
      <c r="P821" s="1">
        <v>44666.531435185185</v>
      </c>
      <c r="Q821">
        <v>13320</v>
      </c>
      <c r="R821">
        <v>2662</v>
      </c>
      <c r="S821" t="b">
        <v>0</v>
      </c>
      <c r="T821" t="s">
        <v>87</v>
      </c>
      <c r="U821" t="b">
        <v>0</v>
      </c>
      <c r="V821" t="s">
        <v>127</v>
      </c>
      <c r="W821" s="1">
        <v>44666.509618055556</v>
      </c>
      <c r="X821">
        <v>1452</v>
      </c>
      <c r="Y821">
        <v>21</v>
      </c>
      <c r="Z821">
        <v>0</v>
      </c>
      <c r="AA821">
        <v>21</v>
      </c>
      <c r="AB821">
        <v>0</v>
      </c>
      <c r="AC821">
        <v>18</v>
      </c>
      <c r="AD821">
        <v>7</v>
      </c>
      <c r="AE821">
        <v>0</v>
      </c>
      <c r="AF821">
        <v>0</v>
      </c>
      <c r="AG821">
        <v>0</v>
      </c>
      <c r="AH821" t="s">
        <v>182</v>
      </c>
      <c r="AI821" s="1">
        <v>44666.531435185185</v>
      </c>
      <c r="AJ821">
        <v>594</v>
      </c>
      <c r="AK821">
        <v>2</v>
      </c>
      <c r="AL821">
        <v>0</v>
      </c>
      <c r="AM821">
        <v>2</v>
      </c>
      <c r="AN821">
        <v>0</v>
      </c>
      <c r="AO821">
        <v>2</v>
      </c>
      <c r="AP821">
        <v>5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45">
      <c r="A822" t="s">
        <v>1852</v>
      </c>
      <c r="B822" t="s">
        <v>79</v>
      </c>
      <c r="C822" t="s">
        <v>1579</v>
      </c>
      <c r="D822" t="s">
        <v>81</v>
      </c>
      <c r="E822" s="2" t="str">
        <f t="shared" si="19"/>
        <v>FX22043080</v>
      </c>
      <c r="F822" t="s">
        <v>19</v>
      </c>
      <c r="G822" t="s">
        <v>19</v>
      </c>
      <c r="H822" t="s">
        <v>82</v>
      </c>
      <c r="I822" t="s">
        <v>1853</v>
      </c>
      <c r="J822">
        <v>28</v>
      </c>
      <c r="K822" t="s">
        <v>84</v>
      </c>
      <c r="L822" t="s">
        <v>85</v>
      </c>
      <c r="M822" t="s">
        <v>86</v>
      </c>
      <c r="N822">
        <v>2</v>
      </c>
      <c r="O822" s="1">
        <v>44666.349131944444</v>
      </c>
      <c r="P822" s="1">
        <v>44666.456041666665</v>
      </c>
      <c r="Q822">
        <v>8804</v>
      </c>
      <c r="R822">
        <v>433</v>
      </c>
      <c r="S822" t="b">
        <v>0</v>
      </c>
      <c r="T822" t="s">
        <v>87</v>
      </c>
      <c r="U822" t="b">
        <v>0</v>
      </c>
      <c r="V822" t="s">
        <v>158</v>
      </c>
      <c r="W822" s="1">
        <v>44666.451307870368</v>
      </c>
      <c r="X822">
        <v>85</v>
      </c>
      <c r="Y822">
        <v>21</v>
      </c>
      <c r="Z822">
        <v>0</v>
      </c>
      <c r="AA822">
        <v>21</v>
      </c>
      <c r="AB822">
        <v>0</v>
      </c>
      <c r="AC822">
        <v>0</v>
      </c>
      <c r="AD822">
        <v>7</v>
      </c>
      <c r="AE822">
        <v>0</v>
      </c>
      <c r="AF822">
        <v>0</v>
      </c>
      <c r="AG822">
        <v>0</v>
      </c>
      <c r="AH822" t="s">
        <v>1788</v>
      </c>
      <c r="AI822" s="1">
        <v>44666.456041666665</v>
      </c>
      <c r="AJ822">
        <v>348</v>
      </c>
      <c r="AK822">
        <v>3</v>
      </c>
      <c r="AL822">
        <v>0</v>
      </c>
      <c r="AM822">
        <v>3</v>
      </c>
      <c r="AN822">
        <v>0</v>
      </c>
      <c r="AO822">
        <v>2</v>
      </c>
      <c r="AP822">
        <v>4</v>
      </c>
      <c r="AQ822">
        <v>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45">
      <c r="A823" t="s">
        <v>1854</v>
      </c>
      <c r="B823" t="s">
        <v>79</v>
      </c>
      <c r="C823" t="s">
        <v>1579</v>
      </c>
      <c r="D823" t="s">
        <v>81</v>
      </c>
      <c r="E823" s="2" t="str">
        <f t="shared" si="19"/>
        <v>FX22043080</v>
      </c>
      <c r="F823" t="s">
        <v>19</v>
      </c>
      <c r="G823" t="s">
        <v>19</v>
      </c>
      <c r="H823" t="s">
        <v>82</v>
      </c>
      <c r="I823" t="s">
        <v>1855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44666.350787037038</v>
      </c>
      <c r="P823" s="1">
        <v>44666.459016203706</v>
      </c>
      <c r="Q823">
        <v>8846</v>
      </c>
      <c r="R823">
        <v>505</v>
      </c>
      <c r="S823" t="b">
        <v>0</v>
      </c>
      <c r="T823" t="s">
        <v>87</v>
      </c>
      <c r="U823" t="b">
        <v>0</v>
      </c>
      <c r="V823" t="s">
        <v>148</v>
      </c>
      <c r="W823" s="1">
        <v>44666.454085648147</v>
      </c>
      <c r="X823">
        <v>249</v>
      </c>
      <c r="Y823">
        <v>21</v>
      </c>
      <c r="Z823">
        <v>0</v>
      </c>
      <c r="AA823">
        <v>21</v>
      </c>
      <c r="AB823">
        <v>0</v>
      </c>
      <c r="AC823">
        <v>1</v>
      </c>
      <c r="AD823">
        <v>7</v>
      </c>
      <c r="AE823">
        <v>0</v>
      </c>
      <c r="AF823">
        <v>0</v>
      </c>
      <c r="AG823">
        <v>0</v>
      </c>
      <c r="AH823" t="s">
        <v>1788</v>
      </c>
      <c r="AI823" s="1">
        <v>44666.459016203706</v>
      </c>
      <c r="AJ823">
        <v>256</v>
      </c>
      <c r="AK823">
        <v>3</v>
      </c>
      <c r="AL823">
        <v>0</v>
      </c>
      <c r="AM823">
        <v>3</v>
      </c>
      <c r="AN823">
        <v>0</v>
      </c>
      <c r="AO823">
        <v>2</v>
      </c>
      <c r="AP823">
        <v>4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45">
      <c r="A824" t="s">
        <v>1856</v>
      </c>
      <c r="B824" t="s">
        <v>79</v>
      </c>
      <c r="C824" t="s">
        <v>1857</v>
      </c>
      <c r="D824" t="s">
        <v>81</v>
      </c>
      <c r="E824" s="2" t="str">
        <f>HYPERLINK("capsilon://?command=openfolder&amp;siteaddress=FAM.docvelocity-na8.net&amp;folderid=FX57768908-9D16-46C6-6448-3090EC12DA4D","FX22043617")</f>
        <v>FX22043617</v>
      </c>
      <c r="F824" t="s">
        <v>19</v>
      </c>
      <c r="G824" t="s">
        <v>19</v>
      </c>
      <c r="H824" t="s">
        <v>82</v>
      </c>
      <c r="I824" t="s">
        <v>1858</v>
      </c>
      <c r="J824">
        <v>150</v>
      </c>
      <c r="K824" t="s">
        <v>84</v>
      </c>
      <c r="L824" t="s">
        <v>85</v>
      </c>
      <c r="M824" t="s">
        <v>86</v>
      </c>
      <c r="N824">
        <v>2</v>
      </c>
      <c r="O824" s="1">
        <v>44666.356168981481</v>
      </c>
      <c r="P824" s="1">
        <v>44666.461192129631</v>
      </c>
      <c r="Q824">
        <v>8513</v>
      </c>
      <c r="R824">
        <v>561</v>
      </c>
      <c r="S824" t="b">
        <v>0</v>
      </c>
      <c r="T824" t="s">
        <v>87</v>
      </c>
      <c r="U824" t="b">
        <v>0</v>
      </c>
      <c r="V824" t="s">
        <v>158</v>
      </c>
      <c r="W824" s="1">
        <v>44666.453113425923</v>
      </c>
      <c r="X824">
        <v>155</v>
      </c>
      <c r="Y824">
        <v>135</v>
      </c>
      <c r="Z824">
        <v>0</v>
      </c>
      <c r="AA824">
        <v>135</v>
      </c>
      <c r="AB824">
        <v>0</v>
      </c>
      <c r="AC824">
        <v>0</v>
      </c>
      <c r="AD824">
        <v>15</v>
      </c>
      <c r="AE824">
        <v>0</v>
      </c>
      <c r="AF824">
        <v>0</v>
      </c>
      <c r="AG824">
        <v>0</v>
      </c>
      <c r="AH824" t="s">
        <v>1797</v>
      </c>
      <c r="AI824" s="1">
        <v>44666.461192129631</v>
      </c>
      <c r="AJ824">
        <v>406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15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1859</v>
      </c>
      <c r="B825" t="s">
        <v>79</v>
      </c>
      <c r="C825" t="s">
        <v>1813</v>
      </c>
      <c r="D825" t="s">
        <v>81</v>
      </c>
      <c r="E825" s="2" t="str">
        <f>HYPERLINK("capsilon://?command=openfolder&amp;siteaddress=FAM.docvelocity-na8.net&amp;folderid=FX9C2103EC-4AB7-345E-FB30-B24EDE8A2DC4","FX22044084")</f>
        <v>FX22044084</v>
      </c>
      <c r="F825" t="s">
        <v>19</v>
      </c>
      <c r="G825" t="s">
        <v>19</v>
      </c>
      <c r="H825" t="s">
        <v>82</v>
      </c>
      <c r="I825" t="s">
        <v>1860</v>
      </c>
      <c r="J825">
        <v>50</v>
      </c>
      <c r="K825" t="s">
        <v>84</v>
      </c>
      <c r="L825" t="s">
        <v>85</v>
      </c>
      <c r="M825" t="s">
        <v>81</v>
      </c>
      <c r="N825">
        <v>1</v>
      </c>
      <c r="O825" s="1">
        <v>44666.3591087963</v>
      </c>
      <c r="P825" s="1">
        <v>44666.426666666666</v>
      </c>
      <c r="Q825">
        <v>5637</v>
      </c>
      <c r="R825">
        <v>200</v>
      </c>
      <c r="S825" t="b">
        <v>0</v>
      </c>
      <c r="T825" t="s">
        <v>1861</v>
      </c>
      <c r="U825" t="b">
        <v>0</v>
      </c>
      <c r="V825" t="s">
        <v>1861</v>
      </c>
      <c r="W825" s="1">
        <v>44666.426666666666</v>
      </c>
      <c r="X825">
        <v>195</v>
      </c>
      <c r="Y825">
        <v>48</v>
      </c>
      <c r="Z825">
        <v>0</v>
      </c>
      <c r="AA825">
        <v>48</v>
      </c>
      <c r="AB825">
        <v>0</v>
      </c>
      <c r="AC825">
        <v>12</v>
      </c>
      <c r="AD825">
        <v>2</v>
      </c>
      <c r="AE825">
        <v>0</v>
      </c>
      <c r="AF825">
        <v>0</v>
      </c>
      <c r="AG825">
        <v>0</v>
      </c>
      <c r="AH825" t="s">
        <v>87</v>
      </c>
      <c r="AI825" t="s">
        <v>87</v>
      </c>
      <c r="AJ825" t="s">
        <v>87</v>
      </c>
      <c r="AK825" t="s">
        <v>87</v>
      </c>
      <c r="AL825" t="s">
        <v>87</v>
      </c>
      <c r="AM825" t="s">
        <v>87</v>
      </c>
      <c r="AN825" t="s">
        <v>87</v>
      </c>
      <c r="AO825" t="s">
        <v>87</v>
      </c>
      <c r="AP825" t="s">
        <v>87</v>
      </c>
      <c r="AQ825" t="s">
        <v>87</v>
      </c>
      <c r="AR825" t="s">
        <v>87</v>
      </c>
      <c r="AS825" t="s">
        <v>87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1862</v>
      </c>
      <c r="B826" t="s">
        <v>79</v>
      </c>
      <c r="C826" t="s">
        <v>1813</v>
      </c>
      <c r="D826" t="s">
        <v>81</v>
      </c>
      <c r="E826" s="2" t="str">
        <f>HYPERLINK("capsilon://?command=openfolder&amp;siteaddress=FAM.docvelocity-na8.net&amp;folderid=FX9C2103EC-4AB7-345E-FB30-B24EDE8A2DC4","FX22044084")</f>
        <v>FX22044084</v>
      </c>
      <c r="F826" t="s">
        <v>19</v>
      </c>
      <c r="G826" t="s">
        <v>19</v>
      </c>
      <c r="H826" t="s">
        <v>82</v>
      </c>
      <c r="I826" t="s">
        <v>1863</v>
      </c>
      <c r="J826">
        <v>53</v>
      </c>
      <c r="K826" t="s">
        <v>84</v>
      </c>
      <c r="L826" t="s">
        <v>85</v>
      </c>
      <c r="M826" t="s">
        <v>81</v>
      </c>
      <c r="N826">
        <v>1</v>
      </c>
      <c r="O826" s="1">
        <v>44666.364629629628</v>
      </c>
      <c r="P826" s="1">
        <v>44666.424375000002</v>
      </c>
      <c r="Q826">
        <v>4606</v>
      </c>
      <c r="R826">
        <v>556</v>
      </c>
      <c r="S826" t="b">
        <v>0</v>
      </c>
      <c r="T826" t="s">
        <v>1861</v>
      </c>
      <c r="U826" t="b">
        <v>0</v>
      </c>
      <c r="V826" t="s">
        <v>1861</v>
      </c>
      <c r="W826" s="1">
        <v>44666.424375000002</v>
      </c>
      <c r="X826">
        <v>556</v>
      </c>
      <c r="Y826">
        <v>48</v>
      </c>
      <c r="Z826">
        <v>0</v>
      </c>
      <c r="AA826">
        <v>48</v>
      </c>
      <c r="AB826">
        <v>0</v>
      </c>
      <c r="AC826">
        <v>5</v>
      </c>
      <c r="AD826">
        <v>5</v>
      </c>
      <c r="AE826">
        <v>0</v>
      </c>
      <c r="AF826">
        <v>0</v>
      </c>
      <c r="AG826">
        <v>0</v>
      </c>
      <c r="AH826" t="s">
        <v>87</v>
      </c>
      <c r="AI826" t="s">
        <v>87</v>
      </c>
      <c r="AJ826" t="s">
        <v>87</v>
      </c>
      <c r="AK826" t="s">
        <v>87</v>
      </c>
      <c r="AL826" t="s">
        <v>87</v>
      </c>
      <c r="AM826" t="s">
        <v>87</v>
      </c>
      <c r="AN826" t="s">
        <v>87</v>
      </c>
      <c r="AO826" t="s">
        <v>87</v>
      </c>
      <c r="AP826" t="s">
        <v>87</v>
      </c>
      <c r="AQ826" t="s">
        <v>87</v>
      </c>
      <c r="AR826" t="s">
        <v>87</v>
      </c>
      <c r="AS826" t="s">
        <v>87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45">
      <c r="A827" t="s">
        <v>1864</v>
      </c>
      <c r="B827" t="s">
        <v>79</v>
      </c>
      <c r="C827" t="s">
        <v>1659</v>
      </c>
      <c r="D827" t="s">
        <v>81</v>
      </c>
      <c r="E827" s="2" t="str">
        <f>HYPERLINK("capsilon://?command=openfolder&amp;siteaddress=FAM.docvelocity-na8.net&amp;folderid=FXFAA4FD41-AE94-5451-EACC-D38FDD0D5823","FX22044169")</f>
        <v>FX22044169</v>
      </c>
      <c r="F827" t="s">
        <v>19</v>
      </c>
      <c r="G827" t="s">
        <v>19</v>
      </c>
      <c r="H827" t="s">
        <v>82</v>
      </c>
      <c r="I827" t="s">
        <v>1823</v>
      </c>
      <c r="J827">
        <v>330</v>
      </c>
      <c r="K827" t="s">
        <v>84</v>
      </c>
      <c r="L827" t="s">
        <v>85</v>
      </c>
      <c r="M827" t="s">
        <v>86</v>
      </c>
      <c r="N827">
        <v>2</v>
      </c>
      <c r="O827" s="1">
        <v>44666.379791666666</v>
      </c>
      <c r="P827" s="1">
        <v>44666.402824074074</v>
      </c>
      <c r="Q827">
        <v>152</v>
      </c>
      <c r="R827">
        <v>1838</v>
      </c>
      <c r="S827" t="b">
        <v>0</v>
      </c>
      <c r="T827" t="s">
        <v>87</v>
      </c>
      <c r="U827" t="b">
        <v>1</v>
      </c>
      <c r="V827" t="s">
        <v>1628</v>
      </c>
      <c r="W827" s="1">
        <v>44666.397037037037</v>
      </c>
      <c r="X827">
        <v>1242</v>
      </c>
      <c r="Y827">
        <v>157</v>
      </c>
      <c r="Z827">
        <v>0</v>
      </c>
      <c r="AA827">
        <v>157</v>
      </c>
      <c r="AB827">
        <v>0</v>
      </c>
      <c r="AC827">
        <v>27</v>
      </c>
      <c r="AD827">
        <v>173</v>
      </c>
      <c r="AE827">
        <v>0</v>
      </c>
      <c r="AF827">
        <v>0</v>
      </c>
      <c r="AG827">
        <v>0</v>
      </c>
      <c r="AH827" t="s">
        <v>1792</v>
      </c>
      <c r="AI827" s="1">
        <v>44666.402824074074</v>
      </c>
      <c r="AJ827">
        <v>472</v>
      </c>
      <c r="AK827">
        <v>2</v>
      </c>
      <c r="AL827">
        <v>0</v>
      </c>
      <c r="AM827">
        <v>2</v>
      </c>
      <c r="AN827">
        <v>0</v>
      </c>
      <c r="AO827">
        <v>1</v>
      </c>
      <c r="AP827">
        <v>171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45">
      <c r="A828" t="s">
        <v>1865</v>
      </c>
      <c r="B828" t="s">
        <v>79</v>
      </c>
      <c r="C828" t="s">
        <v>1747</v>
      </c>
      <c r="D828" t="s">
        <v>81</v>
      </c>
      <c r="E828" s="2" t="str">
        <f>HYPERLINK("capsilon://?command=openfolder&amp;siteaddress=FAM.docvelocity-na8.net&amp;folderid=FX6BA24F7E-35A0-C9DE-6DAE-16F3666EDFE2","FX2204977")</f>
        <v>FX2204977</v>
      </c>
      <c r="F828" t="s">
        <v>19</v>
      </c>
      <c r="G828" t="s">
        <v>19</v>
      </c>
      <c r="H828" t="s">
        <v>82</v>
      </c>
      <c r="I828" t="s">
        <v>1866</v>
      </c>
      <c r="J828">
        <v>66</v>
      </c>
      <c r="K828" t="s">
        <v>84</v>
      </c>
      <c r="L828" t="s">
        <v>85</v>
      </c>
      <c r="M828" t="s">
        <v>86</v>
      </c>
      <c r="N828">
        <v>2</v>
      </c>
      <c r="O828" s="1">
        <v>44666.424050925925</v>
      </c>
      <c r="P828" s="1">
        <v>44666.504259259258</v>
      </c>
      <c r="Q828">
        <v>6212</v>
      </c>
      <c r="R828">
        <v>718</v>
      </c>
      <c r="S828" t="b">
        <v>0</v>
      </c>
      <c r="T828" t="s">
        <v>87</v>
      </c>
      <c r="U828" t="b">
        <v>0</v>
      </c>
      <c r="V828" t="s">
        <v>151</v>
      </c>
      <c r="W828" s="1">
        <v>44666.488900462966</v>
      </c>
      <c r="X828">
        <v>264</v>
      </c>
      <c r="Y828">
        <v>61</v>
      </c>
      <c r="Z828">
        <v>0</v>
      </c>
      <c r="AA828">
        <v>61</v>
      </c>
      <c r="AB828">
        <v>0</v>
      </c>
      <c r="AC828">
        <v>4</v>
      </c>
      <c r="AD828">
        <v>5</v>
      </c>
      <c r="AE828">
        <v>0</v>
      </c>
      <c r="AF828">
        <v>0</v>
      </c>
      <c r="AG828">
        <v>0</v>
      </c>
      <c r="AH828" t="s">
        <v>182</v>
      </c>
      <c r="AI828" s="1">
        <v>44666.504259259258</v>
      </c>
      <c r="AJ828">
        <v>311</v>
      </c>
      <c r="AK828">
        <v>2</v>
      </c>
      <c r="AL828">
        <v>0</v>
      </c>
      <c r="AM828">
        <v>2</v>
      </c>
      <c r="AN828">
        <v>0</v>
      </c>
      <c r="AO828">
        <v>2</v>
      </c>
      <c r="AP828">
        <v>3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45">
      <c r="A829" t="s">
        <v>1867</v>
      </c>
      <c r="B829" t="s">
        <v>79</v>
      </c>
      <c r="C829" t="s">
        <v>1747</v>
      </c>
      <c r="D829" t="s">
        <v>81</v>
      </c>
      <c r="E829" s="2" t="str">
        <f>HYPERLINK("capsilon://?command=openfolder&amp;siteaddress=FAM.docvelocity-na8.net&amp;folderid=FX6BA24F7E-35A0-C9DE-6DAE-16F3666EDFE2","FX2204977")</f>
        <v>FX2204977</v>
      </c>
      <c r="F829" t="s">
        <v>19</v>
      </c>
      <c r="G829" t="s">
        <v>19</v>
      </c>
      <c r="H829" t="s">
        <v>82</v>
      </c>
      <c r="I829" t="s">
        <v>1868</v>
      </c>
      <c r="J829">
        <v>66</v>
      </c>
      <c r="K829" t="s">
        <v>84</v>
      </c>
      <c r="L829" t="s">
        <v>85</v>
      </c>
      <c r="M829" t="s">
        <v>86</v>
      </c>
      <c r="N829">
        <v>2</v>
      </c>
      <c r="O829" s="1">
        <v>44666.424212962964</v>
      </c>
      <c r="P829" s="1">
        <v>44666.512361111112</v>
      </c>
      <c r="Q829">
        <v>6277</v>
      </c>
      <c r="R829">
        <v>1339</v>
      </c>
      <c r="S829" t="b">
        <v>0</v>
      </c>
      <c r="T829" t="s">
        <v>87</v>
      </c>
      <c r="U829" t="b">
        <v>0</v>
      </c>
      <c r="V829" t="s">
        <v>127</v>
      </c>
      <c r="W829" s="1">
        <v>44666.492800925924</v>
      </c>
      <c r="X829">
        <v>489</v>
      </c>
      <c r="Y829">
        <v>61</v>
      </c>
      <c r="Z829">
        <v>0</v>
      </c>
      <c r="AA829">
        <v>61</v>
      </c>
      <c r="AB829">
        <v>0</v>
      </c>
      <c r="AC829">
        <v>6</v>
      </c>
      <c r="AD829">
        <v>5</v>
      </c>
      <c r="AE829">
        <v>0</v>
      </c>
      <c r="AF829">
        <v>0</v>
      </c>
      <c r="AG829">
        <v>0</v>
      </c>
      <c r="AH829" t="s">
        <v>190</v>
      </c>
      <c r="AI829" s="1">
        <v>44666.512361111112</v>
      </c>
      <c r="AJ829">
        <v>822</v>
      </c>
      <c r="AK829">
        <v>1</v>
      </c>
      <c r="AL829">
        <v>0</v>
      </c>
      <c r="AM829">
        <v>1</v>
      </c>
      <c r="AN829">
        <v>0</v>
      </c>
      <c r="AO829">
        <v>1</v>
      </c>
      <c r="AP829">
        <v>4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45">
      <c r="A830" t="s">
        <v>1869</v>
      </c>
      <c r="B830" t="s">
        <v>79</v>
      </c>
      <c r="C830" t="s">
        <v>1747</v>
      </c>
      <c r="D830" t="s">
        <v>81</v>
      </c>
      <c r="E830" s="2" t="str">
        <f>HYPERLINK("capsilon://?command=openfolder&amp;siteaddress=FAM.docvelocity-na8.net&amp;folderid=FX6BA24F7E-35A0-C9DE-6DAE-16F3666EDFE2","FX2204977")</f>
        <v>FX2204977</v>
      </c>
      <c r="F830" t="s">
        <v>19</v>
      </c>
      <c r="G830" t="s">
        <v>19</v>
      </c>
      <c r="H830" t="s">
        <v>82</v>
      </c>
      <c r="I830" t="s">
        <v>1870</v>
      </c>
      <c r="J830">
        <v>66</v>
      </c>
      <c r="K830" t="s">
        <v>84</v>
      </c>
      <c r="L830" t="s">
        <v>85</v>
      </c>
      <c r="M830" t="s">
        <v>86</v>
      </c>
      <c r="N830">
        <v>2</v>
      </c>
      <c r="O830" s="1">
        <v>44666.424421296295</v>
      </c>
      <c r="P830" s="1">
        <v>44666.506736111114</v>
      </c>
      <c r="Q830">
        <v>6754</v>
      </c>
      <c r="R830">
        <v>358</v>
      </c>
      <c r="S830" t="b">
        <v>0</v>
      </c>
      <c r="T830" t="s">
        <v>87</v>
      </c>
      <c r="U830" t="b">
        <v>0</v>
      </c>
      <c r="V830" t="s">
        <v>1549</v>
      </c>
      <c r="W830" s="1">
        <v>44666.489039351851</v>
      </c>
      <c r="X830">
        <v>128</v>
      </c>
      <c r="Y830">
        <v>61</v>
      </c>
      <c r="Z830">
        <v>0</v>
      </c>
      <c r="AA830">
        <v>61</v>
      </c>
      <c r="AB830">
        <v>0</v>
      </c>
      <c r="AC830">
        <v>3</v>
      </c>
      <c r="AD830">
        <v>5</v>
      </c>
      <c r="AE830">
        <v>0</v>
      </c>
      <c r="AF830">
        <v>0</v>
      </c>
      <c r="AG830">
        <v>0</v>
      </c>
      <c r="AH830" t="s">
        <v>182</v>
      </c>
      <c r="AI830" s="1">
        <v>44666.506736111114</v>
      </c>
      <c r="AJ830">
        <v>213</v>
      </c>
      <c r="AK830">
        <v>3</v>
      </c>
      <c r="AL830">
        <v>0</v>
      </c>
      <c r="AM830">
        <v>3</v>
      </c>
      <c r="AN830">
        <v>0</v>
      </c>
      <c r="AO830">
        <v>3</v>
      </c>
      <c r="AP830">
        <v>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45">
      <c r="A831" t="s">
        <v>1871</v>
      </c>
      <c r="B831" t="s">
        <v>79</v>
      </c>
      <c r="C831" t="s">
        <v>1659</v>
      </c>
      <c r="D831" t="s">
        <v>81</v>
      </c>
      <c r="E831" s="2" t="str">
        <f>HYPERLINK("capsilon://?command=openfolder&amp;siteaddress=FAM.docvelocity-na8.net&amp;folderid=FXFAA4FD41-AE94-5451-EACC-D38FDD0D5823","FX22044169")</f>
        <v>FX22044169</v>
      </c>
      <c r="F831" t="s">
        <v>19</v>
      </c>
      <c r="G831" t="s">
        <v>19</v>
      </c>
      <c r="H831" t="s">
        <v>82</v>
      </c>
      <c r="I831" t="s">
        <v>1872</v>
      </c>
      <c r="J831">
        <v>0</v>
      </c>
      <c r="K831" t="s">
        <v>84</v>
      </c>
      <c r="L831" t="s">
        <v>85</v>
      </c>
      <c r="M831" t="s">
        <v>86</v>
      </c>
      <c r="N831">
        <v>2</v>
      </c>
      <c r="O831" s="1">
        <v>44666.435277777775</v>
      </c>
      <c r="P831" s="1">
        <v>44666.459039351852</v>
      </c>
      <c r="Q831">
        <v>1758</v>
      </c>
      <c r="R831">
        <v>295</v>
      </c>
      <c r="S831" t="b">
        <v>0</v>
      </c>
      <c r="T831" t="s">
        <v>87</v>
      </c>
      <c r="U831" t="b">
        <v>0</v>
      </c>
      <c r="V831" t="s">
        <v>148</v>
      </c>
      <c r="W831" s="1">
        <v>44666.457245370373</v>
      </c>
      <c r="X831">
        <v>185</v>
      </c>
      <c r="Y831">
        <v>10</v>
      </c>
      <c r="Z831">
        <v>0</v>
      </c>
      <c r="AA831">
        <v>10</v>
      </c>
      <c r="AB831">
        <v>0</v>
      </c>
      <c r="AC831">
        <v>5</v>
      </c>
      <c r="AD831">
        <v>-10</v>
      </c>
      <c r="AE831">
        <v>0</v>
      </c>
      <c r="AF831">
        <v>0</v>
      </c>
      <c r="AG831">
        <v>0</v>
      </c>
      <c r="AH831" t="s">
        <v>420</v>
      </c>
      <c r="AI831" s="1">
        <v>44666.459039351852</v>
      </c>
      <c r="AJ831">
        <v>110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-10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45">
      <c r="A832" t="s">
        <v>1873</v>
      </c>
      <c r="B832" t="s">
        <v>79</v>
      </c>
      <c r="C832" t="s">
        <v>1874</v>
      </c>
      <c r="D832" t="s">
        <v>81</v>
      </c>
      <c r="E832" s="2" t="str">
        <f t="shared" ref="E832:E837" si="20">HYPERLINK("capsilon://?command=openfolder&amp;siteaddress=FAM.docvelocity-na8.net&amp;folderid=FXED4E377A-4FFD-6990-F254-1F7BDDA3A0B7","FX22045352")</f>
        <v>FX22045352</v>
      </c>
      <c r="F832" t="s">
        <v>19</v>
      </c>
      <c r="G832" t="s">
        <v>19</v>
      </c>
      <c r="H832" t="s">
        <v>82</v>
      </c>
      <c r="I832" t="s">
        <v>1875</v>
      </c>
      <c r="J832">
        <v>61</v>
      </c>
      <c r="K832" t="s">
        <v>84</v>
      </c>
      <c r="L832" t="s">
        <v>85</v>
      </c>
      <c r="M832" t="s">
        <v>86</v>
      </c>
      <c r="N832">
        <v>2</v>
      </c>
      <c r="O832" s="1">
        <v>44666.436701388891</v>
      </c>
      <c r="P832" s="1">
        <v>44666.465833333335</v>
      </c>
      <c r="Q832">
        <v>1914</v>
      </c>
      <c r="R832">
        <v>603</v>
      </c>
      <c r="S832" t="b">
        <v>0</v>
      </c>
      <c r="T832" t="s">
        <v>87</v>
      </c>
      <c r="U832" t="b">
        <v>0</v>
      </c>
      <c r="V832" t="s">
        <v>148</v>
      </c>
      <c r="W832" s="1">
        <v>44666.462164351855</v>
      </c>
      <c r="X832">
        <v>424</v>
      </c>
      <c r="Y832">
        <v>56</v>
      </c>
      <c r="Z832">
        <v>0</v>
      </c>
      <c r="AA832">
        <v>56</v>
      </c>
      <c r="AB832">
        <v>0</v>
      </c>
      <c r="AC832">
        <v>1</v>
      </c>
      <c r="AD832">
        <v>5</v>
      </c>
      <c r="AE832">
        <v>0</v>
      </c>
      <c r="AF832">
        <v>0</v>
      </c>
      <c r="AG832">
        <v>0</v>
      </c>
      <c r="AH832" t="s">
        <v>1797</v>
      </c>
      <c r="AI832" s="1">
        <v>44666.465833333335</v>
      </c>
      <c r="AJ832">
        <v>179</v>
      </c>
      <c r="AK832">
        <v>1</v>
      </c>
      <c r="AL832">
        <v>0</v>
      </c>
      <c r="AM832">
        <v>1</v>
      </c>
      <c r="AN832">
        <v>0</v>
      </c>
      <c r="AO832">
        <v>1</v>
      </c>
      <c r="AP832">
        <v>4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45">
      <c r="A833" t="s">
        <v>1876</v>
      </c>
      <c r="B833" t="s">
        <v>79</v>
      </c>
      <c r="C833" t="s">
        <v>1874</v>
      </c>
      <c r="D833" t="s">
        <v>81</v>
      </c>
      <c r="E833" s="2" t="str">
        <f t="shared" si="20"/>
        <v>FX22045352</v>
      </c>
      <c r="F833" t="s">
        <v>19</v>
      </c>
      <c r="G833" t="s">
        <v>19</v>
      </c>
      <c r="H833" t="s">
        <v>82</v>
      </c>
      <c r="I833" t="s">
        <v>1877</v>
      </c>
      <c r="J833">
        <v>61</v>
      </c>
      <c r="K833" t="s">
        <v>84</v>
      </c>
      <c r="L833" t="s">
        <v>85</v>
      </c>
      <c r="M833" t="s">
        <v>86</v>
      </c>
      <c r="N833">
        <v>2</v>
      </c>
      <c r="O833" s="1">
        <v>44666.43677083333</v>
      </c>
      <c r="P833" s="1">
        <v>44666.472013888888</v>
      </c>
      <c r="Q833">
        <v>2475</v>
      </c>
      <c r="R833">
        <v>570</v>
      </c>
      <c r="S833" t="b">
        <v>0</v>
      </c>
      <c r="T833" t="s">
        <v>87</v>
      </c>
      <c r="U833" t="b">
        <v>0</v>
      </c>
      <c r="V833" t="s">
        <v>148</v>
      </c>
      <c r="W833" s="1">
        <v>44666.465405092589</v>
      </c>
      <c r="X833">
        <v>279</v>
      </c>
      <c r="Y833">
        <v>56</v>
      </c>
      <c r="Z833">
        <v>0</v>
      </c>
      <c r="AA833">
        <v>56</v>
      </c>
      <c r="AB833">
        <v>0</v>
      </c>
      <c r="AC833">
        <v>1</v>
      </c>
      <c r="AD833">
        <v>5</v>
      </c>
      <c r="AE833">
        <v>0</v>
      </c>
      <c r="AF833">
        <v>0</v>
      </c>
      <c r="AG833">
        <v>0</v>
      </c>
      <c r="AH833" t="s">
        <v>1455</v>
      </c>
      <c r="AI833" s="1">
        <v>44666.472013888888</v>
      </c>
      <c r="AJ833">
        <v>280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3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45">
      <c r="A834" t="s">
        <v>1878</v>
      </c>
      <c r="B834" t="s">
        <v>79</v>
      </c>
      <c r="C834" t="s">
        <v>1874</v>
      </c>
      <c r="D834" t="s">
        <v>81</v>
      </c>
      <c r="E834" s="2" t="str">
        <f t="shared" si="20"/>
        <v>FX22045352</v>
      </c>
      <c r="F834" t="s">
        <v>19</v>
      </c>
      <c r="G834" t="s">
        <v>19</v>
      </c>
      <c r="H834" t="s">
        <v>82</v>
      </c>
      <c r="I834" t="s">
        <v>1879</v>
      </c>
      <c r="J834">
        <v>61</v>
      </c>
      <c r="K834" t="s">
        <v>84</v>
      </c>
      <c r="L834" t="s">
        <v>85</v>
      </c>
      <c r="M834" t="s">
        <v>86</v>
      </c>
      <c r="N834">
        <v>2</v>
      </c>
      <c r="O834" s="1">
        <v>44666.436863425923</v>
      </c>
      <c r="P834" s="1">
        <v>44666.473460648151</v>
      </c>
      <c r="Q834">
        <v>2656</v>
      </c>
      <c r="R834">
        <v>506</v>
      </c>
      <c r="S834" t="b">
        <v>0</v>
      </c>
      <c r="T834" t="s">
        <v>87</v>
      </c>
      <c r="U834" t="b">
        <v>0</v>
      </c>
      <c r="V834" t="s">
        <v>148</v>
      </c>
      <c r="W834" s="1">
        <v>44666.471666666665</v>
      </c>
      <c r="X834">
        <v>373</v>
      </c>
      <c r="Y834">
        <v>56</v>
      </c>
      <c r="Z834">
        <v>0</v>
      </c>
      <c r="AA834">
        <v>56</v>
      </c>
      <c r="AB834">
        <v>0</v>
      </c>
      <c r="AC834">
        <v>1</v>
      </c>
      <c r="AD834">
        <v>5</v>
      </c>
      <c r="AE834">
        <v>0</v>
      </c>
      <c r="AF834">
        <v>0</v>
      </c>
      <c r="AG834">
        <v>0</v>
      </c>
      <c r="AH834" t="s">
        <v>1455</v>
      </c>
      <c r="AI834" s="1">
        <v>44666.473460648151</v>
      </c>
      <c r="AJ834">
        <v>124</v>
      </c>
      <c r="AK834">
        <v>2</v>
      </c>
      <c r="AL834">
        <v>0</v>
      </c>
      <c r="AM834">
        <v>2</v>
      </c>
      <c r="AN834">
        <v>0</v>
      </c>
      <c r="AO834">
        <v>1</v>
      </c>
      <c r="AP834">
        <v>3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45">
      <c r="A835" t="s">
        <v>1880</v>
      </c>
      <c r="B835" t="s">
        <v>79</v>
      </c>
      <c r="C835" t="s">
        <v>1874</v>
      </c>
      <c r="D835" t="s">
        <v>81</v>
      </c>
      <c r="E835" s="2" t="str">
        <f t="shared" si="20"/>
        <v>FX22045352</v>
      </c>
      <c r="F835" t="s">
        <v>19</v>
      </c>
      <c r="G835" t="s">
        <v>19</v>
      </c>
      <c r="H835" t="s">
        <v>82</v>
      </c>
      <c r="I835" t="s">
        <v>1881</v>
      </c>
      <c r="J835">
        <v>61</v>
      </c>
      <c r="K835" t="s">
        <v>84</v>
      </c>
      <c r="L835" t="s">
        <v>85</v>
      </c>
      <c r="M835" t="s">
        <v>86</v>
      </c>
      <c r="N835">
        <v>2</v>
      </c>
      <c r="O835" s="1">
        <v>44666.436898148146</v>
      </c>
      <c r="P835" s="1">
        <v>44666.474907407406</v>
      </c>
      <c r="Q835">
        <v>2948</v>
      </c>
      <c r="R835">
        <v>336</v>
      </c>
      <c r="S835" t="b">
        <v>0</v>
      </c>
      <c r="T835" t="s">
        <v>87</v>
      </c>
      <c r="U835" t="b">
        <v>0</v>
      </c>
      <c r="V835" t="s">
        <v>158</v>
      </c>
      <c r="W835" s="1">
        <v>44666.470706018517</v>
      </c>
      <c r="X835">
        <v>212</v>
      </c>
      <c r="Y835">
        <v>56</v>
      </c>
      <c r="Z835">
        <v>0</v>
      </c>
      <c r="AA835">
        <v>56</v>
      </c>
      <c r="AB835">
        <v>0</v>
      </c>
      <c r="AC835">
        <v>1</v>
      </c>
      <c r="AD835">
        <v>5</v>
      </c>
      <c r="AE835">
        <v>0</v>
      </c>
      <c r="AF835">
        <v>0</v>
      </c>
      <c r="AG835">
        <v>0</v>
      </c>
      <c r="AH835" t="s">
        <v>1455</v>
      </c>
      <c r="AI835" s="1">
        <v>44666.474907407406</v>
      </c>
      <c r="AJ835">
        <v>124</v>
      </c>
      <c r="AK835">
        <v>2</v>
      </c>
      <c r="AL835">
        <v>0</v>
      </c>
      <c r="AM835">
        <v>2</v>
      </c>
      <c r="AN835">
        <v>0</v>
      </c>
      <c r="AO835">
        <v>1</v>
      </c>
      <c r="AP835">
        <v>3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45">
      <c r="A836" t="s">
        <v>1882</v>
      </c>
      <c r="B836" t="s">
        <v>79</v>
      </c>
      <c r="C836" t="s">
        <v>1874</v>
      </c>
      <c r="D836" t="s">
        <v>81</v>
      </c>
      <c r="E836" s="2" t="str">
        <f t="shared" si="20"/>
        <v>FX22045352</v>
      </c>
      <c r="F836" t="s">
        <v>19</v>
      </c>
      <c r="G836" t="s">
        <v>19</v>
      </c>
      <c r="H836" t="s">
        <v>82</v>
      </c>
      <c r="I836" t="s">
        <v>1883</v>
      </c>
      <c r="J836">
        <v>28</v>
      </c>
      <c r="K836" t="s">
        <v>84</v>
      </c>
      <c r="L836" t="s">
        <v>85</v>
      </c>
      <c r="M836" t="s">
        <v>86</v>
      </c>
      <c r="N836">
        <v>2</v>
      </c>
      <c r="O836" s="1">
        <v>44666.436967592592</v>
      </c>
      <c r="P836" s="1">
        <v>44666.476111111115</v>
      </c>
      <c r="Q836">
        <v>3201</v>
      </c>
      <c r="R836">
        <v>181</v>
      </c>
      <c r="S836" t="b">
        <v>0</v>
      </c>
      <c r="T836" t="s">
        <v>87</v>
      </c>
      <c r="U836" t="b">
        <v>0</v>
      </c>
      <c r="V836" t="s">
        <v>158</v>
      </c>
      <c r="W836" s="1">
        <v>44666.471620370372</v>
      </c>
      <c r="X836">
        <v>78</v>
      </c>
      <c r="Y836">
        <v>21</v>
      </c>
      <c r="Z836">
        <v>0</v>
      </c>
      <c r="AA836">
        <v>21</v>
      </c>
      <c r="AB836">
        <v>0</v>
      </c>
      <c r="AC836">
        <v>0</v>
      </c>
      <c r="AD836">
        <v>7</v>
      </c>
      <c r="AE836">
        <v>0</v>
      </c>
      <c r="AF836">
        <v>0</v>
      </c>
      <c r="AG836">
        <v>0</v>
      </c>
      <c r="AH836" t="s">
        <v>1455</v>
      </c>
      <c r="AI836" s="1">
        <v>44666.476111111115</v>
      </c>
      <c r="AJ836">
        <v>103</v>
      </c>
      <c r="AK836">
        <v>1</v>
      </c>
      <c r="AL836">
        <v>0</v>
      </c>
      <c r="AM836">
        <v>1</v>
      </c>
      <c r="AN836">
        <v>0</v>
      </c>
      <c r="AO836">
        <v>0</v>
      </c>
      <c r="AP836">
        <v>6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45">
      <c r="A837" t="s">
        <v>1884</v>
      </c>
      <c r="B837" t="s">
        <v>79</v>
      </c>
      <c r="C837" t="s">
        <v>1874</v>
      </c>
      <c r="D837" t="s">
        <v>81</v>
      </c>
      <c r="E837" s="2" t="str">
        <f t="shared" si="20"/>
        <v>FX22045352</v>
      </c>
      <c r="F837" t="s">
        <v>19</v>
      </c>
      <c r="G837" t="s">
        <v>19</v>
      </c>
      <c r="H837" t="s">
        <v>82</v>
      </c>
      <c r="I837" t="s">
        <v>1885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44666.437037037038</v>
      </c>
      <c r="P837" s="1">
        <v>44666.485162037039</v>
      </c>
      <c r="Q837">
        <v>3884</v>
      </c>
      <c r="R837">
        <v>274</v>
      </c>
      <c r="S837" t="b">
        <v>0</v>
      </c>
      <c r="T837" t="s">
        <v>87</v>
      </c>
      <c r="U837" t="b">
        <v>0</v>
      </c>
      <c r="V837" t="s">
        <v>158</v>
      </c>
      <c r="W837" s="1">
        <v>44666.472592592596</v>
      </c>
      <c r="X837">
        <v>83</v>
      </c>
      <c r="Y837">
        <v>21</v>
      </c>
      <c r="Z837">
        <v>0</v>
      </c>
      <c r="AA837">
        <v>21</v>
      </c>
      <c r="AB837">
        <v>0</v>
      </c>
      <c r="AC837">
        <v>0</v>
      </c>
      <c r="AD837">
        <v>7</v>
      </c>
      <c r="AE837">
        <v>0</v>
      </c>
      <c r="AF837">
        <v>0</v>
      </c>
      <c r="AG837">
        <v>0</v>
      </c>
      <c r="AH837" t="s">
        <v>413</v>
      </c>
      <c r="AI837" s="1">
        <v>44666.485162037039</v>
      </c>
      <c r="AJ837">
        <v>191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45">
      <c r="A838" t="s">
        <v>1886</v>
      </c>
      <c r="B838" t="s">
        <v>79</v>
      </c>
      <c r="C838" t="s">
        <v>1887</v>
      </c>
      <c r="D838" t="s">
        <v>81</v>
      </c>
      <c r="E838" s="2" t="str">
        <f>HYPERLINK("capsilon://?command=openfolder&amp;siteaddress=FAM.docvelocity-na8.net&amp;folderid=FX36C6458F-B04C-86CB-0911-3B4BF92888E2","FX22044266")</f>
        <v>FX22044266</v>
      </c>
      <c r="F838" t="s">
        <v>19</v>
      </c>
      <c r="G838" t="s">
        <v>19</v>
      </c>
      <c r="H838" t="s">
        <v>82</v>
      </c>
      <c r="I838" t="s">
        <v>1888</v>
      </c>
      <c r="J838">
        <v>123</v>
      </c>
      <c r="K838" t="s">
        <v>84</v>
      </c>
      <c r="L838" t="s">
        <v>85</v>
      </c>
      <c r="M838" t="s">
        <v>86</v>
      </c>
      <c r="N838">
        <v>1</v>
      </c>
      <c r="O838" s="1">
        <v>44666.441053240742</v>
      </c>
      <c r="P838" s="1">
        <v>44666.503182870372</v>
      </c>
      <c r="Q838">
        <v>5125</v>
      </c>
      <c r="R838">
        <v>243</v>
      </c>
      <c r="S838" t="b">
        <v>0</v>
      </c>
      <c r="T838" t="s">
        <v>87</v>
      </c>
      <c r="U838" t="b">
        <v>0</v>
      </c>
      <c r="V838" t="s">
        <v>88</v>
      </c>
      <c r="W838" s="1">
        <v>44666.503182870372</v>
      </c>
      <c r="X838">
        <v>60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123</v>
      </c>
      <c r="AE838">
        <v>118</v>
      </c>
      <c r="AF838">
        <v>0</v>
      </c>
      <c r="AG838">
        <v>2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45">
      <c r="A839" t="s">
        <v>1889</v>
      </c>
      <c r="B839" t="s">
        <v>79</v>
      </c>
      <c r="C839" t="s">
        <v>1887</v>
      </c>
      <c r="D839" t="s">
        <v>81</v>
      </c>
      <c r="E839" s="2" t="str">
        <f>HYPERLINK("capsilon://?command=openfolder&amp;siteaddress=FAM.docvelocity-na8.net&amp;folderid=FX36C6458F-B04C-86CB-0911-3B4BF92888E2","FX22044266")</f>
        <v>FX22044266</v>
      </c>
      <c r="F839" t="s">
        <v>19</v>
      </c>
      <c r="G839" t="s">
        <v>19</v>
      </c>
      <c r="H839" t="s">
        <v>82</v>
      </c>
      <c r="I839" t="s">
        <v>1890</v>
      </c>
      <c r="J839">
        <v>284</v>
      </c>
      <c r="K839" t="s">
        <v>84</v>
      </c>
      <c r="L839" t="s">
        <v>85</v>
      </c>
      <c r="M839" t="s">
        <v>86</v>
      </c>
      <c r="N839">
        <v>1</v>
      </c>
      <c r="O839" s="1">
        <v>44666.441076388888</v>
      </c>
      <c r="P839" s="1">
        <v>44666.503993055558</v>
      </c>
      <c r="Q839">
        <v>5296</v>
      </c>
      <c r="R839">
        <v>140</v>
      </c>
      <c r="S839" t="b">
        <v>0</v>
      </c>
      <c r="T839" t="s">
        <v>87</v>
      </c>
      <c r="U839" t="b">
        <v>0</v>
      </c>
      <c r="V839" t="s">
        <v>88</v>
      </c>
      <c r="W839" s="1">
        <v>44666.503993055558</v>
      </c>
      <c r="X839">
        <v>69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284</v>
      </c>
      <c r="AE839">
        <v>279</v>
      </c>
      <c r="AF839">
        <v>0</v>
      </c>
      <c r="AG839">
        <v>5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45">
      <c r="A840" t="s">
        <v>1891</v>
      </c>
      <c r="B840" t="s">
        <v>79</v>
      </c>
      <c r="C840" t="s">
        <v>1887</v>
      </c>
      <c r="D840" t="s">
        <v>81</v>
      </c>
      <c r="E840" s="2" t="str">
        <f>HYPERLINK("capsilon://?command=openfolder&amp;siteaddress=FAM.docvelocity-na8.net&amp;folderid=FX36C6458F-B04C-86CB-0911-3B4BF92888E2","FX22044266")</f>
        <v>FX22044266</v>
      </c>
      <c r="F840" t="s">
        <v>19</v>
      </c>
      <c r="G840" t="s">
        <v>19</v>
      </c>
      <c r="H840" t="s">
        <v>82</v>
      </c>
      <c r="I840" t="s">
        <v>1892</v>
      </c>
      <c r="J840">
        <v>28</v>
      </c>
      <c r="K840" t="s">
        <v>84</v>
      </c>
      <c r="L840" t="s">
        <v>85</v>
      </c>
      <c r="M840" t="s">
        <v>86</v>
      </c>
      <c r="N840">
        <v>2</v>
      </c>
      <c r="O840" s="1">
        <v>44666.441284722219</v>
      </c>
      <c r="P840" s="1">
        <v>44666.486666666664</v>
      </c>
      <c r="Q840">
        <v>3634</v>
      </c>
      <c r="R840">
        <v>287</v>
      </c>
      <c r="S840" t="b">
        <v>0</v>
      </c>
      <c r="T840" t="s">
        <v>87</v>
      </c>
      <c r="U840" t="b">
        <v>0</v>
      </c>
      <c r="V840" t="s">
        <v>148</v>
      </c>
      <c r="W840" s="1">
        <v>44666.473935185182</v>
      </c>
      <c r="X840">
        <v>158</v>
      </c>
      <c r="Y840">
        <v>21</v>
      </c>
      <c r="Z840">
        <v>0</v>
      </c>
      <c r="AA840">
        <v>21</v>
      </c>
      <c r="AB840">
        <v>0</v>
      </c>
      <c r="AC840">
        <v>0</v>
      </c>
      <c r="AD840">
        <v>7</v>
      </c>
      <c r="AE840">
        <v>0</v>
      </c>
      <c r="AF840">
        <v>0</v>
      </c>
      <c r="AG840">
        <v>0</v>
      </c>
      <c r="AH840" t="s">
        <v>413</v>
      </c>
      <c r="AI840" s="1">
        <v>44666.486666666664</v>
      </c>
      <c r="AJ840">
        <v>129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45">
      <c r="A841" t="s">
        <v>1893</v>
      </c>
      <c r="B841" t="s">
        <v>79</v>
      </c>
      <c r="C841" t="s">
        <v>1894</v>
      </c>
      <c r="D841" t="s">
        <v>81</v>
      </c>
      <c r="E841" s="2" t="str">
        <f>HYPERLINK("capsilon://?command=openfolder&amp;siteaddress=FAM.docvelocity-na8.net&amp;folderid=FX4282A06F-9E15-0D20-91BD-8038132FEBD3","FX22045542")</f>
        <v>FX22045542</v>
      </c>
      <c r="F841" t="s">
        <v>19</v>
      </c>
      <c r="G841" t="s">
        <v>19</v>
      </c>
      <c r="H841" t="s">
        <v>82</v>
      </c>
      <c r="I841" t="s">
        <v>1895</v>
      </c>
      <c r="J841">
        <v>83</v>
      </c>
      <c r="K841" t="s">
        <v>84</v>
      </c>
      <c r="L841" t="s">
        <v>85</v>
      </c>
      <c r="M841" t="s">
        <v>86</v>
      </c>
      <c r="N841">
        <v>1</v>
      </c>
      <c r="O841" s="1">
        <v>44666.45108796296</v>
      </c>
      <c r="P841" s="1">
        <v>44666.505844907406</v>
      </c>
      <c r="Q841">
        <v>4453</v>
      </c>
      <c r="R841">
        <v>278</v>
      </c>
      <c r="S841" t="b">
        <v>0</v>
      </c>
      <c r="T841" t="s">
        <v>87</v>
      </c>
      <c r="U841" t="b">
        <v>0</v>
      </c>
      <c r="V841" t="s">
        <v>88</v>
      </c>
      <c r="W841" s="1">
        <v>44666.505844907406</v>
      </c>
      <c r="X841">
        <v>142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83</v>
      </c>
      <c r="AE841">
        <v>78</v>
      </c>
      <c r="AF841">
        <v>0</v>
      </c>
      <c r="AG841">
        <v>2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45">
      <c r="A842" t="s">
        <v>1896</v>
      </c>
      <c r="B842" t="s">
        <v>79</v>
      </c>
      <c r="C842" t="s">
        <v>1897</v>
      </c>
      <c r="D842" t="s">
        <v>81</v>
      </c>
      <c r="E842" s="2" t="str">
        <f>HYPERLINK("capsilon://?command=openfolder&amp;siteaddress=FAM.docvelocity-na8.net&amp;folderid=FX2277416F-3CA2-35A8-BA76-2838DF1A6FA6","FX2204266")</f>
        <v>FX2204266</v>
      </c>
      <c r="F842" t="s">
        <v>19</v>
      </c>
      <c r="G842" t="s">
        <v>19</v>
      </c>
      <c r="H842" t="s">
        <v>82</v>
      </c>
      <c r="I842" t="s">
        <v>1898</v>
      </c>
      <c r="J842">
        <v>127</v>
      </c>
      <c r="K842" t="s">
        <v>84</v>
      </c>
      <c r="L842" t="s">
        <v>85</v>
      </c>
      <c r="M842" t="s">
        <v>86</v>
      </c>
      <c r="N842">
        <v>2</v>
      </c>
      <c r="O842" s="1">
        <v>44666.464305555557</v>
      </c>
      <c r="P842" s="1">
        <v>44666.496631944443</v>
      </c>
      <c r="Q842">
        <v>1625</v>
      </c>
      <c r="R842">
        <v>1168</v>
      </c>
      <c r="S842" t="b">
        <v>0</v>
      </c>
      <c r="T842" t="s">
        <v>87</v>
      </c>
      <c r="U842" t="b">
        <v>0</v>
      </c>
      <c r="V842" t="s">
        <v>158</v>
      </c>
      <c r="W842" s="1">
        <v>44666.477546296293</v>
      </c>
      <c r="X842">
        <v>382</v>
      </c>
      <c r="Y842">
        <v>112</v>
      </c>
      <c r="Z842">
        <v>0</v>
      </c>
      <c r="AA842">
        <v>112</v>
      </c>
      <c r="AB842">
        <v>0</v>
      </c>
      <c r="AC842">
        <v>6</v>
      </c>
      <c r="AD842">
        <v>15</v>
      </c>
      <c r="AE842">
        <v>0</v>
      </c>
      <c r="AF842">
        <v>0</v>
      </c>
      <c r="AG842">
        <v>0</v>
      </c>
      <c r="AH842" t="s">
        <v>413</v>
      </c>
      <c r="AI842" s="1">
        <v>44666.496631944443</v>
      </c>
      <c r="AJ842">
        <v>786</v>
      </c>
      <c r="AK842">
        <v>5</v>
      </c>
      <c r="AL842">
        <v>0</v>
      </c>
      <c r="AM842">
        <v>5</v>
      </c>
      <c r="AN842">
        <v>0</v>
      </c>
      <c r="AO842">
        <v>5</v>
      </c>
      <c r="AP842">
        <v>10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45">
      <c r="A843" t="s">
        <v>1899</v>
      </c>
      <c r="B843" t="s">
        <v>79</v>
      </c>
      <c r="C843" t="s">
        <v>1604</v>
      </c>
      <c r="D843" t="s">
        <v>81</v>
      </c>
      <c r="E843" s="2" t="str">
        <f>HYPERLINK("capsilon://?command=openfolder&amp;siteaddress=FAM.docvelocity-na8.net&amp;folderid=FX00DF6215-9FB4-56F9-4E1C-B75546FA4534","FX2204708")</f>
        <v>FX2204708</v>
      </c>
      <c r="F843" t="s">
        <v>19</v>
      </c>
      <c r="G843" t="s">
        <v>19</v>
      </c>
      <c r="H843" t="s">
        <v>82</v>
      </c>
      <c r="I843" t="s">
        <v>1900</v>
      </c>
      <c r="J843">
        <v>0</v>
      </c>
      <c r="K843" t="s">
        <v>84</v>
      </c>
      <c r="L843" t="s">
        <v>85</v>
      </c>
      <c r="M843" t="s">
        <v>86</v>
      </c>
      <c r="N843">
        <v>2</v>
      </c>
      <c r="O843" s="1">
        <v>44666.465358796297</v>
      </c>
      <c r="P843" s="1">
        <v>44666.537222222221</v>
      </c>
      <c r="Q843">
        <v>5326</v>
      </c>
      <c r="R843">
        <v>883</v>
      </c>
      <c r="S843" t="b">
        <v>0</v>
      </c>
      <c r="T843" t="s">
        <v>87</v>
      </c>
      <c r="U843" t="b">
        <v>0</v>
      </c>
      <c r="V843" t="s">
        <v>189</v>
      </c>
      <c r="W843" s="1">
        <v>44666.497430555559</v>
      </c>
      <c r="X843">
        <v>92</v>
      </c>
      <c r="Y843">
        <v>0</v>
      </c>
      <c r="Z843">
        <v>0</v>
      </c>
      <c r="AA843">
        <v>0</v>
      </c>
      <c r="AB843">
        <v>52</v>
      </c>
      <c r="AC843">
        <v>0</v>
      </c>
      <c r="AD843">
        <v>0</v>
      </c>
      <c r="AE843">
        <v>0</v>
      </c>
      <c r="AF843">
        <v>0</v>
      </c>
      <c r="AG843">
        <v>0</v>
      </c>
      <c r="AH843" t="s">
        <v>115</v>
      </c>
      <c r="AI843" s="1">
        <v>44666.537222222221</v>
      </c>
      <c r="AJ843">
        <v>104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45">
      <c r="A844" t="s">
        <v>1901</v>
      </c>
      <c r="B844" t="s">
        <v>79</v>
      </c>
      <c r="C844" t="s">
        <v>1902</v>
      </c>
      <c r="D844" t="s">
        <v>81</v>
      </c>
      <c r="E844" s="2" t="str">
        <f>HYPERLINK("capsilon://?command=openfolder&amp;siteaddress=FAM.docvelocity-na8.net&amp;folderid=FXC4F52205-20CB-C9C9-3EC4-D0E4B61CF142","FX22042691")</f>
        <v>FX22042691</v>
      </c>
      <c r="F844" t="s">
        <v>19</v>
      </c>
      <c r="G844" t="s">
        <v>19</v>
      </c>
      <c r="H844" t="s">
        <v>82</v>
      </c>
      <c r="I844" t="s">
        <v>1903</v>
      </c>
      <c r="J844">
        <v>117</v>
      </c>
      <c r="K844" t="s">
        <v>84</v>
      </c>
      <c r="L844" t="s">
        <v>85</v>
      </c>
      <c r="M844" t="s">
        <v>86</v>
      </c>
      <c r="N844">
        <v>1</v>
      </c>
      <c r="O844" s="1">
        <v>44666.470659722225</v>
      </c>
      <c r="P844" s="1">
        <v>44666.507708333331</v>
      </c>
      <c r="Q844">
        <v>2922</v>
      </c>
      <c r="R844">
        <v>279</v>
      </c>
      <c r="S844" t="b">
        <v>0</v>
      </c>
      <c r="T844" t="s">
        <v>87</v>
      </c>
      <c r="U844" t="b">
        <v>0</v>
      </c>
      <c r="V844" t="s">
        <v>88</v>
      </c>
      <c r="W844" s="1">
        <v>44666.507708333331</v>
      </c>
      <c r="X844">
        <v>153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117</v>
      </c>
      <c r="AE844">
        <v>105</v>
      </c>
      <c r="AF844">
        <v>0</v>
      </c>
      <c r="AG844">
        <v>8</v>
      </c>
      <c r="AH844" t="s">
        <v>87</v>
      </c>
      <c r="AI844" t="s">
        <v>87</v>
      </c>
      <c r="AJ844" t="s">
        <v>87</v>
      </c>
      <c r="AK844" t="s">
        <v>87</v>
      </c>
      <c r="AL844" t="s">
        <v>87</v>
      </c>
      <c r="AM844" t="s">
        <v>87</v>
      </c>
      <c r="AN844" t="s">
        <v>87</v>
      </c>
      <c r="AO844" t="s">
        <v>87</v>
      </c>
      <c r="AP844" t="s">
        <v>87</v>
      </c>
      <c r="AQ844" t="s">
        <v>87</v>
      </c>
      <c r="AR844" t="s">
        <v>87</v>
      </c>
      <c r="AS844" t="s">
        <v>87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45">
      <c r="A845" t="s">
        <v>1904</v>
      </c>
      <c r="B845" t="s">
        <v>79</v>
      </c>
      <c r="C845" t="s">
        <v>1905</v>
      </c>
      <c r="D845" t="s">
        <v>81</v>
      </c>
      <c r="E845" s="2" t="str">
        <f>HYPERLINK("capsilon://?command=openfolder&amp;siteaddress=FAM.docvelocity-na8.net&amp;folderid=FX5A0E7ECE-57D9-0698-EE16-1A4C43CD606B","FX22045433")</f>
        <v>FX22045433</v>
      </c>
      <c r="F845" t="s">
        <v>19</v>
      </c>
      <c r="G845" t="s">
        <v>19</v>
      </c>
      <c r="H845" t="s">
        <v>82</v>
      </c>
      <c r="I845" t="s">
        <v>1906</v>
      </c>
      <c r="J845">
        <v>165</v>
      </c>
      <c r="K845" t="s">
        <v>84</v>
      </c>
      <c r="L845" t="s">
        <v>85</v>
      </c>
      <c r="M845" t="s">
        <v>86</v>
      </c>
      <c r="N845">
        <v>1</v>
      </c>
      <c r="O845" s="1">
        <v>44666.473877314813</v>
      </c>
      <c r="P845" s="1">
        <v>44666.513310185182</v>
      </c>
      <c r="Q845">
        <v>2783</v>
      </c>
      <c r="R845">
        <v>624</v>
      </c>
      <c r="S845" t="b">
        <v>0</v>
      </c>
      <c r="T845" t="s">
        <v>87</v>
      </c>
      <c r="U845" t="b">
        <v>0</v>
      </c>
      <c r="V845" t="s">
        <v>88</v>
      </c>
      <c r="W845" s="1">
        <v>44666.513310185182</v>
      </c>
      <c r="X845">
        <v>483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165</v>
      </c>
      <c r="AE845">
        <v>153</v>
      </c>
      <c r="AF845">
        <v>0</v>
      </c>
      <c r="AG845">
        <v>8</v>
      </c>
      <c r="AH845" t="s">
        <v>87</v>
      </c>
      <c r="AI845" t="s">
        <v>87</v>
      </c>
      <c r="AJ845" t="s">
        <v>87</v>
      </c>
      <c r="AK845" t="s">
        <v>87</v>
      </c>
      <c r="AL845" t="s">
        <v>87</v>
      </c>
      <c r="AM845" t="s">
        <v>87</v>
      </c>
      <c r="AN845" t="s">
        <v>87</v>
      </c>
      <c r="AO845" t="s">
        <v>87</v>
      </c>
      <c r="AP845" t="s">
        <v>87</v>
      </c>
      <c r="AQ845" t="s">
        <v>87</v>
      </c>
      <c r="AR845" t="s">
        <v>87</v>
      </c>
      <c r="AS845" t="s">
        <v>87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45">
      <c r="A846" t="s">
        <v>1907</v>
      </c>
      <c r="B846" t="s">
        <v>79</v>
      </c>
      <c r="C846" t="s">
        <v>1908</v>
      </c>
      <c r="D846" t="s">
        <v>81</v>
      </c>
      <c r="E846" s="2" t="str">
        <f>HYPERLINK("capsilon://?command=openfolder&amp;siteaddress=FAM.docvelocity-na8.net&amp;folderid=FXAE7A0D6F-3D96-AC35-D00E-CE57327AC0CD","FX220312146")</f>
        <v>FX220312146</v>
      </c>
      <c r="F846" t="s">
        <v>19</v>
      </c>
      <c r="G846" t="s">
        <v>19</v>
      </c>
      <c r="H846" t="s">
        <v>82</v>
      </c>
      <c r="I846" t="s">
        <v>1909</v>
      </c>
      <c r="J846">
        <v>0</v>
      </c>
      <c r="K846" t="s">
        <v>84</v>
      </c>
      <c r="L846" t="s">
        <v>85</v>
      </c>
      <c r="M846" t="s">
        <v>81</v>
      </c>
      <c r="N846">
        <v>2</v>
      </c>
      <c r="O846" s="1">
        <v>44666.492812500001</v>
      </c>
      <c r="P846" s="1">
        <v>44666.59820601852</v>
      </c>
      <c r="Q846">
        <v>7085</v>
      </c>
      <c r="R846">
        <v>2021</v>
      </c>
      <c r="S846" t="b">
        <v>0</v>
      </c>
      <c r="T846" t="s">
        <v>1910</v>
      </c>
      <c r="U846" t="b">
        <v>0</v>
      </c>
      <c r="V846" t="s">
        <v>189</v>
      </c>
      <c r="W846" s="1">
        <v>44666.519016203703</v>
      </c>
      <c r="X846">
        <v>1812</v>
      </c>
      <c r="Y846">
        <v>52</v>
      </c>
      <c r="Z846">
        <v>0</v>
      </c>
      <c r="AA846">
        <v>52</v>
      </c>
      <c r="AB846">
        <v>0</v>
      </c>
      <c r="AC846">
        <v>28</v>
      </c>
      <c r="AD846">
        <v>-52</v>
      </c>
      <c r="AE846">
        <v>0</v>
      </c>
      <c r="AF846">
        <v>0</v>
      </c>
      <c r="AG846">
        <v>0</v>
      </c>
      <c r="AH846" t="s">
        <v>1910</v>
      </c>
      <c r="AI846" s="1">
        <v>44666.59820601852</v>
      </c>
      <c r="AJ846">
        <v>7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-52</v>
      </c>
      <c r="AQ846">
        <v>0</v>
      </c>
      <c r="AR846">
        <v>0</v>
      </c>
      <c r="AS846">
        <v>0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45">
      <c r="A847" t="s">
        <v>1911</v>
      </c>
      <c r="B847" t="s">
        <v>79</v>
      </c>
      <c r="C847" t="s">
        <v>1912</v>
      </c>
      <c r="D847" t="s">
        <v>81</v>
      </c>
      <c r="E847" s="2" t="str">
        <f>HYPERLINK("capsilon://?command=openfolder&amp;siteaddress=FAM.docvelocity-na8.net&amp;folderid=FX57B34363-3E79-9821-E766-B6633AF38C1A","FX22031690")</f>
        <v>FX22031690</v>
      </c>
      <c r="F847" t="s">
        <v>19</v>
      </c>
      <c r="G847" t="s">
        <v>19</v>
      </c>
      <c r="H847" t="s">
        <v>82</v>
      </c>
      <c r="I847" t="s">
        <v>1913</v>
      </c>
      <c r="J847">
        <v>0</v>
      </c>
      <c r="K847" t="s">
        <v>84</v>
      </c>
      <c r="L847" t="s">
        <v>85</v>
      </c>
      <c r="M847" t="s">
        <v>86</v>
      </c>
      <c r="N847">
        <v>2</v>
      </c>
      <c r="O847" s="1">
        <v>44666.498101851852</v>
      </c>
      <c r="P847" s="1">
        <v>44666.596631944441</v>
      </c>
      <c r="Q847">
        <v>8433</v>
      </c>
      <c r="R847">
        <v>80</v>
      </c>
      <c r="S847" t="b">
        <v>0</v>
      </c>
      <c r="T847" t="s">
        <v>87</v>
      </c>
      <c r="U847" t="b">
        <v>0</v>
      </c>
      <c r="V847" t="s">
        <v>130</v>
      </c>
      <c r="W847" s="1">
        <v>44666.506805555553</v>
      </c>
      <c r="X847">
        <v>37</v>
      </c>
      <c r="Y847">
        <v>0</v>
      </c>
      <c r="Z847">
        <v>0</v>
      </c>
      <c r="AA847">
        <v>0</v>
      </c>
      <c r="AB847">
        <v>37</v>
      </c>
      <c r="AC847">
        <v>0</v>
      </c>
      <c r="AD847">
        <v>0</v>
      </c>
      <c r="AE847">
        <v>0</v>
      </c>
      <c r="AF847">
        <v>0</v>
      </c>
      <c r="AG847">
        <v>0</v>
      </c>
      <c r="AH847" t="s">
        <v>102</v>
      </c>
      <c r="AI847" s="1">
        <v>44666.596631944441</v>
      </c>
      <c r="AJ847">
        <v>27</v>
      </c>
      <c r="AK847">
        <v>0</v>
      </c>
      <c r="AL847">
        <v>0</v>
      </c>
      <c r="AM847">
        <v>0</v>
      </c>
      <c r="AN847">
        <v>37</v>
      </c>
      <c r="AO847">
        <v>0</v>
      </c>
      <c r="AP847">
        <v>0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45">
      <c r="A848" t="s">
        <v>1914</v>
      </c>
      <c r="B848" t="s">
        <v>79</v>
      </c>
      <c r="C848" t="s">
        <v>1915</v>
      </c>
      <c r="D848" t="s">
        <v>81</v>
      </c>
      <c r="E848" s="2" t="str">
        <f>HYPERLINK("capsilon://?command=openfolder&amp;siteaddress=FAM.docvelocity-na8.net&amp;folderid=FX586D7BEF-821A-34F6-9FFB-DFAE14190731","FX22044447")</f>
        <v>FX22044447</v>
      </c>
      <c r="F848" t="s">
        <v>19</v>
      </c>
      <c r="G848" t="s">
        <v>19</v>
      </c>
      <c r="H848" t="s">
        <v>82</v>
      </c>
      <c r="I848" t="s">
        <v>1916</v>
      </c>
      <c r="J848">
        <v>559</v>
      </c>
      <c r="K848" t="s">
        <v>84</v>
      </c>
      <c r="L848" t="s">
        <v>85</v>
      </c>
      <c r="M848" t="s">
        <v>86</v>
      </c>
      <c r="N848">
        <v>1</v>
      </c>
      <c r="O848" s="1">
        <v>44666.50240740741</v>
      </c>
      <c r="P848" s="1">
        <v>44666.515972222223</v>
      </c>
      <c r="Q848">
        <v>869</v>
      </c>
      <c r="R848">
        <v>303</v>
      </c>
      <c r="S848" t="b">
        <v>0</v>
      </c>
      <c r="T848" t="s">
        <v>87</v>
      </c>
      <c r="U848" t="b">
        <v>0</v>
      </c>
      <c r="V848" t="s">
        <v>88</v>
      </c>
      <c r="W848" s="1">
        <v>44666.515972222223</v>
      </c>
      <c r="X848">
        <v>229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559</v>
      </c>
      <c r="AE848">
        <v>535</v>
      </c>
      <c r="AF848">
        <v>0</v>
      </c>
      <c r="AG848">
        <v>10</v>
      </c>
      <c r="AH848" t="s">
        <v>87</v>
      </c>
      <c r="AI848" t="s">
        <v>87</v>
      </c>
      <c r="AJ848" t="s">
        <v>87</v>
      </c>
      <c r="AK848" t="s">
        <v>87</v>
      </c>
      <c r="AL848" t="s">
        <v>87</v>
      </c>
      <c r="AM848" t="s">
        <v>87</v>
      </c>
      <c r="AN848" t="s">
        <v>87</v>
      </c>
      <c r="AO848" t="s">
        <v>87</v>
      </c>
      <c r="AP848" t="s">
        <v>87</v>
      </c>
      <c r="AQ848" t="s">
        <v>87</v>
      </c>
      <c r="AR848" t="s">
        <v>87</v>
      </c>
      <c r="AS848" t="s">
        <v>87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45">
      <c r="A849" t="s">
        <v>1917</v>
      </c>
      <c r="B849" t="s">
        <v>79</v>
      </c>
      <c r="C849" t="s">
        <v>1579</v>
      </c>
      <c r="D849" t="s">
        <v>81</v>
      </c>
      <c r="E849" s="2" t="str">
        <f>HYPERLINK("capsilon://?command=openfolder&amp;siteaddress=FAM.docvelocity-na8.net&amp;folderid=FX2D6F38E9-BBD7-81EE-4265-A8E4C55180DB","FX22043080")</f>
        <v>FX22043080</v>
      </c>
      <c r="F849" t="s">
        <v>19</v>
      </c>
      <c r="G849" t="s">
        <v>19</v>
      </c>
      <c r="H849" t="s">
        <v>82</v>
      </c>
      <c r="I849" t="s">
        <v>1849</v>
      </c>
      <c r="J849">
        <v>56</v>
      </c>
      <c r="K849" t="s">
        <v>84</v>
      </c>
      <c r="L849" t="s">
        <v>85</v>
      </c>
      <c r="M849" t="s">
        <v>86</v>
      </c>
      <c r="N849">
        <v>2</v>
      </c>
      <c r="O849" s="1">
        <v>44666.503738425927</v>
      </c>
      <c r="P849" s="1">
        <v>44666.528819444444</v>
      </c>
      <c r="Q849">
        <v>507</v>
      </c>
      <c r="R849">
        <v>1660</v>
      </c>
      <c r="S849" t="b">
        <v>0</v>
      </c>
      <c r="T849" t="s">
        <v>87</v>
      </c>
      <c r="U849" t="b">
        <v>1</v>
      </c>
      <c r="V849" t="s">
        <v>114</v>
      </c>
      <c r="W849" s="1">
        <v>44666.510694444441</v>
      </c>
      <c r="X849">
        <v>569</v>
      </c>
      <c r="Y849">
        <v>21</v>
      </c>
      <c r="Z849">
        <v>0</v>
      </c>
      <c r="AA849">
        <v>21</v>
      </c>
      <c r="AB849">
        <v>21</v>
      </c>
      <c r="AC849">
        <v>10</v>
      </c>
      <c r="AD849">
        <v>35</v>
      </c>
      <c r="AE849">
        <v>0</v>
      </c>
      <c r="AF849">
        <v>0</v>
      </c>
      <c r="AG849">
        <v>0</v>
      </c>
      <c r="AH849" t="s">
        <v>190</v>
      </c>
      <c r="AI849" s="1">
        <v>44666.528819444444</v>
      </c>
      <c r="AJ849">
        <v>156</v>
      </c>
      <c r="AK849">
        <v>1</v>
      </c>
      <c r="AL849">
        <v>0</v>
      </c>
      <c r="AM849">
        <v>1</v>
      </c>
      <c r="AN849">
        <v>0</v>
      </c>
      <c r="AO849">
        <v>1</v>
      </c>
      <c r="AP849">
        <v>34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45">
      <c r="A850" t="s">
        <v>1918</v>
      </c>
      <c r="B850" t="s">
        <v>79</v>
      </c>
      <c r="C850" t="s">
        <v>1887</v>
      </c>
      <c r="D850" t="s">
        <v>81</v>
      </c>
      <c r="E850" s="2" t="str">
        <f>HYPERLINK("capsilon://?command=openfolder&amp;siteaddress=FAM.docvelocity-na8.net&amp;folderid=FX36C6458F-B04C-86CB-0911-3B4BF92888E2","FX22044266")</f>
        <v>FX22044266</v>
      </c>
      <c r="F850" t="s">
        <v>19</v>
      </c>
      <c r="G850" t="s">
        <v>19</v>
      </c>
      <c r="H850" t="s">
        <v>82</v>
      </c>
      <c r="I850" t="s">
        <v>1888</v>
      </c>
      <c r="J850">
        <v>147</v>
      </c>
      <c r="K850" t="s">
        <v>84</v>
      </c>
      <c r="L850" t="s">
        <v>85</v>
      </c>
      <c r="M850" t="s">
        <v>86</v>
      </c>
      <c r="N850">
        <v>2</v>
      </c>
      <c r="O850" s="1">
        <v>44666.503796296296</v>
      </c>
      <c r="P850" s="1">
        <v>44666.540231481478</v>
      </c>
      <c r="Q850">
        <v>278</v>
      </c>
      <c r="R850">
        <v>2870</v>
      </c>
      <c r="S850" t="b">
        <v>0</v>
      </c>
      <c r="T850" t="s">
        <v>87</v>
      </c>
      <c r="U850" t="b">
        <v>1</v>
      </c>
      <c r="V850" t="s">
        <v>148</v>
      </c>
      <c r="W850" s="1">
        <v>44666.53052083333</v>
      </c>
      <c r="X850">
        <v>2082</v>
      </c>
      <c r="Y850">
        <v>102</v>
      </c>
      <c r="Z850">
        <v>0</v>
      </c>
      <c r="AA850">
        <v>102</v>
      </c>
      <c r="AB850">
        <v>0</v>
      </c>
      <c r="AC850">
        <v>42</v>
      </c>
      <c r="AD850">
        <v>45</v>
      </c>
      <c r="AE850">
        <v>0</v>
      </c>
      <c r="AF850">
        <v>0</v>
      </c>
      <c r="AG850">
        <v>0</v>
      </c>
      <c r="AH850" t="s">
        <v>182</v>
      </c>
      <c r="AI850" s="1">
        <v>44666.540231481478</v>
      </c>
      <c r="AJ850">
        <v>596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45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45">
      <c r="A851" t="s">
        <v>1919</v>
      </c>
      <c r="B851" t="s">
        <v>79</v>
      </c>
      <c r="C851" t="s">
        <v>1842</v>
      </c>
      <c r="D851" t="s">
        <v>81</v>
      </c>
      <c r="E851" s="2" t="str">
        <f>HYPERLINK("capsilon://?command=openfolder&amp;siteaddress=FAM.docvelocity-na8.net&amp;folderid=FX0734E411-291C-0EEA-C243-BEE32F9EC26A","FX22044920")</f>
        <v>FX22044920</v>
      </c>
      <c r="F851" t="s">
        <v>19</v>
      </c>
      <c r="G851" t="s">
        <v>19</v>
      </c>
      <c r="H851" t="s">
        <v>82</v>
      </c>
      <c r="I851" t="s">
        <v>1843</v>
      </c>
      <c r="J851">
        <v>749</v>
      </c>
      <c r="K851" t="s">
        <v>84</v>
      </c>
      <c r="L851" t="s">
        <v>85</v>
      </c>
      <c r="M851" t="s">
        <v>86</v>
      </c>
      <c r="N851">
        <v>2</v>
      </c>
      <c r="O851" s="1">
        <v>44666.503831018519</v>
      </c>
      <c r="P851" s="1">
        <v>44666.662592592591</v>
      </c>
      <c r="Q851">
        <v>765</v>
      </c>
      <c r="R851">
        <v>12952</v>
      </c>
      <c r="S851" t="b">
        <v>0</v>
      </c>
      <c r="T851" t="s">
        <v>87</v>
      </c>
      <c r="U851" t="b">
        <v>1</v>
      </c>
      <c r="V851" t="s">
        <v>151</v>
      </c>
      <c r="W851" s="1">
        <v>44666.571701388886</v>
      </c>
      <c r="X851">
        <v>5766</v>
      </c>
      <c r="Y851">
        <v>608</v>
      </c>
      <c r="Z851">
        <v>0</v>
      </c>
      <c r="AA851">
        <v>608</v>
      </c>
      <c r="AB851">
        <v>0</v>
      </c>
      <c r="AC851">
        <v>171</v>
      </c>
      <c r="AD851">
        <v>141</v>
      </c>
      <c r="AE851">
        <v>0</v>
      </c>
      <c r="AF851">
        <v>0</v>
      </c>
      <c r="AG851">
        <v>0</v>
      </c>
      <c r="AH851" t="s">
        <v>182</v>
      </c>
      <c r="AI851" s="1">
        <v>44666.662592592591</v>
      </c>
      <c r="AJ851">
        <v>2017</v>
      </c>
      <c r="AK851">
        <v>6</v>
      </c>
      <c r="AL851">
        <v>0</v>
      </c>
      <c r="AM851">
        <v>6</v>
      </c>
      <c r="AN851">
        <v>0</v>
      </c>
      <c r="AO851">
        <v>6</v>
      </c>
      <c r="AP851">
        <v>135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45">
      <c r="A852" t="s">
        <v>1920</v>
      </c>
      <c r="B852" t="s">
        <v>79</v>
      </c>
      <c r="C852" t="s">
        <v>1887</v>
      </c>
      <c r="D852" t="s">
        <v>81</v>
      </c>
      <c r="E852" s="2" t="str">
        <f>HYPERLINK("capsilon://?command=openfolder&amp;siteaddress=FAM.docvelocity-na8.net&amp;folderid=FX36C6458F-B04C-86CB-0911-3B4BF92888E2","FX22044266")</f>
        <v>FX22044266</v>
      </c>
      <c r="F852" t="s">
        <v>19</v>
      </c>
      <c r="G852" t="s">
        <v>19</v>
      </c>
      <c r="H852" t="s">
        <v>82</v>
      </c>
      <c r="I852" t="s">
        <v>1890</v>
      </c>
      <c r="J852">
        <v>380</v>
      </c>
      <c r="K852" t="s">
        <v>84</v>
      </c>
      <c r="L852" t="s">
        <v>85</v>
      </c>
      <c r="M852" t="s">
        <v>86</v>
      </c>
      <c r="N852">
        <v>2</v>
      </c>
      <c r="O852" s="1">
        <v>44666.504687499997</v>
      </c>
      <c r="P852" s="1">
        <v>44666.547997685186</v>
      </c>
      <c r="Q852">
        <v>696</v>
      </c>
      <c r="R852">
        <v>3046</v>
      </c>
      <c r="S852" t="b">
        <v>0</v>
      </c>
      <c r="T852" t="s">
        <v>87</v>
      </c>
      <c r="U852" t="b">
        <v>1</v>
      </c>
      <c r="V852" t="s">
        <v>158</v>
      </c>
      <c r="W852" s="1">
        <v>44666.537789351853</v>
      </c>
      <c r="X852">
        <v>2324</v>
      </c>
      <c r="Y852">
        <v>261</v>
      </c>
      <c r="Z852">
        <v>0</v>
      </c>
      <c r="AA852">
        <v>261</v>
      </c>
      <c r="AB852">
        <v>0</v>
      </c>
      <c r="AC852">
        <v>63</v>
      </c>
      <c r="AD852">
        <v>119</v>
      </c>
      <c r="AE852">
        <v>0</v>
      </c>
      <c r="AF852">
        <v>0</v>
      </c>
      <c r="AG852">
        <v>0</v>
      </c>
      <c r="AH852" t="s">
        <v>182</v>
      </c>
      <c r="AI852" s="1">
        <v>44666.547997685186</v>
      </c>
      <c r="AJ852">
        <v>671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119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45">
      <c r="A853" t="s">
        <v>1921</v>
      </c>
      <c r="B853" t="s">
        <v>79</v>
      </c>
      <c r="C853" t="s">
        <v>1894</v>
      </c>
      <c r="D853" t="s">
        <v>81</v>
      </c>
      <c r="E853" s="2" t="str">
        <f>HYPERLINK("capsilon://?command=openfolder&amp;siteaddress=FAM.docvelocity-na8.net&amp;folderid=FX4282A06F-9E15-0D20-91BD-8038132FEBD3","FX22045542")</f>
        <v>FX22045542</v>
      </c>
      <c r="F853" t="s">
        <v>19</v>
      </c>
      <c r="G853" t="s">
        <v>19</v>
      </c>
      <c r="H853" t="s">
        <v>82</v>
      </c>
      <c r="I853" t="s">
        <v>1895</v>
      </c>
      <c r="J853">
        <v>107</v>
      </c>
      <c r="K853" t="s">
        <v>84</v>
      </c>
      <c r="L853" t="s">
        <v>85</v>
      </c>
      <c r="M853" t="s">
        <v>86</v>
      </c>
      <c r="N853">
        <v>2</v>
      </c>
      <c r="O853" s="1">
        <v>44666.506481481483</v>
      </c>
      <c r="P853" s="1">
        <v>44666.524548611109</v>
      </c>
      <c r="Q853">
        <v>545</v>
      </c>
      <c r="R853">
        <v>1016</v>
      </c>
      <c r="S853" t="b">
        <v>0</v>
      </c>
      <c r="T853" t="s">
        <v>87</v>
      </c>
      <c r="U853" t="b">
        <v>1</v>
      </c>
      <c r="V853" t="s">
        <v>130</v>
      </c>
      <c r="W853" s="1">
        <v>44666.513958333337</v>
      </c>
      <c r="X853">
        <v>617</v>
      </c>
      <c r="Y853">
        <v>77</v>
      </c>
      <c r="Z853">
        <v>0</v>
      </c>
      <c r="AA853">
        <v>77</v>
      </c>
      <c r="AB853">
        <v>0</v>
      </c>
      <c r="AC853">
        <v>36</v>
      </c>
      <c r="AD853">
        <v>30</v>
      </c>
      <c r="AE853">
        <v>0</v>
      </c>
      <c r="AF853">
        <v>0</v>
      </c>
      <c r="AG853">
        <v>0</v>
      </c>
      <c r="AH853" t="s">
        <v>182</v>
      </c>
      <c r="AI853" s="1">
        <v>44666.524548611109</v>
      </c>
      <c r="AJ853">
        <v>399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29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45">
      <c r="A854" t="s">
        <v>1922</v>
      </c>
      <c r="B854" t="s">
        <v>79</v>
      </c>
      <c r="C854" t="s">
        <v>1908</v>
      </c>
      <c r="D854" t="s">
        <v>81</v>
      </c>
      <c r="E854" s="2" t="str">
        <f>HYPERLINK("capsilon://?command=openfolder&amp;siteaddress=FAM.docvelocity-na8.net&amp;folderid=FXAE7A0D6F-3D96-AC35-D00E-CE57327AC0CD","FX220312146")</f>
        <v>FX220312146</v>
      </c>
      <c r="F854" t="s">
        <v>19</v>
      </c>
      <c r="G854" t="s">
        <v>19</v>
      </c>
      <c r="H854" t="s">
        <v>82</v>
      </c>
      <c r="I854" t="s">
        <v>1923</v>
      </c>
      <c r="J854">
        <v>0</v>
      </c>
      <c r="K854" t="s">
        <v>84</v>
      </c>
      <c r="L854" t="s">
        <v>85</v>
      </c>
      <c r="M854" t="s">
        <v>86</v>
      </c>
      <c r="N854">
        <v>2</v>
      </c>
      <c r="O854" s="1">
        <v>44666.506504629629</v>
      </c>
      <c r="P854" s="1">
        <v>44666.599930555552</v>
      </c>
      <c r="Q854">
        <v>6883</v>
      </c>
      <c r="R854">
        <v>1189</v>
      </c>
      <c r="S854" t="b">
        <v>0</v>
      </c>
      <c r="T854" t="s">
        <v>87</v>
      </c>
      <c r="U854" t="b">
        <v>0</v>
      </c>
      <c r="V854" t="s">
        <v>114</v>
      </c>
      <c r="W854" s="1">
        <v>44666.521574074075</v>
      </c>
      <c r="X854">
        <v>905</v>
      </c>
      <c r="Y854">
        <v>52</v>
      </c>
      <c r="Z854">
        <v>0</v>
      </c>
      <c r="AA854">
        <v>52</v>
      </c>
      <c r="AB854">
        <v>0</v>
      </c>
      <c r="AC854">
        <v>28</v>
      </c>
      <c r="AD854">
        <v>-52</v>
      </c>
      <c r="AE854">
        <v>0</v>
      </c>
      <c r="AF854">
        <v>0</v>
      </c>
      <c r="AG854">
        <v>0</v>
      </c>
      <c r="AH854" t="s">
        <v>102</v>
      </c>
      <c r="AI854" s="1">
        <v>44666.599930555552</v>
      </c>
      <c r="AJ854">
        <v>284</v>
      </c>
      <c r="AK854">
        <v>3</v>
      </c>
      <c r="AL854">
        <v>0</v>
      </c>
      <c r="AM854">
        <v>3</v>
      </c>
      <c r="AN854">
        <v>0</v>
      </c>
      <c r="AO854">
        <v>2</v>
      </c>
      <c r="AP854">
        <v>-55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45">
      <c r="A855" t="s">
        <v>1924</v>
      </c>
      <c r="B855" t="s">
        <v>79</v>
      </c>
      <c r="C855" t="s">
        <v>1902</v>
      </c>
      <c r="D855" t="s">
        <v>81</v>
      </c>
      <c r="E855" s="2" t="str">
        <f>HYPERLINK("capsilon://?command=openfolder&amp;siteaddress=FAM.docvelocity-na8.net&amp;folderid=FXC4F52205-20CB-C9C9-3EC4-D0E4B61CF142","FX22042691")</f>
        <v>FX22042691</v>
      </c>
      <c r="F855" t="s">
        <v>19</v>
      </c>
      <c r="G855" t="s">
        <v>19</v>
      </c>
      <c r="H855" t="s">
        <v>82</v>
      </c>
      <c r="I855" t="s">
        <v>1903</v>
      </c>
      <c r="J855">
        <v>289</v>
      </c>
      <c r="K855" t="s">
        <v>84</v>
      </c>
      <c r="L855" t="s">
        <v>85</v>
      </c>
      <c r="M855" t="s">
        <v>86</v>
      </c>
      <c r="N855">
        <v>2</v>
      </c>
      <c r="O855" s="1">
        <v>44666.508703703701</v>
      </c>
      <c r="P855" s="1">
        <v>44666.536307870374</v>
      </c>
      <c r="Q855">
        <v>189</v>
      </c>
      <c r="R855">
        <v>2196</v>
      </c>
      <c r="S855" t="b">
        <v>0</v>
      </c>
      <c r="T855" t="s">
        <v>87</v>
      </c>
      <c r="U855" t="b">
        <v>1</v>
      </c>
      <c r="V855" t="s">
        <v>127</v>
      </c>
      <c r="W855" s="1">
        <v>44666.527569444443</v>
      </c>
      <c r="X855">
        <v>1550</v>
      </c>
      <c r="Y855">
        <v>115</v>
      </c>
      <c r="Z855">
        <v>0</v>
      </c>
      <c r="AA855">
        <v>115</v>
      </c>
      <c r="AB855">
        <v>117</v>
      </c>
      <c r="AC855">
        <v>29</v>
      </c>
      <c r="AD855">
        <v>174</v>
      </c>
      <c r="AE855">
        <v>0</v>
      </c>
      <c r="AF855">
        <v>0</v>
      </c>
      <c r="AG855">
        <v>0</v>
      </c>
      <c r="AH855" t="s">
        <v>190</v>
      </c>
      <c r="AI855" s="1">
        <v>44666.536307870374</v>
      </c>
      <c r="AJ855">
        <v>646</v>
      </c>
      <c r="AK855">
        <v>1</v>
      </c>
      <c r="AL855">
        <v>0</v>
      </c>
      <c r="AM855">
        <v>1</v>
      </c>
      <c r="AN855">
        <v>117</v>
      </c>
      <c r="AO855">
        <v>1</v>
      </c>
      <c r="AP855">
        <v>173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45">
      <c r="A856" t="s">
        <v>1925</v>
      </c>
      <c r="B856" t="s">
        <v>79</v>
      </c>
      <c r="C856" t="s">
        <v>1926</v>
      </c>
      <c r="D856" t="s">
        <v>81</v>
      </c>
      <c r="E856" s="2" t="str">
        <f>HYPERLINK("capsilon://?command=openfolder&amp;siteaddress=FAM.docvelocity-na8.net&amp;folderid=FXDF15E99B-9F70-A6F9-6292-CAB954D1204C","FX2203885")</f>
        <v>FX2203885</v>
      </c>
      <c r="F856" t="s">
        <v>19</v>
      </c>
      <c r="G856" t="s">
        <v>19</v>
      </c>
      <c r="H856" t="s">
        <v>82</v>
      </c>
      <c r="I856" t="s">
        <v>1927</v>
      </c>
      <c r="J856">
        <v>0</v>
      </c>
      <c r="K856" t="s">
        <v>84</v>
      </c>
      <c r="L856" t="s">
        <v>85</v>
      </c>
      <c r="M856" t="s">
        <v>86</v>
      </c>
      <c r="N856">
        <v>2</v>
      </c>
      <c r="O856" s="1">
        <v>44666.512361111112</v>
      </c>
      <c r="P856" s="1">
        <v>44666.600104166668</v>
      </c>
      <c r="Q856">
        <v>7477</v>
      </c>
      <c r="R856">
        <v>104</v>
      </c>
      <c r="S856" t="b">
        <v>0</v>
      </c>
      <c r="T856" t="s">
        <v>87</v>
      </c>
      <c r="U856" t="b">
        <v>0</v>
      </c>
      <c r="V856" t="s">
        <v>130</v>
      </c>
      <c r="W856" s="1">
        <v>44666.514999999999</v>
      </c>
      <c r="X856">
        <v>90</v>
      </c>
      <c r="Y856">
        <v>0</v>
      </c>
      <c r="Z856">
        <v>0</v>
      </c>
      <c r="AA856">
        <v>0</v>
      </c>
      <c r="AB856">
        <v>37</v>
      </c>
      <c r="AC856">
        <v>0</v>
      </c>
      <c r="AD856">
        <v>0</v>
      </c>
      <c r="AE856">
        <v>0</v>
      </c>
      <c r="AF856">
        <v>0</v>
      </c>
      <c r="AG856">
        <v>0</v>
      </c>
      <c r="AH856" t="s">
        <v>102</v>
      </c>
      <c r="AI856" s="1">
        <v>44666.600104166668</v>
      </c>
      <c r="AJ856">
        <v>14</v>
      </c>
      <c r="AK856">
        <v>0</v>
      </c>
      <c r="AL856">
        <v>0</v>
      </c>
      <c r="AM856">
        <v>0</v>
      </c>
      <c r="AN856">
        <v>37</v>
      </c>
      <c r="AO856">
        <v>0</v>
      </c>
      <c r="AP856">
        <v>0</v>
      </c>
      <c r="AQ856">
        <v>0</v>
      </c>
      <c r="AR856">
        <v>0</v>
      </c>
      <c r="AS856">
        <v>0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45">
      <c r="A857" t="s">
        <v>1928</v>
      </c>
      <c r="B857" t="s">
        <v>79</v>
      </c>
      <c r="C857" t="s">
        <v>1905</v>
      </c>
      <c r="D857" t="s">
        <v>81</v>
      </c>
      <c r="E857" s="2" t="str">
        <f>HYPERLINK("capsilon://?command=openfolder&amp;siteaddress=FAM.docvelocity-na8.net&amp;folderid=FX5A0E7ECE-57D9-0698-EE16-1A4C43CD606B","FX22045433")</f>
        <v>FX22045433</v>
      </c>
      <c r="F857" t="s">
        <v>19</v>
      </c>
      <c r="G857" t="s">
        <v>19</v>
      </c>
      <c r="H857" t="s">
        <v>82</v>
      </c>
      <c r="I857" t="s">
        <v>1906</v>
      </c>
      <c r="J857">
        <v>325</v>
      </c>
      <c r="K857" t="s">
        <v>84</v>
      </c>
      <c r="L857" t="s">
        <v>85</v>
      </c>
      <c r="M857" t="s">
        <v>86</v>
      </c>
      <c r="N857">
        <v>2</v>
      </c>
      <c r="O857" s="1">
        <v>44666.514074074075</v>
      </c>
      <c r="P857" s="1">
        <v>44666.570601851854</v>
      </c>
      <c r="Q857">
        <v>2214</v>
      </c>
      <c r="R857">
        <v>2670</v>
      </c>
      <c r="S857" t="b">
        <v>0</v>
      </c>
      <c r="T857" t="s">
        <v>87</v>
      </c>
      <c r="U857" t="b">
        <v>1</v>
      </c>
      <c r="V857" t="s">
        <v>130</v>
      </c>
      <c r="W857" s="1">
        <v>44666.537881944445</v>
      </c>
      <c r="X857">
        <v>1976</v>
      </c>
      <c r="Y857">
        <v>252</v>
      </c>
      <c r="Z857">
        <v>0</v>
      </c>
      <c r="AA857">
        <v>252</v>
      </c>
      <c r="AB857">
        <v>0</v>
      </c>
      <c r="AC857">
        <v>60</v>
      </c>
      <c r="AD857">
        <v>73</v>
      </c>
      <c r="AE857">
        <v>0</v>
      </c>
      <c r="AF857">
        <v>0</v>
      </c>
      <c r="AG857">
        <v>0</v>
      </c>
      <c r="AH857" t="s">
        <v>102</v>
      </c>
      <c r="AI857" s="1">
        <v>44666.570601851854</v>
      </c>
      <c r="AJ857">
        <v>438</v>
      </c>
      <c r="AK857">
        <v>4</v>
      </c>
      <c r="AL857">
        <v>0</v>
      </c>
      <c r="AM857">
        <v>4</v>
      </c>
      <c r="AN857">
        <v>10</v>
      </c>
      <c r="AO857">
        <v>3</v>
      </c>
      <c r="AP857">
        <v>69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45">
      <c r="A858" t="s">
        <v>1929</v>
      </c>
      <c r="B858" t="s">
        <v>79</v>
      </c>
      <c r="C858" t="s">
        <v>1915</v>
      </c>
      <c r="D858" t="s">
        <v>81</v>
      </c>
      <c r="E858" s="2" t="str">
        <f>HYPERLINK("capsilon://?command=openfolder&amp;siteaddress=FAM.docvelocity-na8.net&amp;folderid=FX586D7BEF-821A-34F6-9FFB-DFAE14190731","FX22044447")</f>
        <v>FX22044447</v>
      </c>
      <c r="F858" t="s">
        <v>19</v>
      </c>
      <c r="G858" t="s">
        <v>19</v>
      </c>
      <c r="H858" t="s">
        <v>82</v>
      </c>
      <c r="I858" t="s">
        <v>1916</v>
      </c>
      <c r="J858">
        <v>711</v>
      </c>
      <c r="K858" t="s">
        <v>84</v>
      </c>
      <c r="L858" t="s">
        <v>85</v>
      </c>
      <c r="M858" t="s">
        <v>86</v>
      </c>
      <c r="N858">
        <v>2</v>
      </c>
      <c r="O858" s="1">
        <v>44666.517083333332</v>
      </c>
      <c r="P858" s="1">
        <v>44666.654687499999</v>
      </c>
      <c r="Q858">
        <v>2897</v>
      </c>
      <c r="R858">
        <v>8992</v>
      </c>
      <c r="S858" t="b">
        <v>0</v>
      </c>
      <c r="T858" t="s">
        <v>87</v>
      </c>
      <c r="U858" t="b">
        <v>1</v>
      </c>
      <c r="V858" t="s">
        <v>531</v>
      </c>
      <c r="W858" s="1">
        <v>44666.547002314815</v>
      </c>
      <c r="X858">
        <v>2436</v>
      </c>
      <c r="Y858">
        <v>439</v>
      </c>
      <c r="Z858">
        <v>0</v>
      </c>
      <c r="AA858">
        <v>439</v>
      </c>
      <c r="AB858">
        <v>225</v>
      </c>
      <c r="AC858">
        <v>44</v>
      </c>
      <c r="AD858">
        <v>272</v>
      </c>
      <c r="AE858">
        <v>0</v>
      </c>
      <c r="AF858">
        <v>0</v>
      </c>
      <c r="AG858">
        <v>0</v>
      </c>
      <c r="AH858" t="s">
        <v>115</v>
      </c>
      <c r="AI858" s="1">
        <v>44666.654687499999</v>
      </c>
      <c r="AJ858">
        <v>6516</v>
      </c>
      <c r="AK858">
        <v>28</v>
      </c>
      <c r="AL858">
        <v>0</v>
      </c>
      <c r="AM858">
        <v>28</v>
      </c>
      <c r="AN858">
        <v>225</v>
      </c>
      <c r="AO858">
        <v>28</v>
      </c>
      <c r="AP858">
        <v>244</v>
      </c>
      <c r="AQ858">
        <v>0</v>
      </c>
      <c r="AR858">
        <v>0</v>
      </c>
      <c r="AS858">
        <v>0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45">
      <c r="A859" t="s">
        <v>1930</v>
      </c>
      <c r="B859" t="s">
        <v>79</v>
      </c>
      <c r="C859" t="s">
        <v>1931</v>
      </c>
      <c r="D859" t="s">
        <v>81</v>
      </c>
      <c r="E859" s="2" t="str">
        <f>HYPERLINK("capsilon://?command=openfolder&amp;siteaddress=FAM.docvelocity-na8.net&amp;folderid=FXEEB18721-A5A8-14B5-B63C-0AAA3A3F0B90","FX22038175")</f>
        <v>FX22038175</v>
      </c>
      <c r="F859" t="s">
        <v>19</v>
      </c>
      <c r="G859" t="s">
        <v>19</v>
      </c>
      <c r="H859" t="s">
        <v>82</v>
      </c>
      <c r="I859" t="s">
        <v>1932</v>
      </c>
      <c r="J859">
        <v>0</v>
      </c>
      <c r="K859" t="s">
        <v>84</v>
      </c>
      <c r="L859" t="s">
        <v>85</v>
      </c>
      <c r="M859" t="s">
        <v>86</v>
      </c>
      <c r="N859">
        <v>2</v>
      </c>
      <c r="O859" s="1">
        <v>44666.528379629628</v>
      </c>
      <c r="P859" s="1">
        <v>44666.600289351853</v>
      </c>
      <c r="Q859">
        <v>6039</v>
      </c>
      <c r="R859">
        <v>174</v>
      </c>
      <c r="S859" t="b">
        <v>0</v>
      </c>
      <c r="T859" t="s">
        <v>87</v>
      </c>
      <c r="U859" t="b">
        <v>0</v>
      </c>
      <c r="V859" t="s">
        <v>531</v>
      </c>
      <c r="W859" s="1">
        <v>44666.551458333335</v>
      </c>
      <c r="X859">
        <v>47</v>
      </c>
      <c r="Y859">
        <v>0</v>
      </c>
      <c r="Z859">
        <v>0</v>
      </c>
      <c r="AA859">
        <v>0</v>
      </c>
      <c r="AB859">
        <v>37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102</v>
      </c>
      <c r="AI859" s="1">
        <v>44666.600289351853</v>
      </c>
      <c r="AJ859">
        <v>16</v>
      </c>
      <c r="AK859">
        <v>0</v>
      </c>
      <c r="AL859">
        <v>0</v>
      </c>
      <c r="AM859">
        <v>0</v>
      </c>
      <c r="AN859">
        <v>37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45">
      <c r="A860" t="s">
        <v>1933</v>
      </c>
      <c r="B860" t="s">
        <v>79</v>
      </c>
      <c r="C860" t="s">
        <v>1296</v>
      </c>
      <c r="D860" t="s">
        <v>81</v>
      </c>
      <c r="E860" s="2" t="str">
        <f>HYPERLINK("capsilon://?command=openfolder&amp;siteaddress=FAM.docvelocity-na8.net&amp;folderid=FXEA18ECE4-1502-3D29-6722-CCAFC23EB3F1","FX22021988")</f>
        <v>FX22021988</v>
      </c>
      <c r="F860" t="s">
        <v>19</v>
      </c>
      <c r="G860" t="s">
        <v>19</v>
      </c>
      <c r="H860" t="s">
        <v>82</v>
      </c>
      <c r="I860" t="s">
        <v>1934</v>
      </c>
      <c r="J860">
        <v>112</v>
      </c>
      <c r="K860" t="s">
        <v>84</v>
      </c>
      <c r="L860" t="s">
        <v>85</v>
      </c>
      <c r="M860" t="s">
        <v>86</v>
      </c>
      <c r="N860">
        <v>2</v>
      </c>
      <c r="O860" s="1">
        <v>44666.536307870374</v>
      </c>
      <c r="P860" s="1">
        <v>44666.603333333333</v>
      </c>
      <c r="Q860">
        <v>4654</v>
      </c>
      <c r="R860">
        <v>1137</v>
      </c>
      <c r="S860" t="b">
        <v>0</v>
      </c>
      <c r="T860" t="s">
        <v>87</v>
      </c>
      <c r="U860" t="b">
        <v>0</v>
      </c>
      <c r="V860" t="s">
        <v>531</v>
      </c>
      <c r="W860" s="1">
        <v>44666.559270833335</v>
      </c>
      <c r="X860">
        <v>675</v>
      </c>
      <c r="Y860">
        <v>42</v>
      </c>
      <c r="Z860">
        <v>0</v>
      </c>
      <c r="AA860">
        <v>42</v>
      </c>
      <c r="AB860">
        <v>42</v>
      </c>
      <c r="AC860">
        <v>7</v>
      </c>
      <c r="AD860">
        <v>70</v>
      </c>
      <c r="AE860">
        <v>0</v>
      </c>
      <c r="AF860">
        <v>0</v>
      </c>
      <c r="AG860">
        <v>0</v>
      </c>
      <c r="AH860" t="s">
        <v>102</v>
      </c>
      <c r="AI860" s="1">
        <v>44666.603333333333</v>
      </c>
      <c r="AJ860">
        <v>262</v>
      </c>
      <c r="AK860">
        <v>3</v>
      </c>
      <c r="AL860">
        <v>0</v>
      </c>
      <c r="AM860">
        <v>3</v>
      </c>
      <c r="AN860">
        <v>42</v>
      </c>
      <c r="AO860">
        <v>2</v>
      </c>
      <c r="AP860">
        <v>67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45">
      <c r="A861" t="s">
        <v>1935</v>
      </c>
      <c r="B861" t="s">
        <v>79</v>
      </c>
      <c r="C861" t="s">
        <v>1604</v>
      </c>
      <c r="D861" t="s">
        <v>81</v>
      </c>
      <c r="E861" s="2" t="str">
        <f>HYPERLINK("capsilon://?command=openfolder&amp;siteaddress=FAM.docvelocity-na8.net&amp;folderid=FX00DF6215-9FB4-56F9-4E1C-B75546FA4534","FX2204708")</f>
        <v>FX2204708</v>
      </c>
      <c r="F861" t="s">
        <v>19</v>
      </c>
      <c r="G861" t="s">
        <v>19</v>
      </c>
      <c r="H861" t="s">
        <v>82</v>
      </c>
      <c r="I861" t="s">
        <v>1900</v>
      </c>
      <c r="J861">
        <v>0</v>
      </c>
      <c r="K861" t="s">
        <v>84</v>
      </c>
      <c r="L861" t="s">
        <v>85</v>
      </c>
      <c r="M861" t="s">
        <v>86</v>
      </c>
      <c r="N861">
        <v>2</v>
      </c>
      <c r="O861" s="1">
        <v>44666.537638888891</v>
      </c>
      <c r="P861" s="1">
        <v>44666.596574074072</v>
      </c>
      <c r="Q861">
        <v>2936</v>
      </c>
      <c r="R861">
        <v>2156</v>
      </c>
      <c r="S861" t="b">
        <v>0</v>
      </c>
      <c r="T861" t="s">
        <v>87</v>
      </c>
      <c r="U861" t="b">
        <v>1</v>
      </c>
      <c r="V861" t="s">
        <v>130</v>
      </c>
      <c r="W861" s="1">
        <v>44666.552048611113</v>
      </c>
      <c r="X861">
        <v>1167</v>
      </c>
      <c r="Y861">
        <v>37</v>
      </c>
      <c r="Z861">
        <v>0</v>
      </c>
      <c r="AA861">
        <v>37</v>
      </c>
      <c r="AB861">
        <v>0</v>
      </c>
      <c r="AC861">
        <v>20</v>
      </c>
      <c r="AD861">
        <v>-37</v>
      </c>
      <c r="AE861">
        <v>0</v>
      </c>
      <c r="AF861">
        <v>0</v>
      </c>
      <c r="AG861">
        <v>0</v>
      </c>
      <c r="AH861" t="s">
        <v>479</v>
      </c>
      <c r="AI861" s="1">
        <v>44666.596574074072</v>
      </c>
      <c r="AJ861">
        <v>957</v>
      </c>
      <c r="AK861">
        <v>8</v>
      </c>
      <c r="AL861">
        <v>0</v>
      </c>
      <c r="AM861">
        <v>8</v>
      </c>
      <c r="AN861">
        <v>0</v>
      </c>
      <c r="AO861">
        <v>8</v>
      </c>
      <c r="AP861">
        <v>-45</v>
      </c>
      <c r="AQ861">
        <v>0</v>
      </c>
      <c r="AR861">
        <v>0</v>
      </c>
      <c r="AS861">
        <v>0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45">
      <c r="A862" t="s">
        <v>1936</v>
      </c>
      <c r="B862" t="s">
        <v>79</v>
      </c>
      <c r="C862" t="s">
        <v>1937</v>
      </c>
      <c r="D862" t="s">
        <v>81</v>
      </c>
      <c r="E862" s="2" t="str">
        <f>HYPERLINK("capsilon://?command=openfolder&amp;siteaddress=FAM.docvelocity-na8.net&amp;folderid=FX9787D0B2-8BB8-770C-4FDE-9AFFCC01FA37","FX22041613")</f>
        <v>FX22041613</v>
      </c>
      <c r="F862" t="s">
        <v>19</v>
      </c>
      <c r="G862" t="s">
        <v>19</v>
      </c>
      <c r="H862" t="s">
        <v>82</v>
      </c>
      <c r="I862" t="s">
        <v>1938</v>
      </c>
      <c r="J862">
        <v>28</v>
      </c>
      <c r="K862" t="s">
        <v>84</v>
      </c>
      <c r="L862" t="s">
        <v>85</v>
      </c>
      <c r="M862" t="s">
        <v>86</v>
      </c>
      <c r="N862">
        <v>1</v>
      </c>
      <c r="O862" s="1">
        <v>44666.538587962961</v>
      </c>
      <c r="P862" s="1">
        <v>44666.544259259259</v>
      </c>
      <c r="Q862">
        <v>361</v>
      </c>
      <c r="R862">
        <v>129</v>
      </c>
      <c r="S862" t="b">
        <v>0</v>
      </c>
      <c r="T862" t="s">
        <v>87</v>
      </c>
      <c r="U862" t="b">
        <v>0</v>
      </c>
      <c r="V862" t="s">
        <v>88</v>
      </c>
      <c r="W862" s="1">
        <v>44666.544259259259</v>
      </c>
      <c r="X862">
        <v>129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28</v>
      </c>
      <c r="AE862">
        <v>21</v>
      </c>
      <c r="AF862">
        <v>0</v>
      </c>
      <c r="AG862">
        <v>2</v>
      </c>
      <c r="AH862" t="s">
        <v>87</v>
      </c>
      <c r="AI862" t="s">
        <v>87</v>
      </c>
      <c r="AJ862" t="s">
        <v>87</v>
      </c>
      <c r="AK862" t="s">
        <v>87</v>
      </c>
      <c r="AL862" t="s">
        <v>87</v>
      </c>
      <c r="AM862" t="s">
        <v>87</v>
      </c>
      <c r="AN862" t="s">
        <v>87</v>
      </c>
      <c r="AO862" t="s">
        <v>87</v>
      </c>
      <c r="AP862" t="s">
        <v>87</v>
      </c>
      <c r="AQ862" t="s">
        <v>87</v>
      </c>
      <c r="AR862" t="s">
        <v>87</v>
      </c>
      <c r="AS862" t="s">
        <v>87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45">
      <c r="A863" t="s">
        <v>1939</v>
      </c>
      <c r="B863" t="s">
        <v>79</v>
      </c>
      <c r="C863" t="s">
        <v>1937</v>
      </c>
      <c r="D863" t="s">
        <v>81</v>
      </c>
      <c r="E863" s="2" t="str">
        <f>HYPERLINK("capsilon://?command=openfolder&amp;siteaddress=FAM.docvelocity-na8.net&amp;folderid=FX9787D0B2-8BB8-770C-4FDE-9AFFCC01FA37","FX22041613")</f>
        <v>FX22041613</v>
      </c>
      <c r="F863" t="s">
        <v>19</v>
      </c>
      <c r="G863" t="s">
        <v>19</v>
      </c>
      <c r="H863" t="s">
        <v>82</v>
      </c>
      <c r="I863" t="s">
        <v>1940</v>
      </c>
      <c r="J863">
        <v>82</v>
      </c>
      <c r="K863" t="s">
        <v>84</v>
      </c>
      <c r="L863" t="s">
        <v>85</v>
      </c>
      <c r="M863" t="s">
        <v>86</v>
      </c>
      <c r="N863">
        <v>2</v>
      </c>
      <c r="O863" s="1">
        <v>44666.538773148146</v>
      </c>
      <c r="P863" s="1">
        <v>44666.606319444443</v>
      </c>
      <c r="Q863">
        <v>5582</v>
      </c>
      <c r="R863">
        <v>254</v>
      </c>
      <c r="S863" t="b">
        <v>0</v>
      </c>
      <c r="T863" t="s">
        <v>87</v>
      </c>
      <c r="U863" t="b">
        <v>0</v>
      </c>
      <c r="V863" t="s">
        <v>158</v>
      </c>
      <c r="W863" s="1">
        <v>44666.544942129629</v>
      </c>
      <c r="X863">
        <v>159</v>
      </c>
      <c r="Y863">
        <v>72</v>
      </c>
      <c r="Z863">
        <v>0</v>
      </c>
      <c r="AA863">
        <v>72</v>
      </c>
      <c r="AB863">
        <v>0</v>
      </c>
      <c r="AC863">
        <v>0</v>
      </c>
      <c r="AD863">
        <v>10</v>
      </c>
      <c r="AE863">
        <v>0</v>
      </c>
      <c r="AF863">
        <v>0</v>
      </c>
      <c r="AG863">
        <v>0</v>
      </c>
      <c r="AH863" t="s">
        <v>102</v>
      </c>
      <c r="AI863" s="1">
        <v>44666.606319444443</v>
      </c>
      <c r="AJ863">
        <v>95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10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45">
      <c r="A864" t="s">
        <v>1941</v>
      </c>
      <c r="B864" t="s">
        <v>79</v>
      </c>
      <c r="C864" t="s">
        <v>1942</v>
      </c>
      <c r="D864" t="s">
        <v>81</v>
      </c>
      <c r="E864" s="2" t="str">
        <f>HYPERLINK("capsilon://?command=openfolder&amp;siteaddress=FAM.docvelocity-na8.net&amp;folderid=FXFC4E9E3F-4578-A371-DD8D-F67440870A1E","FX22043748")</f>
        <v>FX22043748</v>
      </c>
      <c r="F864" t="s">
        <v>19</v>
      </c>
      <c r="G864" t="s">
        <v>19</v>
      </c>
      <c r="H864" t="s">
        <v>82</v>
      </c>
      <c r="I864" t="s">
        <v>1943</v>
      </c>
      <c r="J864">
        <v>297</v>
      </c>
      <c r="K864" t="s">
        <v>84</v>
      </c>
      <c r="L864" t="s">
        <v>85</v>
      </c>
      <c r="M864" t="s">
        <v>86</v>
      </c>
      <c r="N864">
        <v>2</v>
      </c>
      <c r="O864" s="1">
        <v>44666.542164351849</v>
      </c>
      <c r="P864" s="1">
        <v>44666.734699074077</v>
      </c>
      <c r="Q864">
        <v>10517</v>
      </c>
      <c r="R864">
        <v>6118</v>
      </c>
      <c r="S864" t="b">
        <v>0</v>
      </c>
      <c r="T864" t="s">
        <v>87</v>
      </c>
      <c r="U864" t="b">
        <v>0</v>
      </c>
      <c r="V864" t="s">
        <v>531</v>
      </c>
      <c r="W864" s="1">
        <v>44666.59716435185</v>
      </c>
      <c r="X864">
        <v>3745</v>
      </c>
      <c r="Y864">
        <v>265</v>
      </c>
      <c r="Z864">
        <v>0</v>
      </c>
      <c r="AA864">
        <v>265</v>
      </c>
      <c r="AB864">
        <v>20</v>
      </c>
      <c r="AC864">
        <v>144</v>
      </c>
      <c r="AD864">
        <v>32</v>
      </c>
      <c r="AE864">
        <v>0</v>
      </c>
      <c r="AF864">
        <v>0</v>
      </c>
      <c r="AG864">
        <v>0</v>
      </c>
      <c r="AH864" t="s">
        <v>182</v>
      </c>
      <c r="AI864" s="1">
        <v>44666.734699074077</v>
      </c>
      <c r="AJ864">
        <v>2249</v>
      </c>
      <c r="AK864">
        <v>33</v>
      </c>
      <c r="AL864">
        <v>0</v>
      </c>
      <c r="AM864">
        <v>33</v>
      </c>
      <c r="AN864">
        <v>0</v>
      </c>
      <c r="AO864">
        <v>32</v>
      </c>
      <c r="AP864">
        <v>-1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45">
      <c r="A865" t="s">
        <v>1944</v>
      </c>
      <c r="B865" t="s">
        <v>79</v>
      </c>
      <c r="C865" t="s">
        <v>1945</v>
      </c>
      <c r="D865" t="s">
        <v>81</v>
      </c>
      <c r="E865" s="2" t="str">
        <f>HYPERLINK("capsilon://?command=openfolder&amp;siteaddress=FAM.docvelocity-na8.net&amp;folderid=FXA7F5A466-2712-3254-60BC-C3081F1034DC","FX22042522")</f>
        <v>FX22042522</v>
      </c>
      <c r="F865" t="s">
        <v>19</v>
      </c>
      <c r="G865" t="s">
        <v>19</v>
      </c>
      <c r="H865" t="s">
        <v>82</v>
      </c>
      <c r="I865" t="s">
        <v>1946</v>
      </c>
      <c r="J865">
        <v>85</v>
      </c>
      <c r="K865" t="s">
        <v>84</v>
      </c>
      <c r="L865" t="s">
        <v>85</v>
      </c>
      <c r="M865" t="s">
        <v>86</v>
      </c>
      <c r="N865">
        <v>1</v>
      </c>
      <c r="O865" s="1">
        <v>44666.54351851852</v>
      </c>
      <c r="P865" s="1">
        <v>44666.545763888891</v>
      </c>
      <c r="Q865">
        <v>100</v>
      </c>
      <c r="R865">
        <v>94</v>
      </c>
      <c r="S865" t="b">
        <v>0</v>
      </c>
      <c r="T865" t="s">
        <v>87</v>
      </c>
      <c r="U865" t="b">
        <v>0</v>
      </c>
      <c r="V865" t="s">
        <v>88</v>
      </c>
      <c r="W865" s="1">
        <v>44666.545763888891</v>
      </c>
      <c r="X865">
        <v>94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85</v>
      </c>
      <c r="AE865">
        <v>73</v>
      </c>
      <c r="AF865">
        <v>0</v>
      </c>
      <c r="AG865">
        <v>4</v>
      </c>
      <c r="AH865" t="s">
        <v>87</v>
      </c>
      <c r="AI865" t="s">
        <v>87</v>
      </c>
      <c r="AJ865" t="s">
        <v>87</v>
      </c>
      <c r="AK865" t="s">
        <v>87</v>
      </c>
      <c r="AL865" t="s">
        <v>87</v>
      </c>
      <c r="AM865" t="s">
        <v>87</v>
      </c>
      <c r="AN865" t="s">
        <v>87</v>
      </c>
      <c r="AO865" t="s">
        <v>87</v>
      </c>
      <c r="AP865" t="s">
        <v>87</v>
      </c>
      <c r="AQ865" t="s">
        <v>87</v>
      </c>
      <c r="AR865" t="s">
        <v>87</v>
      </c>
      <c r="AS865" t="s">
        <v>87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45">
      <c r="A866" t="s">
        <v>1947</v>
      </c>
      <c r="B866" t="s">
        <v>79</v>
      </c>
      <c r="C866" t="s">
        <v>1937</v>
      </c>
      <c r="D866" t="s">
        <v>81</v>
      </c>
      <c r="E866" s="2" t="str">
        <f>HYPERLINK("capsilon://?command=openfolder&amp;siteaddress=FAM.docvelocity-na8.net&amp;folderid=FX9787D0B2-8BB8-770C-4FDE-9AFFCC01FA37","FX22041613")</f>
        <v>FX22041613</v>
      </c>
      <c r="F866" t="s">
        <v>19</v>
      </c>
      <c r="G866" t="s">
        <v>19</v>
      </c>
      <c r="H866" t="s">
        <v>82</v>
      </c>
      <c r="I866" t="s">
        <v>1938</v>
      </c>
      <c r="J866">
        <v>56</v>
      </c>
      <c r="K866" t="s">
        <v>84</v>
      </c>
      <c r="L866" t="s">
        <v>85</v>
      </c>
      <c r="M866" t="s">
        <v>86</v>
      </c>
      <c r="N866">
        <v>2</v>
      </c>
      <c r="O866" s="1">
        <v>44666.544953703706</v>
      </c>
      <c r="P866" s="1">
        <v>44666.596145833333</v>
      </c>
      <c r="Q866">
        <v>3306</v>
      </c>
      <c r="R866">
        <v>1117</v>
      </c>
      <c r="S866" t="b">
        <v>0</v>
      </c>
      <c r="T866" t="s">
        <v>87</v>
      </c>
      <c r="U866" t="b">
        <v>1</v>
      </c>
      <c r="V866" t="s">
        <v>158</v>
      </c>
      <c r="W866" s="1">
        <v>44666.548784722225</v>
      </c>
      <c r="X866">
        <v>320</v>
      </c>
      <c r="Y866">
        <v>42</v>
      </c>
      <c r="Z866">
        <v>0</v>
      </c>
      <c r="AA866">
        <v>42</v>
      </c>
      <c r="AB866">
        <v>0</v>
      </c>
      <c r="AC866">
        <v>19</v>
      </c>
      <c r="AD866">
        <v>14</v>
      </c>
      <c r="AE866">
        <v>0</v>
      </c>
      <c r="AF866">
        <v>0</v>
      </c>
      <c r="AG866">
        <v>0</v>
      </c>
      <c r="AH866" t="s">
        <v>190</v>
      </c>
      <c r="AI866" s="1">
        <v>44666.596145833333</v>
      </c>
      <c r="AJ866">
        <v>797</v>
      </c>
      <c r="AK866">
        <v>5</v>
      </c>
      <c r="AL866">
        <v>0</v>
      </c>
      <c r="AM866">
        <v>5</v>
      </c>
      <c r="AN866">
        <v>0</v>
      </c>
      <c r="AO866">
        <v>5</v>
      </c>
      <c r="AP866">
        <v>9</v>
      </c>
      <c r="AQ866">
        <v>0</v>
      </c>
      <c r="AR866">
        <v>0</v>
      </c>
      <c r="AS866">
        <v>0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45">
      <c r="A867" t="s">
        <v>1948</v>
      </c>
      <c r="B867" t="s">
        <v>79</v>
      </c>
      <c r="C867" t="s">
        <v>1945</v>
      </c>
      <c r="D867" t="s">
        <v>81</v>
      </c>
      <c r="E867" s="2" t="str">
        <f>HYPERLINK("capsilon://?command=openfolder&amp;siteaddress=FAM.docvelocity-na8.net&amp;folderid=FXA7F5A466-2712-3254-60BC-C3081F1034DC","FX22042522")</f>
        <v>FX22042522</v>
      </c>
      <c r="F867" t="s">
        <v>19</v>
      </c>
      <c r="G867" t="s">
        <v>19</v>
      </c>
      <c r="H867" t="s">
        <v>82</v>
      </c>
      <c r="I867" t="s">
        <v>1946</v>
      </c>
      <c r="J867">
        <v>137</v>
      </c>
      <c r="K867" t="s">
        <v>84</v>
      </c>
      <c r="L867" t="s">
        <v>85</v>
      </c>
      <c r="M867" t="s">
        <v>86</v>
      </c>
      <c r="N867">
        <v>2</v>
      </c>
      <c r="O867" s="1">
        <v>44666.546956018516</v>
      </c>
      <c r="P867" s="1">
        <v>44666.596307870372</v>
      </c>
      <c r="Q867">
        <v>3783</v>
      </c>
      <c r="R867">
        <v>481</v>
      </c>
      <c r="S867" t="b">
        <v>0</v>
      </c>
      <c r="T867" t="s">
        <v>87</v>
      </c>
      <c r="U867" t="b">
        <v>1</v>
      </c>
      <c r="V867" t="s">
        <v>531</v>
      </c>
      <c r="W867" s="1">
        <v>44666.550902777781</v>
      </c>
      <c r="X867">
        <v>336</v>
      </c>
      <c r="Y867">
        <v>113</v>
      </c>
      <c r="Z867">
        <v>0</v>
      </c>
      <c r="AA867">
        <v>113</v>
      </c>
      <c r="AB867">
        <v>0</v>
      </c>
      <c r="AC867">
        <v>2</v>
      </c>
      <c r="AD867">
        <v>24</v>
      </c>
      <c r="AE867">
        <v>0</v>
      </c>
      <c r="AF867">
        <v>0</v>
      </c>
      <c r="AG867">
        <v>0</v>
      </c>
      <c r="AH867" t="s">
        <v>102</v>
      </c>
      <c r="AI867" s="1">
        <v>44666.596307870372</v>
      </c>
      <c r="AJ867">
        <v>145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24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45">
      <c r="A868" t="s">
        <v>1949</v>
      </c>
      <c r="B868" t="s">
        <v>79</v>
      </c>
      <c r="C868" t="s">
        <v>1950</v>
      </c>
      <c r="D868" t="s">
        <v>81</v>
      </c>
      <c r="E868" s="2" t="str">
        <f>HYPERLINK("capsilon://?command=openfolder&amp;siteaddress=FAM.docvelocity-na8.net&amp;folderid=FX1D15AE2D-14DD-EABE-1914-9C6C634CAEF5","FX22038333")</f>
        <v>FX22038333</v>
      </c>
      <c r="F868" t="s">
        <v>19</v>
      </c>
      <c r="G868" t="s">
        <v>19</v>
      </c>
      <c r="H868" t="s">
        <v>82</v>
      </c>
      <c r="I868" t="s">
        <v>1951</v>
      </c>
      <c r="J868">
        <v>0</v>
      </c>
      <c r="K868" t="s">
        <v>84</v>
      </c>
      <c r="L868" t="s">
        <v>85</v>
      </c>
      <c r="M868" t="s">
        <v>86</v>
      </c>
      <c r="N868">
        <v>2</v>
      </c>
      <c r="O868" s="1">
        <v>44666.551076388889</v>
      </c>
      <c r="P868" s="1">
        <v>44666.709097222221</v>
      </c>
      <c r="Q868">
        <v>13573</v>
      </c>
      <c r="R868">
        <v>80</v>
      </c>
      <c r="S868" t="b">
        <v>0</v>
      </c>
      <c r="T868" t="s">
        <v>87</v>
      </c>
      <c r="U868" t="b">
        <v>0</v>
      </c>
      <c r="V868" t="s">
        <v>531</v>
      </c>
      <c r="W868" s="1">
        <v>44666.559699074074</v>
      </c>
      <c r="X868">
        <v>36</v>
      </c>
      <c r="Y868">
        <v>0</v>
      </c>
      <c r="Z868">
        <v>0</v>
      </c>
      <c r="AA868">
        <v>0</v>
      </c>
      <c r="AB868">
        <v>37</v>
      </c>
      <c r="AC868">
        <v>0</v>
      </c>
      <c r="AD868">
        <v>0</v>
      </c>
      <c r="AE868">
        <v>0</v>
      </c>
      <c r="AF868">
        <v>0</v>
      </c>
      <c r="AG868">
        <v>0</v>
      </c>
      <c r="AH868" t="s">
        <v>190</v>
      </c>
      <c r="AI868" s="1">
        <v>44666.709097222221</v>
      </c>
      <c r="AJ868">
        <v>23</v>
      </c>
      <c r="AK868">
        <v>0</v>
      </c>
      <c r="AL868">
        <v>0</v>
      </c>
      <c r="AM868">
        <v>0</v>
      </c>
      <c r="AN868">
        <v>37</v>
      </c>
      <c r="AO868">
        <v>0</v>
      </c>
      <c r="AP868">
        <v>0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45">
      <c r="A869" t="s">
        <v>1952</v>
      </c>
      <c r="B869" t="s">
        <v>79</v>
      </c>
      <c r="C869" t="s">
        <v>1953</v>
      </c>
      <c r="D869" t="s">
        <v>81</v>
      </c>
      <c r="E869" s="2" t="str">
        <f>HYPERLINK("capsilon://?command=openfolder&amp;siteaddress=FAM.docvelocity-na8.net&amp;folderid=FX686534FB-DE2B-2A31-368D-35E6D9D851D0","FX22044427")</f>
        <v>FX22044427</v>
      </c>
      <c r="F869" t="s">
        <v>19</v>
      </c>
      <c r="G869" t="s">
        <v>19</v>
      </c>
      <c r="H869" t="s">
        <v>82</v>
      </c>
      <c r="I869" t="s">
        <v>1954</v>
      </c>
      <c r="J869">
        <v>594</v>
      </c>
      <c r="K869" t="s">
        <v>84</v>
      </c>
      <c r="L869" t="s">
        <v>85</v>
      </c>
      <c r="M869" t="s">
        <v>86</v>
      </c>
      <c r="N869">
        <v>1</v>
      </c>
      <c r="O869" s="1">
        <v>44666.552037037036</v>
      </c>
      <c r="P869" s="1">
        <v>44666.578703703701</v>
      </c>
      <c r="Q869">
        <v>1665</v>
      </c>
      <c r="R869">
        <v>639</v>
      </c>
      <c r="S869" t="b">
        <v>0</v>
      </c>
      <c r="T869" t="s">
        <v>87</v>
      </c>
      <c r="U869" t="b">
        <v>0</v>
      </c>
      <c r="V869" t="s">
        <v>88</v>
      </c>
      <c r="W869" s="1">
        <v>44666.578703703701</v>
      </c>
      <c r="X869">
        <v>488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594</v>
      </c>
      <c r="AE869">
        <v>525</v>
      </c>
      <c r="AF869">
        <v>0</v>
      </c>
      <c r="AG869">
        <v>12</v>
      </c>
      <c r="AH869" t="s">
        <v>87</v>
      </c>
      <c r="AI869" t="s">
        <v>87</v>
      </c>
      <c r="AJ869" t="s">
        <v>87</v>
      </c>
      <c r="AK869" t="s">
        <v>87</v>
      </c>
      <c r="AL869" t="s">
        <v>87</v>
      </c>
      <c r="AM869" t="s">
        <v>87</v>
      </c>
      <c r="AN869" t="s">
        <v>87</v>
      </c>
      <c r="AO869" t="s">
        <v>87</v>
      </c>
      <c r="AP869" t="s">
        <v>87</v>
      </c>
      <c r="AQ869" t="s">
        <v>87</v>
      </c>
      <c r="AR869" t="s">
        <v>87</v>
      </c>
      <c r="AS869" t="s">
        <v>87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45">
      <c r="A870" t="s">
        <v>1955</v>
      </c>
      <c r="B870" t="s">
        <v>79</v>
      </c>
      <c r="C870" t="s">
        <v>1956</v>
      </c>
      <c r="D870" t="s">
        <v>81</v>
      </c>
      <c r="E870" s="2" t="str">
        <f>HYPERLINK("capsilon://?command=openfolder&amp;siteaddress=FAM.docvelocity-na8.net&amp;folderid=FXAEB80F3A-DC61-DDE5-D197-19339BC61951","FX22045058")</f>
        <v>FX22045058</v>
      </c>
      <c r="F870" t="s">
        <v>19</v>
      </c>
      <c r="G870" t="s">
        <v>19</v>
      </c>
      <c r="H870" t="s">
        <v>82</v>
      </c>
      <c r="I870" t="s">
        <v>1957</v>
      </c>
      <c r="J870">
        <v>388</v>
      </c>
      <c r="K870" t="s">
        <v>84</v>
      </c>
      <c r="L870" t="s">
        <v>85</v>
      </c>
      <c r="M870" t="s">
        <v>86</v>
      </c>
      <c r="N870">
        <v>1</v>
      </c>
      <c r="O870" s="1">
        <v>44666.554837962962</v>
      </c>
      <c r="P870" s="1">
        <v>44666.581099537034</v>
      </c>
      <c r="Q870">
        <v>1999</v>
      </c>
      <c r="R870">
        <v>270</v>
      </c>
      <c r="S870" t="b">
        <v>0</v>
      </c>
      <c r="T870" t="s">
        <v>87</v>
      </c>
      <c r="U870" t="b">
        <v>0</v>
      </c>
      <c r="V870" t="s">
        <v>88</v>
      </c>
      <c r="W870" s="1">
        <v>44666.581099537034</v>
      </c>
      <c r="X870">
        <v>206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388</v>
      </c>
      <c r="AE870">
        <v>312</v>
      </c>
      <c r="AF870">
        <v>0</v>
      </c>
      <c r="AG870">
        <v>12</v>
      </c>
      <c r="AH870" t="s">
        <v>87</v>
      </c>
      <c r="AI870" t="s">
        <v>87</v>
      </c>
      <c r="AJ870" t="s">
        <v>87</v>
      </c>
      <c r="AK870" t="s">
        <v>87</v>
      </c>
      <c r="AL870" t="s">
        <v>87</v>
      </c>
      <c r="AM870" t="s">
        <v>87</v>
      </c>
      <c r="AN870" t="s">
        <v>87</v>
      </c>
      <c r="AO870" t="s">
        <v>87</v>
      </c>
      <c r="AP870" t="s">
        <v>87</v>
      </c>
      <c r="AQ870" t="s">
        <v>87</v>
      </c>
      <c r="AR870" t="s">
        <v>87</v>
      </c>
      <c r="AS870" t="s">
        <v>87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45">
      <c r="A871" t="s">
        <v>1958</v>
      </c>
      <c r="B871" t="s">
        <v>79</v>
      </c>
      <c r="C871" t="s">
        <v>519</v>
      </c>
      <c r="D871" t="s">
        <v>81</v>
      </c>
      <c r="E871" s="2" t="str">
        <f>HYPERLINK("capsilon://?command=openfolder&amp;siteaddress=FAM.docvelocity-na8.net&amp;folderid=FX2770D557-019F-1A73-5BB7-4BDD1815D71C","FX220313882")</f>
        <v>FX220313882</v>
      </c>
      <c r="F871" t="s">
        <v>19</v>
      </c>
      <c r="G871" t="s">
        <v>19</v>
      </c>
      <c r="H871" t="s">
        <v>82</v>
      </c>
      <c r="I871" t="s">
        <v>1959</v>
      </c>
      <c r="J871">
        <v>0</v>
      </c>
      <c r="K871" t="s">
        <v>84</v>
      </c>
      <c r="L871" t="s">
        <v>85</v>
      </c>
      <c r="M871" t="s">
        <v>86</v>
      </c>
      <c r="N871">
        <v>2</v>
      </c>
      <c r="O871" s="1">
        <v>44666.557708333334</v>
      </c>
      <c r="P871" s="1">
        <v>44666.710752314815</v>
      </c>
      <c r="Q871">
        <v>12502</v>
      </c>
      <c r="R871">
        <v>721</v>
      </c>
      <c r="S871" t="b">
        <v>0</v>
      </c>
      <c r="T871" t="s">
        <v>87</v>
      </c>
      <c r="U871" t="b">
        <v>0</v>
      </c>
      <c r="V871" t="s">
        <v>148</v>
      </c>
      <c r="W871" s="1">
        <v>44666.564884259256</v>
      </c>
      <c r="X871">
        <v>578</v>
      </c>
      <c r="Y871">
        <v>37</v>
      </c>
      <c r="Z871">
        <v>0</v>
      </c>
      <c r="AA871">
        <v>37</v>
      </c>
      <c r="AB871">
        <v>0</v>
      </c>
      <c r="AC871">
        <v>13</v>
      </c>
      <c r="AD871">
        <v>-37</v>
      </c>
      <c r="AE871">
        <v>0</v>
      </c>
      <c r="AF871">
        <v>0</v>
      </c>
      <c r="AG871">
        <v>0</v>
      </c>
      <c r="AH871" t="s">
        <v>190</v>
      </c>
      <c r="AI871" s="1">
        <v>44666.710752314815</v>
      </c>
      <c r="AJ871">
        <v>143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-37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45">
      <c r="A872" t="s">
        <v>1960</v>
      </c>
      <c r="B872" t="s">
        <v>79</v>
      </c>
      <c r="C872" t="s">
        <v>1961</v>
      </c>
      <c r="D872" t="s">
        <v>81</v>
      </c>
      <c r="E872" s="2" t="str">
        <f>HYPERLINK("capsilon://?command=openfolder&amp;siteaddress=FAM.docvelocity-na8.net&amp;folderid=FX9BD3D23B-85DF-9BB3-456A-4C5F052990C1","FX22044146")</f>
        <v>FX22044146</v>
      </c>
      <c r="F872" t="s">
        <v>19</v>
      </c>
      <c r="G872" t="s">
        <v>19</v>
      </c>
      <c r="H872" t="s">
        <v>82</v>
      </c>
      <c r="I872" t="s">
        <v>1962</v>
      </c>
      <c r="J872">
        <v>90</v>
      </c>
      <c r="K872" t="s">
        <v>84</v>
      </c>
      <c r="L872" t="s">
        <v>85</v>
      </c>
      <c r="M872" t="s">
        <v>86</v>
      </c>
      <c r="N872">
        <v>1</v>
      </c>
      <c r="O872" s="1">
        <v>44666.561898148146</v>
      </c>
      <c r="P872" s="1">
        <v>44666.582118055558</v>
      </c>
      <c r="Q872">
        <v>1606</v>
      </c>
      <c r="R872">
        <v>141</v>
      </c>
      <c r="S872" t="b">
        <v>0</v>
      </c>
      <c r="T872" t="s">
        <v>87</v>
      </c>
      <c r="U872" t="b">
        <v>0</v>
      </c>
      <c r="V872" t="s">
        <v>88</v>
      </c>
      <c r="W872" s="1">
        <v>44666.582118055558</v>
      </c>
      <c r="X872">
        <v>87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90</v>
      </c>
      <c r="AE872">
        <v>78</v>
      </c>
      <c r="AF872">
        <v>0</v>
      </c>
      <c r="AG872">
        <v>5</v>
      </c>
      <c r="AH872" t="s">
        <v>87</v>
      </c>
      <c r="AI872" t="s">
        <v>87</v>
      </c>
      <c r="AJ872" t="s">
        <v>87</v>
      </c>
      <c r="AK872" t="s">
        <v>87</v>
      </c>
      <c r="AL872" t="s">
        <v>87</v>
      </c>
      <c r="AM872" t="s">
        <v>87</v>
      </c>
      <c r="AN872" t="s">
        <v>87</v>
      </c>
      <c r="AO872" t="s">
        <v>87</v>
      </c>
      <c r="AP872" t="s">
        <v>87</v>
      </c>
      <c r="AQ872" t="s">
        <v>87</v>
      </c>
      <c r="AR872" t="s">
        <v>87</v>
      </c>
      <c r="AS872" t="s">
        <v>87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45">
      <c r="A873" t="s">
        <v>1963</v>
      </c>
      <c r="B873" t="s">
        <v>79</v>
      </c>
      <c r="C873" t="s">
        <v>1964</v>
      </c>
      <c r="D873" t="s">
        <v>81</v>
      </c>
      <c r="E873" s="2" t="str">
        <f>HYPERLINK("capsilon://?command=openfolder&amp;siteaddress=FAM.docvelocity-na8.net&amp;folderid=FX0F412F49-560E-935C-2DAA-3C46E9C60B73","FX220310069")</f>
        <v>FX220310069</v>
      </c>
      <c r="F873" t="s">
        <v>19</v>
      </c>
      <c r="G873" t="s">
        <v>19</v>
      </c>
      <c r="H873" t="s">
        <v>82</v>
      </c>
      <c r="I873" t="s">
        <v>1965</v>
      </c>
      <c r="J873">
        <v>0</v>
      </c>
      <c r="K873" t="s">
        <v>84</v>
      </c>
      <c r="L873" t="s">
        <v>85</v>
      </c>
      <c r="M873" t="s">
        <v>86</v>
      </c>
      <c r="N873">
        <v>2</v>
      </c>
      <c r="O873" s="1">
        <v>44666.572615740741</v>
      </c>
      <c r="P873" s="1">
        <v>44666.711967592593</v>
      </c>
      <c r="Q873">
        <v>11942</v>
      </c>
      <c r="R873">
        <v>98</v>
      </c>
      <c r="S873" t="b">
        <v>0</v>
      </c>
      <c r="T873" t="s">
        <v>87</v>
      </c>
      <c r="U873" t="b">
        <v>0</v>
      </c>
      <c r="V873" t="s">
        <v>531</v>
      </c>
      <c r="W873" s="1">
        <v>44666.603530092594</v>
      </c>
      <c r="X873">
        <v>50</v>
      </c>
      <c r="Y873">
        <v>0</v>
      </c>
      <c r="Z873">
        <v>0</v>
      </c>
      <c r="AA873">
        <v>0</v>
      </c>
      <c r="AB873">
        <v>37</v>
      </c>
      <c r="AC873">
        <v>0</v>
      </c>
      <c r="AD873">
        <v>0</v>
      </c>
      <c r="AE873">
        <v>0</v>
      </c>
      <c r="AF873">
        <v>0</v>
      </c>
      <c r="AG873">
        <v>0</v>
      </c>
      <c r="AH873" t="s">
        <v>190</v>
      </c>
      <c r="AI873" s="1">
        <v>44666.711967592593</v>
      </c>
      <c r="AJ873">
        <v>15</v>
      </c>
      <c r="AK873">
        <v>0</v>
      </c>
      <c r="AL873">
        <v>0</v>
      </c>
      <c r="AM873">
        <v>0</v>
      </c>
      <c r="AN873">
        <v>37</v>
      </c>
      <c r="AO873">
        <v>0</v>
      </c>
      <c r="AP873">
        <v>0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45">
      <c r="A874" t="s">
        <v>1966</v>
      </c>
      <c r="B874" t="s">
        <v>79</v>
      </c>
      <c r="C874" t="s">
        <v>1953</v>
      </c>
      <c r="D874" t="s">
        <v>81</v>
      </c>
      <c r="E874" s="2" t="str">
        <f>HYPERLINK("capsilon://?command=openfolder&amp;siteaddress=FAM.docvelocity-na8.net&amp;folderid=FX686534FB-DE2B-2A31-368D-35E6D9D851D0","FX22044427")</f>
        <v>FX22044427</v>
      </c>
      <c r="F874" t="s">
        <v>19</v>
      </c>
      <c r="G874" t="s">
        <v>19</v>
      </c>
      <c r="H874" t="s">
        <v>82</v>
      </c>
      <c r="I874" t="s">
        <v>1954</v>
      </c>
      <c r="J874">
        <v>604</v>
      </c>
      <c r="K874" t="s">
        <v>84</v>
      </c>
      <c r="L874" t="s">
        <v>85</v>
      </c>
      <c r="M874" t="s">
        <v>86</v>
      </c>
      <c r="N874">
        <v>2</v>
      </c>
      <c r="O874" s="1">
        <v>44666.580358796295</v>
      </c>
      <c r="P874" s="1">
        <v>44666.706620370373</v>
      </c>
      <c r="Q874">
        <v>4544</v>
      </c>
      <c r="R874">
        <v>6365</v>
      </c>
      <c r="S874" t="b">
        <v>0</v>
      </c>
      <c r="T874" t="s">
        <v>87</v>
      </c>
      <c r="U874" t="b">
        <v>1</v>
      </c>
      <c r="V874" t="s">
        <v>531</v>
      </c>
      <c r="W874" s="1">
        <v>44666.644641203704</v>
      </c>
      <c r="X874">
        <v>3550</v>
      </c>
      <c r="Y874">
        <v>439</v>
      </c>
      <c r="Z874">
        <v>0</v>
      </c>
      <c r="AA874">
        <v>439</v>
      </c>
      <c r="AB874">
        <v>85</v>
      </c>
      <c r="AC874">
        <v>169</v>
      </c>
      <c r="AD874">
        <v>165</v>
      </c>
      <c r="AE874">
        <v>0</v>
      </c>
      <c r="AF874">
        <v>0</v>
      </c>
      <c r="AG874">
        <v>0</v>
      </c>
      <c r="AH874" t="s">
        <v>182</v>
      </c>
      <c r="AI874" s="1">
        <v>44666.706620370373</v>
      </c>
      <c r="AJ874">
        <v>2536</v>
      </c>
      <c r="AK874">
        <v>48</v>
      </c>
      <c r="AL874">
        <v>0</v>
      </c>
      <c r="AM874">
        <v>48</v>
      </c>
      <c r="AN874">
        <v>55</v>
      </c>
      <c r="AO874">
        <v>41</v>
      </c>
      <c r="AP874">
        <v>117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45">
      <c r="A875" t="s">
        <v>1967</v>
      </c>
      <c r="B875" t="s">
        <v>79</v>
      </c>
      <c r="C875" t="s">
        <v>1956</v>
      </c>
      <c r="D875" t="s">
        <v>81</v>
      </c>
      <c r="E875" s="2" t="str">
        <f>HYPERLINK("capsilon://?command=openfolder&amp;siteaddress=FAM.docvelocity-na8.net&amp;folderid=FXAEB80F3A-DC61-DDE5-D197-19339BC61951","FX22045058")</f>
        <v>FX22045058</v>
      </c>
      <c r="F875" t="s">
        <v>19</v>
      </c>
      <c r="G875" t="s">
        <v>19</v>
      </c>
      <c r="H875" t="s">
        <v>82</v>
      </c>
      <c r="I875" t="s">
        <v>1957</v>
      </c>
      <c r="J875">
        <v>388</v>
      </c>
      <c r="K875" t="s">
        <v>84</v>
      </c>
      <c r="L875" t="s">
        <v>85</v>
      </c>
      <c r="M875" t="s">
        <v>86</v>
      </c>
      <c r="N875">
        <v>2</v>
      </c>
      <c r="O875" s="1">
        <v>44666.582013888888</v>
      </c>
      <c r="P875" s="1">
        <v>44666.655150462961</v>
      </c>
      <c r="Q875">
        <v>3179</v>
      </c>
      <c r="R875">
        <v>3140</v>
      </c>
      <c r="S875" t="b">
        <v>0</v>
      </c>
      <c r="T875" t="s">
        <v>87</v>
      </c>
      <c r="U875" t="b">
        <v>1</v>
      </c>
      <c r="V875" t="s">
        <v>189</v>
      </c>
      <c r="W875" s="1">
        <v>44666.606226851851</v>
      </c>
      <c r="X875">
        <v>1637</v>
      </c>
      <c r="Y875">
        <v>300</v>
      </c>
      <c r="Z875">
        <v>0</v>
      </c>
      <c r="AA875">
        <v>300</v>
      </c>
      <c r="AB875">
        <v>0</v>
      </c>
      <c r="AC875">
        <v>39</v>
      </c>
      <c r="AD875">
        <v>88</v>
      </c>
      <c r="AE875">
        <v>0</v>
      </c>
      <c r="AF875">
        <v>0</v>
      </c>
      <c r="AG875">
        <v>0</v>
      </c>
      <c r="AH875" t="s">
        <v>99</v>
      </c>
      <c r="AI875" s="1">
        <v>44666.655150462961</v>
      </c>
      <c r="AJ875">
        <v>1415</v>
      </c>
      <c r="AK875">
        <v>8</v>
      </c>
      <c r="AL875">
        <v>0</v>
      </c>
      <c r="AM875">
        <v>8</v>
      </c>
      <c r="AN875">
        <v>0</v>
      </c>
      <c r="AO875">
        <v>4</v>
      </c>
      <c r="AP875">
        <v>80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45">
      <c r="A876" t="s">
        <v>1968</v>
      </c>
      <c r="B876" t="s">
        <v>79</v>
      </c>
      <c r="C876" t="s">
        <v>1969</v>
      </c>
      <c r="D876" t="s">
        <v>81</v>
      </c>
      <c r="E876" s="2" t="str">
        <f>HYPERLINK("capsilon://?command=openfolder&amp;siteaddress=FAM.docvelocity-na8.net&amp;folderid=FX948390E9-5A39-F78B-4E62-6145BC6AB1FB","FX22034781")</f>
        <v>FX22034781</v>
      </c>
      <c r="F876" t="s">
        <v>19</v>
      </c>
      <c r="G876" t="s">
        <v>19</v>
      </c>
      <c r="H876" t="s">
        <v>82</v>
      </c>
      <c r="I876" t="s">
        <v>1970</v>
      </c>
      <c r="J876">
        <v>0</v>
      </c>
      <c r="K876" t="s">
        <v>84</v>
      </c>
      <c r="L876" t="s">
        <v>85</v>
      </c>
      <c r="M876" t="s">
        <v>86</v>
      </c>
      <c r="N876">
        <v>2</v>
      </c>
      <c r="O876" s="1">
        <v>44666.582384259258</v>
      </c>
      <c r="P876" s="1">
        <v>44666.712071759262</v>
      </c>
      <c r="Q876">
        <v>11112</v>
      </c>
      <c r="R876">
        <v>93</v>
      </c>
      <c r="S876" t="b">
        <v>0</v>
      </c>
      <c r="T876" t="s">
        <v>87</v>
      </c>
      <c r="U876" t="b">
        <v>0</v>
      </c>
      <c r="V876" t="s">
        <v>189</v>
      </c>
      <c r="W876" s="1">
        <v>44666.607002314813</v>
      </c>
      <c r="X876">
        <v>66</v>
      </c>
      <c r="Y876">
        <v>0</v>
      </c>
      <c r="Z876">
        <v>0</v>
      </c>
      <c r="AA876">
        <v>0</v>
      </c>
      <c r="AB876">
        <v>37</v>
      </c>
      <c r="AC876">
        <v>0</v>
      </c>
      <c r="AD876">
        <v>0</v>
      </c>
      <c r="AE876">
        <v>0</v>
      </c>
      <c r="AF876">
        <v>0</v>
      </c>
      <c r="AG876">
        <v>0</v>
      </c>
      <c r="AH876" t="s">
        <v>190</v>
      </c>
      <c r="AI876" s="1">
        <v>44666.712071759262</v>
      </c>
      <c r="AJ876">
        <v>9</v>
      </c>
      <c r="AK876">
        <v>0</v>
      </c>
      <c r="AL876">
        <v>0</v>
      </c>
      <c r="AM876">
        <v>0</v>
      </c>
      <c r="AN876">
        <v>37</v>
      </c>
      <c r="AO876">
        <v>0</v>
      </c>
      <c r="AP876">
        <v>0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45">
      <c r="A877" t="s">
        <v>1971</v>
      </c>
      <c r="B877" t="s">
        <v>79</v>
      </c>
      <c r="C877" t="s">
        <v>1961</v>
      </c>
      <c r="D877" t="s">
        <v>81</v>
      </c>
      <c r="E877" s="2" t="str">
        <f>HYPERLINK("capsilon://?command=openfolder&amp;siteaddress=FAM.docvelocity-na8.net&amp;folderid=FX9BD3D23B-85DF-9BB3-456A-4C5F052990C1","FX22044146")</f>
        <v>FX22044146</v>
      </c>
      <c r="F877" t="s">
        <v>19</v>
      </c>
      <c r="G877" t="s">
        <v>19</v>
      </c>
      <c r="H877" t="s">
        <v>82</v>
      </c>
      <c r="I877" t="s">
        <v>1962</v>
      </c>
      <c r="J877">
        <v>170</v>
      </c>
      <c r="K877" t="s">
        <v>84</v>
      </c>
      <c r="L877" t="s">
        <v>85</v>
      </c>
      <c r="M877" t="s">
        <v>86</v>
      </c>
      <c r="N877">
        <v>2</v>
      </c>
      <c r="O877" s="1">
        <v>44666.582731481481</v>
      </c>
      <c r="P877" s="1">
        <v>44666.605208333334</v>
      </c>
      <c r="Q877">
        <v>846</v>
      </c>
      <c r="R877">
        <v>1096</v>
      </c>
      <c r="S877" t="b">
        <v>0</v>
      </c>
      <c r="T877" t="s">
        <v>87</v>
      </c>
      <c r="U877" t="b">
        <v>1</v>
      </c>
      <c r="V877" t="s">
        <v>148</v>
      </c>
      <c r="W877" s="1">
        <v>44666.602881944447</v>
      </c>
      <c r="X877">
        <v>930</v>
      </c>
      <c r="Y877">
        <v>139</v>
      </c>
      <c r="Z877">
        <v>0</v>
      </c>
      <c r="AA877">
        <v>139</v>
      </c>
      <c r="AB877">
        <v>0</v>
      </c>
      <c r="AC877">
        <v>5</v>
      </c>
      <c r="AD877">
        <v>31</v>
      </c>
      <c r="AE877">
        <v>0</v>
      </c>
      <c r="AF877">
        <v>0</v>
      </c>
      <c r="AG877">
        <v>0</v>
      </c>
      <c r="AH877" t="s">
        <v>102</v>
      </c>
      <c r="AI877" s="1">
        <v>44666.605208333334</v>
      </c>
      <c r="AJ877">
        <v>161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31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45">
      <c r="A878" t="s">
        <v>1972</v>
      </c>
      <c r="B878" t="s">
        <v>79</v>
      </c>
      <c r="C878" t="s">
        <v>1973</v>
      </c>
      <c r="D878" t="s">
        <v>81</v>
      </c>
      <c r="E878" s="2" t="str">
        <f>HYPERLINK("capsilon://?command=openfolder&amp;siteaddress=FAM.docvelocity-na8.net&amp;folderid=FX343CF34F-6674-3509-1B28-34E2AD24458B","FX220314086")</f>
        <v>FX220314086</v>
      </c>
      <c r="F878" t="s">
        <v>19</v>
      </c>
      <c r="G878" t="s">
        <v>19</v>
      </c>
      <c r="H878" t="s">
        <v>82</v>
      </c>
      <c r="I878" t="s">
        <v>1974</v>
      </c>
      <c r="J878">
        <v>120</v>
      </c>
      <c r="K878" t="s">
        <v>84</v>
      </c>
      <c r="L878" t="s">
        <v>85</v>
      </c>
      <c r="M878" t="s">
        <v>86</v>
      </c>
      <c r="N878">
        <v>1</v>
      </c>
      <c r="O878" s="1">
        <v>44655.43378472222</v>
      </c>
      <c r="P878" s="1">
        <v>44655.448495370372</v>
      </c>
      <c r="Q878">
        <v>812</v>
      </c>
      <c r="R878">
        <v>459</v>
      </c>
      <c r="S878" t="b">
        <v>0</v>
      </c>
      <c r="T878" t="s">
        <v>87</v>
      </c>
      <c r="U878" t="b">
        <v>0</v>
      </c>
      <c r="V878" t="s">
        <v>407</v>
      </c>
      <c r="W878" s="1">
        <v>44655.448495370372</v>
      </c>
      <c r="X878">
        <v>443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120</v>
      </c>
      <c r="AE878">
        <v>108</v>
      </c>
      <c r="AF878">
        <v>0</v>
      </c>
      <c r="AG878">
        <v>4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45">
      <c r="A879" t="s">
        <v>1975</v>
      </c>
      <c r="B879" t="s">
        <v>79</v>
      </c>
      <c r="C879" t="s">
        <v>1714</v>
      </c>
      <c r="D879" t="s">
        <v>81</v>
      </c>
      <c r="E879" s="2" t="str">
        <f>HYPERLINK("capsilon://?command=openfolder&amp;siteaddress=FAM.docvelocity-na8.net&amp;folderid=FXDB33E5A5-20AD-35EA-7A62-855FD810C50E","FX22045107")</f>
        <v>FX22045107</v>
      </c>
      <c r="F879" t="s">
        <v>19</v>
      </c>
      <c r="G879" t="s">
        <v>19</v>
      </c>
      <c r="H879" t="s">
        <v>82</v>
      </c>
      <c r="I879" t="s">
        <v>1976</v>
      </c>
      <c r="J879">
        <v>168</v>
      </c>
      <c r="K879" t="s">
        <v>84</v>
      </c>
      <c r="L879" t="s">
        <v>85</v>
      </c>
      <c r="M879" t="s">
        <v>86</v>
      </c>
      <c r="N879">
        <v>2</v>
      </c>
      <c r="O879" s="1">
        <v>44666.617372685185</v>
      </c>
      <c r="P879" s="1">
        <v>44666.719421296293</v>
      </c>
      <c r="Q879">
        <v>6901</v>
      </c>
      <c r="R879">
        <v>1916</v>
      </c>
      <c r="S879" t="b">
        <v>0</v>
      </c>
      <c r="T879" t="s">
        <v>87</v>
      </c>
      <c r="U879" t="b">
        <v>0</v>
      </c>
      <c r="V879" t="s">
        <v>148</v>
      </c>
      <c r="W879" s="1">
        <v>44666.643449074072</v>
      </c>
      <c r="X879">
        <v>1095</v>
      </c>
      <c r="Y879">
        <v>126</v>
      </c>
      <c r="Z879">
        <v>0</v>
      </c>
      <c r="AA879">
        <v>126</v>
      </c>
      <c r="AB879">
        <v>0</v>
      </c>
      <c r="AC879">
        <v>11</v>
      </c>
      <c r="AD879">
        <v>42</v>
      </c>
      <c r="AE879">
        <v>0</v>
      </c>
      <c r="AF879">
        <v>0</v>
      </c>
      <c r="AG879">
        <v>0</v>
      </c>
      <c r="AH879" t="s">
        <v>190</v>
      </c>
      <c r="AI879" s="1">
        <v>44666.719421296293</v>
      </c>
      <c r="AJ879">
        <v>635</v>
      </c>
      <c r="AK879">
        <v>1</v>
      </c>
      <c r="AL879">
        <v>0</v>
      </c>
      <c r="AM879">
        <v>1</v>
      </c>
      <c r="AN879">
        <v>0</v>
      </c>
      <c r="AO879">
        <v>1</v>
      </c>
      <c r="AP879">
        <v>41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45">
      <c r="A880" t="s">
        <v>1977</v>
      </c>
      <c r="B880" t="s">
        <v>79</v>
      </c>
      <c r="C880" t="s">
        <v>1905</v>
      </c>
      <c r="D880" t="s">
        <v>81</v>
      </c>
      <c r="E880" s="2" t="str">
        <f>HYPERLINK("capsilon://?command=openfolder&amp;siteaddress=FAM.docvelocity-na8.net&amp;folderid=FX5A0E7ECE-57D9-0698-EE16-1A4C43CD606B","FX22045433")</f>
        <v>FX22045433</v>
      </c>
      <c r="F880" t="s">
        <v>19</v>
      </c>
      <c r="G880" t="s">
        <v>19</v>
      </c>
      <c r="H880" t="s">
        <v>82</v>
      </c>
      <c r="I880" t="s">
        <v>1978</v>
      </c>
      <c r="J880">
        <v>0</v>
      </c>
      <c r="K880" t="s">
        <v>84</v>
      </c>
      <c r="L880" t="s">
        <v>85</v>
      </c>
      <c r="M880" t="s">
        <v>86</v>
      </c>
      <c r="N880">
        <v>2</v>
      </c>
      <c r="O880" s="1">
        <v>44666.618657407409</v>
      </c>
      <c r="P880" s="1">
        <v>44666.714594907404</v>
      </c>
      <c r="Q880">
        <v>8077</v>
      </c>
      <c r="R880">
        <v>212</v>
      </c>
      <c r="S880" t="b">
        <v>0</v>
      </c>
      <c r="T880" t="s">
        <v>87</v>
      </c>
      <c r="U880" t="b">
        <v>0</v>
      </c>
      <c r="V880" t="s">
        <v>130</v>
      </c>
      <c r="W880" s="1">
        <v>44666.637604166666</v>
      </c>
      <c r="X880">
        <v>89</v>
      </c>
      <c r="Y880">
        <v>9</v>
      </c>
      <c r="Z880">
        <v>0</v>
      </c>
      <c r="AA880">
        <v>9</v>
      </c>
      <c r="AB880">
        <v>0</v>
      </c>
      <c r="AC880">
        <v>2</v>
      </c>
      <c r="AD880">
        <v>-9</v>
      </c>
      <c r="AE880">
        <v>0</v>
      </c>
      <c r="AF880">
        <v>0</v>
      </c>
      <c r="AG880">
        <v>0</v>
      </c>
      <c r="AH880" t="s">
        <v>99</v>
      </c>
      <c r="AI880" s="1">
        <v>44666.714594907404</v>
      </c>
      <c r="AJ880">
        <v>123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-9</v>
      </c>
      <c r="AQ880">
        <v>0</v>
      </c>
      <c r="AR880">
        <v>0</v>
      </c>
      <c r="AS880">
        <v>0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45">
      <c r="A881" t="s">
        <v>1979</v>
      </c>
      <c r="B881" t="s">
        <v>79</v>
      </c>
      <c r="C881" t="s">
        <v>1980</v>
      </c>
      <c r="D881" t="s">
        <v>81</v>
      </c>
      <c r="E881" s="2" t="str">
        <f>HYPERLINK("capsilon://?command=openfolder&amp;siteaddress=FAM.docvelocity-na8.net&amp;folderid=FX18C631B3-B191-B790-6E70-827E8CF11386","FX22044653")</f>
        <v>FX22044653</v>
      </c>
      <c r="F881" t="s">
        <v>19</v>
      </c>
      <c r="G881" t="s">
        <v>19</v>
      </c>
      <c r="H881" t="s">
        <v>82</v>
      </c>
      <c r="I881" t="s">
        <v>1981</v>
      </c>
      <c r="J881">
        <v>120</v>
      </c>
      <c r="K881" t="s">
        <v>84</v>
      </c>
      <c r="L881" t="s">
        <v>85</v>
      </c>
      <c r="M881" t="s">
        <v>86</v>
      </c>
      <c r="N881">
        <v>1</v>
      </c>
      <c r="O881" s="1">
        <v>44666.618819444448</v>
      </c>
      <c r="P881" s="1">
        <v>44666.702916666669</v>
      </c>
      <c r="Q881">
        <v>6983</v>
      </c>
      <c r="R881">
        <v>283</v>
      </c>
      <c r="S881" t="b">
        <v>0</v>
      </c>
      <c r="T881" t="s">
        <v>87</v>
      </c>
      <c r="U881" t="b">
        <v>0</v>
      </c>
      <c r="V881" t="s">
        <v>88</v>
      </c>
      <c r="W881" s="1">
        <v>44666.702916666669</v>
      </c>
      <c r="X881">
        <v>99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120</v>
      </c>
      <c r="AE881">
        <v>108</v>
      </c>
      <c r="AF881">
        <v>0</v>
      </c>
      <c r="AG881">
        <v>5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45">
      <c r="A882" t="s">
        <v>1982</v>
      </c>
      <c r="B882" t="s">
        <v>79</v>
      </c>
      <c r="C882" t="s">
        <v>216</v>
      </c>
      <c r="D882" t="s">
        <v>81</v>
      </c>
      <c r="E882" s="2" t="str">
        <f>HYPERLINK("capsilon://?command=openfolder&amp;siteaddress=FAM.docvelocity-na8.net&amp;folderid=FX3523E855-AC68-8BD2-97CD-E2812EED59FF","FX22029453")</f>
        <v>FX22029453</v>
      </c>
      <c r="F882" t="s">
        <v>19</v>
      </c>
      <c r="G882" t="s">
        <v>19</v>
      </c>
      <c r="H882" t="s">
        <v>82</v>
      </c>
      <c r="I882" t="s">
        <v>1983</v>
      </c>
      <c r="J882">
        <v>0</v>
      </c>
      <c r="K882" t="s">
        <v>84</v>
      </c>
      <c r="L882" t="s">
        <v>85</v>
      </c>
      <c r="M882" t="s">
        <v>86</v>
      </c>
      <c r="N882">
        <v>2</v>
      </c>
      <c r="O882" s="1">
        <v>44666.638831018521</v>
      </c>
      <c r="P882" s="1">
        <v>44666.714803240742</v>
      </c>
      <c r="Q882">
        <v>6437</v>
      </c>
      <c r="R882">
        <v>127</v>
      </c>
      <c r="S882" t="b">
        <v>0</v>
      </c>
      <c r="T882" t="s">
        <v>87</v>
      </c>
      <c r="U882" t="b">
        <v>0</v>
      </c>
      <c r="V882" t="s">
        <v>531</v>
      </c>
      <c r="W882" s="1">
        <v>44666.645844907405</v>
      </c>
      <c r="X882">
        <v>81</v>
      </c>
      <c r="Y882">
        <v>0</v>
      </c>
      <c r="Z882">
        <v>0</v>
      </c>
      <c r="AA882">
        <v>0</v>
      </c>
      <c r="AB882">
        <v>37</v>
      </c>
      <c r="AC882">
        <v>0</v>
      </c>
      <c r="AD882">
        <v>0</v>
      </c>
      <c r="AE882">
        <v>0</v>
      </c>
      <c r="AF882">
        <v>0</v>
      </c>
      <c r="AG882">
        <v>0</v>
      </c>
      <c r="AH882" t="s">
        <v>99</v>
      </c>
      <c r="AI882" s="1">
        <v>44666.714803240742</v>
      </c>
      <c r="AJ882">
        <v>17</v>
      </c>
      <c r="AK882">
        <v>0</v>
      </c>
      <c r="AL882">
        <v>0</v>
      </c>
      <c r="AM882">
        <v>0</v>
      </c>
      <c r="AN882">
        <v>37</v>
      </c>
      <c r="AO882">
        <v>0</v>
      </c>
      <c r="AP882">
        <v>0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45">
      <c r="A883" t="s">
        <v>1984</v>
      </c>
      <c r="B883" t="s">
        <v>79</v>
      </c>
      <c r="C883" t="s">
        <v>1150</v>
      </c>
      <c r="D883" t="s">
        <v>81</v>
      </c>
      <c r="E883" s="2" t="str">
        <f>HYPERLINK("capsilon://?command=openfolder&amp;siteaddress=FAM.docvelocity-na8.net&amp;folderid=FXFEF00A0B-F970-1C7F-F27E-6A6DFDFB12E0","FX22042182")</f>
        <v>FX22042182</v>
      </c>
      <c r="F883" t="s">
        <v>19</v>
      </c>
      <c r="G883" t="s">
        <v>19</v>
      </c>
      <c r="H883" t="s">
        <v>82</v>
      </c>
      <c r="I883" t="s">
        <v>1985</v>
      </c>
      <c r="J883">
        <v>0</v>
      </c>
      <c r="K883" t="s">
        <v>84</v>
      </c>
      <c r="L883" t="s">
        <v>85</v>
      </c>
      <c r="M883" t="s">
        <v>86</v>
      </c>
      <c r="N883">
        <v>2</v>
      </c>
      <c r="O883" s="1">
        <v>44666.664664351854</v>
      </c>
      <c r="P883" s="1">
        <v>44666.715879629628</v>
      </c>
      <c r="Q883">
        <v>4146</v>
      </c>
      <c r="R883">
        <v>279</v>
      </c>
      <c r="S883" t="b">
        <v>0</v>
      </c>
      <c r="T883" t="s">
        <v>87</v>
      </c>
      <c r="U883" t="b">
        <v>0</v>
      </c>
      <c r="V883" t="s">
        <v>531</v>
      </c>
      <c r="W883" s="1">
        <v>44666.667013888888</v>
      </c>
      <c r="X883">
        <v>186</v>
      </c>
      <c r="Y883">
        <v>9</v>
      </c>
      <c r="Z883">
        <v>0</v>
      </c>
      <c r="AA883">
        <v>9</v>
      </c>
      <c r="AB883">
        <v>0</v>
      </c>
      <c r="AC883">
        <v>2</v>
      </c>
      <c r="AD883">
        <v>-9</v>
      </c>
      <c r="AE883">
        <v>0</v>
      </c>
      <c r="AF883">
        <v>0</v>
      </c>
      <c r="AG883">
        <v>0</v>
      </c>
      <c r="AH883" t="s">
        <v>99</v>
      </c>
      <c r="AI883" s="1">
        <v>44666.715879629628</v>
      </c>
      <c r="AJ883">
        <v>93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-9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45">
      <c r="A884" t="s">
        <v>1986</v>
      </c>
      <c r="B884" t="s">
        <v>79</v>
      </c>
      <c r="C884" t="s">
        <v>1987</v>
      </c>
      <c r="D884" t="s">
        <v>81</v>
      </c>
      <c r="E884" s="2" t="str">
        <f>HYPERLINK("capsilon://?command=openfolder&amp;siteaddress=FAM.docvelocity-na8.net&amp;folderid=FX047A5A32-1796-4B83-098B-727A853719DA","FX220314115")</f>
        <v>FX220314115</v>
      </c>
      <c r="F884" t="s">
        <v>19</v>
      </c>
      <c r="G884" t="s">
        <v>19</v>
      </c>
      <c r="H884" t="s">
        <v>82</v>
      </c>
      <c r="I884" t="s">
        <v>1988</v>
      </c>
      <c r="J884">
        <v>53</v>
      </c>
      <c r="K884" t="s">
        <v>84</v>
      </c>
      <c r="L884" t="s">
        <v>85</v>
      </c>
      <c r="M884" t="s">
        <v>86</v>
      </c>
      <c r="N884">
        <v>2</v>
      </c>
      <c r="O884" s="1">
        <v>44655.437268518515</v>
      </c>
      <c r="P884" s="1">
        <v>44655.454305555555</v>
      </c>
      <c r="Q884">
        <v>948</v>
      </c>
      <c r="R884">
        <v>524</v>
      </c>
      <c r="S884" t="b">
        <v>0</v>
      </c>
      <c r="T884" t="s">
        <v>87</v>
      </c>
      <c r="U884" t="b">
        <v>0</v>
      </c>
      <c r="V884" t="s">
        <v>660</v>
      </c>
      <c r="W884" s="1">
        <v>44655.451145833336</v>
      </c>
      <c r="X884">
        <v>274</v>
      </c>
      <c r="Y884">
        <v>43</v>
      </c>
      <c r="Z884">
        <v>0</v>
      </c>
      <c r="AA884">
        <v>43</v>
      </c>
      <c r="AB884">
        <v>0</v>
      </c>
      <c r="AC884">
        <v>6</v>
      </c>
      <c r="AD884">
        <v>10</v>
      </c>
      <c r="AE884">
        <v>0</v>
      </c>
      <c r="AF884">
        <v>0</v>
      </c>
      <c r="AG884">
        <v>0</v>
      </c>
      <c r="AH884" t="s">
        <v>420</v>
      </c>
      <c r="AI884" s="1">
        <v>44655.454305555555</v>
      </c>
      <c r="AJ884">
        <v>250</v>
      </c>
      <c r="AK884">
        <v>2</v>
      </c>
      <c r="AL884">
        <v>0</v>
      </c>
      <c r="AM884">
        <v>2</v>
      </c>
      <c r="AN884">
        <v>0</v>
      </c>
      <c r="AO884">
        <v>2</v>
      </c>
      <c r="AP884">
        <v>8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45">
      <c r="A885" t="s">
        <v>1989</v>
      </c>
      <c r="B885" t="s">
        <v>79</v>
      </c>
      <c r="C885" t="s">
        <v>1987</v>
      </c>
      <c r="D885" t="s">
        <v>81</v>
      </c>
      <c r="E885" s="2" t="str">
        <f>HYPERLINK("capsilon://?command=openfolder&amp;siteaddress=FAM.docvelocity-na8.net&amp;folderid=FX047A5A32-1796-4B83-098B-727A853719DA","FX220314115")</f>
        <v>FX220314115</v>
      </c>
      <c r="F885" t="s">
        <v>19</v>
      </c>
      <c r="G885" t="s">
        <v>19</v>
      </c>
      <c r="H885" t="s">
        <v>82</v>
      </c>
      <c r="I885" t="s">
        <v>1990</v>
      </c>
      <c r="J885">
        <v>53</v>
      </c>
      <c r="K885" t="s">
        <v>84</v>
      </c>
      <c r="L885" t="s">
        <v>85</v>
      </c>
      <c r="M885" t="s">
        <v>86</v>
      </c>
      <c r="N885">
        <v>2</v>
      </c>
      <c r="O885" s="1">
        <v>44655.437303240738</v>
      </c>
      <c r="P885" s="1">
        <v>44655.45648148148</v>
      </c>
      <c r="Q885">
        <v>991</v>
      </c>
      <c r="R885">
        <v>666</v>
      </c>
      <c r="S885" t="b">
        <v>0</v>
      </c>
      <c r="T885" t="s">
        <v>87</v>
      </c>
      <c r="U885" t="b">
        <v>0</v>
      </c>
      <c r="V885" t="s">
        <v>407</v>
      </c>
      <c r="W885" s="1">
        <v>44655.451724537037</v>
      </c>
      <c r="X885">
        <v>278</v>
      </c>
      <c r="Y885">
        <v>43</v>
      </c>
      <c r="Z885">
        <v>0</v>
      </c>
      <c r="AA885">
        <v>43</v>
      </c>
      <c r="AB885">
        <v>0</v>
      </c>
      <c r="AC885">
        <v>7</v>
      </c>
      <c r="AD885">
        <v>10</v>
      </c>
      <c r="AE885">
        <v>0</v>
      </c>
      <c r="AF885">
        <v>0</v>
      </c>
      <c r="AG885">
        <v>0</v>
      </c>
      <c r="AH885" t="s">
        <v>413</v>
      </c>
      <c r="AI885" s="1">
        <v>44655.45648148148</v>
      </c>
      <c r="AJ885">
        <v>388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9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45">
      <c r="A886" t="s">
        <v>1991</v>
      </c>
      <c r="B886" t="s">
        <v>79</v>
      </c>
      <c r="C886" t="s">
        <v>1992</v>
      </c>
      <c r="D886" t="s">
        <v>81</v>
      </c>
      <c r="E886" s="2" t="str">
        <f>HYPERLINK("capsilon://?command=openfolder&amp;siteaddress=FAM.docvelocity-na8.net&amp;folderid=FXFBD0C36C-8878-2640-9E43-C92E28824F33","FX22045594")</f>
        <v>FX22045594</v>
      </c>
      <c r="F886" t="s">
        <v>19</v>
      </c>
      <c r="G886" t="s">
        <v>19</v>
      </c>
      <c r="H886" t="s">
        <v>82</v>
      </c>
      <c r="I886" t="s">
        <v>1993</v>
      </c>
      <c r="J886">
        <v>69</v>
      </c>
      <c r="K886" t="s">
        <v>84</v>
      </c>
      <c r="L886" t="s">
        <v>85</v>
      </c>
      <c r="M886" t="s">
        <v>86</v>
      </c>
      <c r="N886">
        <v>2</v>
      </c>
      <c r="O886" s="1">
        <v>44666.678749999999</v>
      </c>
      <c r="P886" s="1">
        <v>44666.719421296293</v>
      </c>
      <c r="Q886">
        <v>2652</v>
      </c>
      <c r="R886">
        <v>862</v>
      </c>
      <c r="S886" t="b">
        <v>0</v>
      </c>
      <c r="T886" t="s">
        <v>87</v>
      </c>
      <c r="U886" t="b">
        <v>0</v>
      </c>
      <c r="V886" t="s">
        <v>148</v>
      </c>
      <c r="W886" s="1">
        <v>44666.685266203705</v>
      </c>
      <c r="X886">
        <v>557</v>
      </c>
      <c r="Y886">
        <v>64</v>
      </c>
      <c r="Z886">
        <v>0</v>
      </c>
      <c r="AA886">
        <v>64</v>
      </c>
      <c r="AB886">
        <v>0</v>
      </c>
      <c r="AC886">
        <v>13</v>
      </c>
      <c r="AD886">
        <v>5</v>
      </c>
      <c r="AE886">
        <v>0</v>
      </c>
      <c r="AF886">
        <v>0</v>
      </c>
      <c r="AG886">
        <v>0</v>
      </c>
      <c r="AH886" t="s">
        <v>99</v>
      </c>
      <c r="AI886" s="1">
        <v>44666.719421296293</v>
      </c>
      <c r="AJ886">
        <v>305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5</v>
      </c>
      <c r="AQ886">
        <v>0</v>
      </c>
      <c r="AR886">
        <v>0</v>
      </c>
      <c r="AS886">
        <v>0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45">
      <c r="A887" t="s">
        <v>1994</v>
      </c>
      <c r="B887" t="s">
        <v>79</v>
      </c>
      <c r="C887" t="s">
        <v>1992</v>
      </c>
      <c r="D887" t="s">
        <v>81</v>
      </c>
      <c r="E887" s="2" t="str">
        <f>HYPERLINK("capsilon://?command=openfolder&amp;siteaddress=FAM.docvelocity-na8.net&amp;folderid=FXFBD0C36C-8878-2640-9E43-C92E28824F33","FX22045594")</f>
        <v>FX22045594</v>
      </c>
      <c r="F887" t="s">
        <v>19</v>
      </c>
      <c r="G887" t="s">
        <v>19</v>
      </c>
      <c r="H887" t="s">
        <v>82</v>
      </c>
      <c r="I887" t="s">
        <v>1995</v>
      </c>
      <c r="J887">
        <v>69</v>
      </c>
      <c r="K887" t="s">
        <v>84</v>
      </c>
      <c r="L887" t="s">
        <v>85</v>
      </c>
      <c r="M887" t="s">
        <v>86</v>
      </c>
      <c r="N887">
        <v>2</v>
      </c>
      <c r="O887" s="1">
        <v>44666.678831018522</v>
      </c>
      <c r="P887" s="1">
        <v>44666.72552083333</v>
      </c>
      <c r="Q887">
        <v>3241</v>
      </c>
      <c r="R887">
        <v>793</v>
      </c>
      <c r="S887" t="b">
        <v>0</v>
      </c>
      <c r="T887" t="s">
        <v>87</v>
      </c>
      <c r="U887" t="b">
        <v>0</v>
      </c>
      <c r="V887" t="s">
        <v>531</v>
      </c>
      <c r="W887" s="1">
        <v>44666.682557870372</v>
      </c>
      <c r="X887">
        <v>267</v>
      </c>
      <c r="Y887">
        <v>64</v>
      </c>
      <c r="Z887">
        <v>0</v>
      </c>
      <c r="AA887">
        <v>64</v>
      </c>
      <c r="AB887">
        <v>0</v>
      </c>
      <c r="AC887">
        <v>2</v>
      </c>
      <c r="AD887">
        <v>5</v>
      </c>
      <c r="AE887">
        <v>0</v>
      </c>
      <c r="AF887">
        <v>0</v>
      </c>
      <c r="AG887">
        <v>0</v>
      </c>
      <c r="AH887" t="s">
        <v>99</v>
      </c>
      <c r="AI887" s="1">
        <v>44666.72552083333</v>
      </c>
      <c r="AJ887">
        <v>526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5</v>
      </c>
      <c r="AQ887">
        <v>0</v>
      </c>
      <c r="AR887">
        <v>0</v>
      </c>
      <c r="AS887">
        <v>0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45">
      <c r="A888" t="s">
        <v>1996</v>
      </c>
      <c r="B888" t="s">
        <v>79</v>
      </c>
      <c r="C888" t="s">
        <v>1992</v>
      </c>
      <c r="D888" t="s">
        <v>81</v>
      </c>
      <c r="E888" s="2" t="str">
        <f>HYPERLINK("capsilon://?command=openfolder&amp;siteaddress=FAM.docvelocity-na8.net&amp;folderid=FXFBD0C36C-8878-2640-9E43-C92E28824F33","FX22045594")</f>
        <v>FX22045594</v>
      </c>
      <c r="F888" t="s">
        <v>19</v>
      </c>
      <c r="G888" t="s">
        <v>19</v>
      </c>
      <c r="H888" t="s">
        <v>82</v>
      </c>
      <c r="I888" t="s">
        <v>1997</v>
      </c>
      <c r="J888">
        <v>114</v>
      </c>
      <c r="K888" t="s">
        <v>84</v>
      </c>
      <c r="L888" t="s">
        <v>85</v>
      </c>
      <c r="M888" t="s">
        <v>86</v>
      </c>
      <c r="N888">
        <v>2</v>
      </c>
      <c r="O888" s="1">
        <v>44666.682384259257</v>
      </c>
      <c r="P888" s="1">
        <v>44666.743587962963</v>
      </c>
      <c r="Q888">
        <v>4493</v>
      </c>
      <c r="R888">
        <v>795</v>
      </c>
      <c r="S888" t="b">
        <v>0</v>
      </c>
      <c r="T888" t="s">
        <v>87</v>
      </c>
      <c r="U888" t="b">
        <v>0</v>
      </c>
      <c r="V888" t="s">
        <v>531</v>
      </c>
      <c r="W888" s="1">
        <v>44666.687337962961</v>
      </c>
      <c r="X888">
        <v>412</v>
      </c>
      <c r="Y888">
        <v>109</v>
      </c>
      <c r="Z888">
        <v>0</v>
      </c>
      <c r="AA888">
        <v>109</v>
      </c>
      <c r="AB888">
        <v>0</v>
      </c>
      <c r="AC888">
        <v>18</v>
      </c>
      <c r="AD888">
        <v>5</v>
      </c>
      <c r="AE888">
        <v>0</v>
      </c>
      <c r="AF888">
        <v>0</v>
      </c>
      <c r="AG888">
        <v>0</v>
      </c>
      <c r="AH888" t="s">
        <v>479</v>
      </c>
      <c r="AI888" s="1">
        <v>44666.743587962963</v>
      </c>
      <c r="AJ888">
        <v>371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45">
      <c r="A889" t="s">
        <v>1998</v>
      </c>
      <c r="B889" t="s">
        <v>79</v>
      </c>
      <c r="C889" t="s">
        <v>1992</v>
      </c>
      <c r="D889" t="s">
        <v>81</v>
      </c>
      <c r="E889" s="2" t="str">
        <f>HYPERLINK("capsilon://?command=openfolder&amp;siteaddress=FAM.docvelocity-na8.net&amp;folderid=FXFBD0C36C-8878-2640-9E43-C92E28824F33","FX22045594")</f>
        <v>FX22045594</v>
      </c>
      <c r="F889" t="s">
        <v>19</v>
      </c>
      <c r="G889" t="s">
        <v>19</v>
      </c>
      <c r="H889" t="s">
        <v>82</v>
      </c>
      <c r="I889" t="s">
        <v>1999</v>
      </c>
      <c r="J889">
        <v>109</v>
      </c>
      <c r="K889" t="s">
        <v>84</v>
      </c>
      <c r="L889" t="s">
        <v>85</v>
      </c>
      <c r="M889" t="s">
        <v>86</v>
      </c>
      <c r="N889">
        <v>2</v>
      </c>
      <c r="O889" s="1">
        <v>44666.682476851849</v>
      </c>
      <c r="P889" s="1">
        <v>44666.765497685185</v>
      </c>
      <c r="Q889">
        <v>6261</v>
      </c>
      <c r="R889">
        <v>912</v>
      </c>
      <c r="S889" t="b">
        <v>0</v>
      </c>
      <c r="T889" t="s">
        <v>87</v>
      </c>
      <c r="U889" t="b">
        <v>0</v>
      </c>
      <c r="V889" t="s">
        <v>531</v>
      </c>
      <c r="W889" s="1">
        <v>44666.691192129627</v>
      </c>
      <c r="X889">
        <v>333</v>
      </c>
      <c r="Y889">
        <v>109</v>
      </c>
      <c r="Z889">
        <v>0</v>
      </c>
      <c r="AA889">
        <v>109</v>
      </c>
      <c r="AB889">
        <v>0</v>
      </c>
      <c r="AC889">
        <v>17</v>
      </c>
      <c r="AD889">
        <v>0</v>
      </c>
      <c r="AE889">
        <v>0</v>
      </c>
      <c r="AF889">
        <v>0</v>
      </c>
      <c r="AG889">
        <v>0</v>
      </c>
      <c r="AH889" t="s">
        <v>99</v>
      </c>
      <c r="AI889" s="1">
        <v>44666.765497685185</v>
      </c>
      <c r="AJ889">
        <v>564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-2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45">
      <c r="A890" t="s">
        <v>2000</v>
      </c>
      <c r="B890" t="s">
        <v>79</v>
      </c>
      <c r="C890" t="s">
        <v>1987</v>
      </c>
      <c r="D890" t="s">
        <v>81</v>
      </c>
      <c r="E890" s="2" t="str">
        <f>HYPERLINK("capsilon://?command=openfolder&amp;siteaddress=FAM.docvelocity-na8.net&amp;folderid=FX047A5A32-1796-4B83-098B-727A853719DA","FX220314115")</f>
        <v>FX220314115</v>
      </c>
      <c r="F890" t="s">
        <v>19</v>
      </c>
      <c r="G890" t="s">
        <v>19</v>
      </c>
      <c r="H890" t="s">
        <v>82</v>
      </c>
      <c r="I890" t="s">
        <v>2001</v>
      </c>
      <c r="J890">
        <v>28</v>
      </c>
      <c r="K890" t="s">
        <v>84</v>
      </c>
      <c r="L890" t="s">
        <v>85</v>
      </c>
      <c r="M890" t="s">
        <v>86</v>
      </c>
      <c r="N890">
        <v>2</v>
      </c>
      <c r="O890" s="1">
        <v>44655.437476851854</v>
      </c>
      <c r="P890" s="1">
        <v>44655.455868055556</v>
      </c>
      <c r="Q890">
        <v>1335</v>
      </c>
      <c r="R890">
        <v>254</v>
      </c>
      <c r="S890" t="b">
        <v>0</v>
      </c>
      <c r="T890" t="s">
        <v>87</v>
      </c>
      <c r="U890" t="b">
        <v>0</v>
      </c>
      <c r="V890" t="s">
        <v>660</v>
      </c>
      <c r="W890" s="1">
        <v>44655.452534722222</v>
      </c>
      <c r="X890">
        <v>119</v>
      </c>
      <c r="Y890">
        <v>21</v>
      </c>
      <c r="Z890">
        <v>0</v>
      </c>
      <c r="AA890">
        <v>21</v>
      </c>
      <c r="AB890">
        <v>0</v>
      </c>
      <c r="AC890">
        <v>1</v>
      </c>
      <c r="AD890">
        <v>7</v>
      </c>
      <c r="AE890">
        <v>0</v>
      </c>
      <c r="AF890">
        <v>0</v>
      </c>
      <c r="AG890">
        <v>0</v>
      </c>
      <c r="AH890" t="s">
        <v>420</v>
      </c>
      <c r="AI890" s="1">
        <v>44655.455868055556</v>
      </c>
      <c r="AJ890">
        <v>135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7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45">
      <c r="A891" t="s">
        <v>2002</v>
      </c>
      <c r="B891" t="s">
        <v>79</v>
      </c>
      <c r="C891" t="s">
        <v>1992</v>
      </c>
      <c r="D891" t="s">
        <v>81</v>
      </c>
      <c r="E891" s="2" t="str">
        <f t="shared" ref="E891:E898" si="21">HYPERLINK("capsilon://?command=openfolder&amp;siteaddress=FAM.docvelocity-na8.net&amp;folderid=FXFBD0C36C-8878-2640-9E43-C92E28824F33","FX22045594")</f>
        <v>FX22045594</v>
      </c>
      <c r="F891" t="s">
        <v>19</v>
      </c>
      <c r="G891" t="s">
        <v>19</v>
      </c>
      <c r="H891" t="s">
        <v>82</v>
      </c>
      <c r="I891" t="s">
        <v>2003</v>
      </c>
      <c r="J891">
        <v>114</v>
      </c>
      <c r="K891" t="s">
        <v>84</v>
      </c>
      <c r="L891" t="s">
        <v>85</v>
      </c>
      <c r="M891" t="s">
        <v>86</v>
      </c>
      <c r="N891">
        <v>2</v>
      </c>
      <c r="O891" s="1">
        <v>44666.683831018519</v>
      </c>
      <c r="P891" s="1">
        <v>44666.767916666664</v>
      </c>
      <c r="Q891">
        <v>6294</v>
      </c>
      <c r="R891">
        <v>971</v>
      </c>
      <c r="S891" t="b">
        <v>0</v>
      </c>
      <c r="T891" t="s">
        <v>87</v>
      </c>
      <c r="U891" t="b">
        <v>0</v>
      </c>
      <c r="V891" t="s">
        <v>130</v>
      </c>
      <c r="W891" s="1">
        <v>44666.692754629628</v>
      </c>
      <c r="X891">
        <v>432</v>
      </c>
      <c r="Y891">
        <v>109</v>
      </c>
      <c r="Z891">
        <v>0</v>
      </c>
      <c r="AA891">
        <v>109</v>
      </c>
      <c r="AB891">
        <v>0</v>
      </c>
      <c r="AC891">
        <v>10</v>
      </c>
      <c r="AD891">
        <v>5</v>
      </c>
      <c r="AE891">
        <v>0</v>
      </c>
      <c r="AF891">
        <v>0</v>
      </c>
      <c r="AG891">
        <v>0</v>
      </c>
      <c r="AH891" t="s">
        <v>190</v>
      </c>
      <c r="AI891" s="1">
        <v>44666.767916666664</v>
      </c>
      <c r="AJ891">
        <v>539</v>
      </c>
      <c r="AK891">
        <v>7</v>
      </c>
      <c r="AL891">
        <v>0</v>
      </c>
      <c r="AM891">
        <v>7</v>
      </c>
      <c r="AN891">
        <v>0</v>
      </c>
      <c r="AO891">
        <v>7</v>
      </c>
      <c r="AP891">
        <v>-2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45">
      <c r="A892" t="s">
        <v>2004</v>
      </c>
      <c r="B892" t="s">
        <v>79</v>
      </c>
      <c r="C892" t="s">
        <v>1992</v>
      </c>
      <c r="D892" t="s">
        <v>81</v>
      </c>
      <c r="E892" s="2" t="str">
        <f t="shared" si="21"/>
        <v>FX22045594</v>
      </c>
      <c r="F892" t="s">
        <v>19</v>
      </c>
      <c r="G892" t="s">
        <v>19</v>
      </c>
      <c r="H892" t="s">
        <v>82</v>
      </c>
      <c r="I892" t="s">
        <v>2005</v>
      </c>
      <c r="J892">
        <v>28</v>
      </c>
      <c r="K892" t="s">
        <v>84</v>
      </c>
      <c r="L892" t="s">
        <v>85</v>
      </c>
      <c r="M892" t="s">
        <v>86</v>
      </c>
      <c r="N892">
        <v>1</v>
      </c>
      <c r="O892" s="1">
        <v>44666.685810185183</v>
      </c>
      <c r="P892" s="1">
        <v>44666.705266203702</v>
      </c>
      <c r="Q892">
        <v>944</v>
      </c>
      <c r="R892">
        <v>737</v>
      </c>
      <c r="S892" t="b">
        <v>0</v>
      </c>
      <c r="T892" t="s">
        <v>87</v>
      </c>
      <c r="U892" t="b">
        <v>0</v>
      </c>
      <c r="V892" t="s">
        <v>88</v>
      </c>
      <c r="W892" s="1">
        <v>44666.705266203702</v>
      </c>
      <c r="X892">
        <v>203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28</v>
      </c>
      <c r="AE892">
        <v>21</v>
      </c>
      <c r="AF892">
        <v>0</v>
      </c>
      <c r="AG892">
        <v>5</v>
      </c>
      <c r="AH892" t="s">
        <v>87</v>
      </c>
      <c r="AI892" t="s">
        <v>87</v>
      </c>
      <c r="AJ892" t="s">
        <v>87</v>
      </c>
      <c r="AK892" t="s">
        <v>87</v>
      </c>
      <c r="AL892" t="s">
        <v>87</v>
      </c>
      <c r="AM892" t="s">
        <v>87</v>
      </c>
      <c r="AN892" t="s">
        <v>87</v>
      </c>
      <c r="AO892" t="s">
        <v>87</v>
      </c>
      <c r="AP892" t="s">
        <v>87</v>
      </c>
      <c r="AQ892" t="s">
        <v>87</v>
      </c>
      <c r="AR892" t="s">
        <v>87</v>
      </c>
      <c r="AS892" t="s">
        <v>87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45">
      <c r="A893" t="s">
        <v>2006</v>
      </c>
      <c r="B893" t="s">
        <v>79</v>
      </c>
      <c r="C893" t="s">
        <v>1992</v>
      </c>
      <c r="D893" t="s">
        <v>81</v>
      </c>
      <c r="E893" s="2" t="str">
        <f t="shared" si="21"/>
        <v>FX22045594</v>
      </c>
      <c r="F893" t="s">
        <v>19</v>
      </c>
      <c r="G893" t="s">
        <v>19</v>
      </c>
      <c r="H893" t="s">
        <v>82</v>
      </c>
      <c r="I893" t="s">
        <v>2007</v>
      </c>
      <c r="J893">
        <v>28</v>
      </c>
      <c r="K893" t="s">
        <v>84</v>
      </c>
      <c r="L893" t="s">
        <v>85</v>
      </c>
      <c r="M893" t="s">
        <v>86</v>
      </c>
      <c r="N893">
        <v>2</v>
      </c>
      <c r="O893" s="1">
        <v>44666.685925925929</v>
      </c>
      <c r="P893" s="1">
        <v>44666.766041666669</v>
      </c>
      <c r="Q893">
        <v>6550</v>
      </c>
      <c r="R893">
        <v>372</v>
      </c>
      <c r="S893" t="b">
        <v>0</v>
      </c>
      <c r="T893" t="s">
        <v>87</v>
      </c>
      <c r="U893" t="b">
        <v>0</v>
      </c>
      <c r="V893" t="s">
        <v>531</v>
      </c>
      <c r="W893" s="1">
        <v>44666.695138888892</v>
      </c>
      <c r="X893">
        <v>308</v>
      </c>
      <c r="Y893">
        <v>21</v>
      </c>
      <c r="Z893">
        <v>0</v>
      </c>
      <c r="AA893">
        <v>21</v>
      </c>
      <c r="AB893">
        <v>0</v>
      </c>
      <c r="AC893">
        <v>0</v>
      </c>
      <c r="AD893">
        <v>7</v>
      </c>
      <c r="AE893">
        <v>0</v>
      </c>
      <c r="AF893">
        <v>0</v>
      </c>
      <c r="AG893">
        <v>0</v>
      </c>
      <c r="AH893" t="s">
        <v>102</v>
      </c>
      <c r="AI893" s="1">
        <v>44666.766041666669</v>
      </c>
      <c r="AJ893">
        <v>64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7</v>
      </c>
      <c r="AQ893">
        <v>0</v>
      </c>
      <c r="AR893">
        <v>0</v>
      </c>
      <c r="AS893">
        <v>0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45">
      <c r="A894" t="s">
        <v>2008</v>
      </c>
      <c r="B894" t="s">
        <v>79</v>
      </c>
      <c r="C894" t="s">
        <v>1992</v>
      </c>
      <c r="D894" t="s">
        <v>81</v>
      </c>
      <c r="E894" s="2" t="str">
        <f t="shared" si="21"/>
        <v>FX22045594</v>
      </c>
      <c r="F894" t="s">
        <v>19</v>
      </c>
      <c r="G894" t="s">
        <v>19</v>
      </c>
      <c r="H894" t="s">
        <v>82</v>
      </c>
      <c r="I894" t="s">
        <v>2009</v>
      </c>
      <c r="J894">
        <v>28</v>
      </c>
      <c r="K894" t="s">
        <v>84</v>
      </c>
      <c r="L894" t="s">
        <v>85</v>
      </c>
      <c r="M894" t="s">
        <v>86</v>
      </c>
      <c r="N894">
        <v>2</v>
      </c>
      <c r="O894" s="1">
        <v>44666.686550925922</v>
      </c>
      <c r="P894" s="1">
        <v>44666.766921296294</v>
      </c>
      <c r="Q894">
        <v>6602</v>
      </c>
      <c r="R894">
        <v>342</v>
      </c>
      <c r="S894" t="b">
        <v>0</v>
      </c>
      <c r="T894" t="s">
        <v>87</v>
      </c>
      <c r="U894" t="b">
        <v>0</v>
      </c>
      <c r="V894" t="s">
        <v>148</v>
      </c>
      <c r="W894" s="1">
        <v>44666.694467592592</v>
      </c>
      <c r="X894">
        <v>213</v>
      </c>
      <c r="Y894">
        <v>21</v>
      </c>
      <c r="Z894">
        <v>0</v>
      </c>
      <c r="AA894">
        <v>21</v>
      </c>
      <c r="AB894">
        <v>0</v>
      </c>
      <c r="AC894">
        <v>0</v>
      </c>
      <c r="AD894">
        <v>7</v>
      </c>
      <c r="AE894">
        <v>0</v>
      </c>
      <c r="AF894">
        <v>0</v>
      </c>
      <c r="AG894">
        <v>0</v>
      </c>
      <c r="AH894" t="s">
        <v>115</v>
      </c>
      <c r="AI894" s="1">
        <v>44666.766921296294</v>
      </c>
      <c r="AJ894">
        <v>129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7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45">
      <c r="A895" t="s">
        <v>2010</v>
      </c>
      <c r="B895" t="s">
        <v>79</v>
      </c>
      <c r="C895" t="s">
        <v>1992</v>
      </c>
      <c r="D895" t="s">
        <v>81</v>
      </c>
      <c r="E895" s="2" t="str">
        <f t="shared" si="21"/>
        <v>FX22045594</v>
      </c>
      <c r="F895" t="s">
        <v>19</v>
      </c>
      <c r="G895" t="s">
        <v>19</v>
      </c>
      <c r="H895" t="s">
        <v>82</v>
      </c>
      <c r="I895" t="s">
        <v>2011</v>
      </c>
      <c r="J895">
        <v>28</v>
      </c>
      <c r="K895" t="s">
        <v>84</v>
      </c>
      <c r="L895" t="s">
        <v>85</v>
      </c>
      <c r="M895" t="s">
        <v>86</v>
      </c>
      <c r="N895">
        <v>2</v>
      </c>
      <c r="O895" s="1">
        <v>44666.687604166669</v>
      </c>
      <c r="P895" s="1">
        <v>44666.767974537041</v>
      </c>
      <c r="Q895">
        <v>6565</v>
      </c>
      <c r="R895">
        <v>379</v>
      </c>
      <c r="S895" t="b">
        <v>0</v>
      </c>
      <c r="T895" t="s">
        <v>87</v>
      </c>
      <c r="U895" t="b">
        <v>0</v>
      </c>
      <c r="V895" t="s">
        <v>189</v>
      </c>
      <c r="W895" s="1">
        <v>44666.695960648147</v>
      </c>
      <c r="X895">
        <v>165</v>
      </c>
      <c r="Y895">
        <v>21</v>
      </c>
      <c r="Z895">
        <v>0</v>
      </c>
      <c r="AA895">
        <v>21</v>
      </c>
      <c r="AB895">
        <v>0</v>
      </c>
      <c r="AC895">
        <v>1</v>
      </c>
      <c r="AD895">
        <v>7</v>
      </c>
      <c r="AE895">
        <v>0</v>
      </c>
      <c r="AF895">
        <v>0</v>
      </c>
      <c r="AG895">
        <v>0</v>
      </c>
      <c r="AH895" t="s">
        <v>99</v>
      </c>
      <c r="AI895" s="1">
        <v>44666.767974537041</v>
      </c>
      <c r="AJ895">
        <v>214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7</v>
      </c>
      <c r="AQ895">
        <v>0</v>
      </c>
      <c r="AR895">
        <v>0</v>
      </c>
      <c r="AS895">
        <v>0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45">
      <c r="A896" t="s">
        <v>2012</v>
      </c>
      <c r="B896" t="s">
        <v>79</v>
      </c>
      <c r="C896" t="s">
        <v>1992</v>
      </c>
      <c r="D896" t="s">
        <v>81</v>
      </c>
      <c r="E896" s="2" t="str">
        <f t="shared" si="21"/>
        <v>FX22045594</v>
      </c>
      <c r="F896" t="s">
        <v>19</v>
      </c>
      <c r="G896" t="s">
        <v>19</v>
      </c>
      <c r="H896" t="s">
        <v>82</v>
      </c>
      <c r="I896" t="s">
        <v>2013</v>
      </c>
      <c r="J896">
        <v>28</v>
      </c>
      <c r="K896" t="s">
        <v>84</v>
      </c>
      <c r="L896" t="s">
        <v>85</v>
      </c>
      <c r="M896" t="s">
        <v>86</v>
      </c>
      <c r="N896">
        <v>2</v>
      </c>
      <c r="O896" s="1">
        <v>44666.687997685185</v>
      </c>
      <c r="P896" s="1">
        <v>44666.766631944447</v>
      </c>
      <c r="Q896">
        <v>6678</v>
      </c>
      <c r="R896">
        <v>116</v>
      </c>
      <c r="S896" t="b">
        <v>0</v>
      </c>
      <c r="T896" t="s">
        <v>87</v>
      </c>
      <c r="U896" t="b">
        <v>0</v>
      </c>
      <c r="V896" t="s">
        <v>130</v>
      </c>
      <c r="W896" s="1">
        <v>44666.695231481484</v>
      </c>
      <c r="X896">
        <v>66</v>
      </c>
      <c r="Y896">
        <v>21</v>
      </c>
      <c r="Z896">
        <v>0</v>
      </c>
      <c r="AA896">
        <v>21</v>
      </c>
      <c r="AB896">
        <v>0</v>
      </c>
      <c r="AC896">
        <v>0</v>
      </c>
      <c r="AD896">
        <v>7</v>
      </c>
      <c r="AE896">
        <v>0</v>
      </c>
      <c r="AF896">
        <v>0</v>
      </c>
      <c r="AG896">
        <v>0</v>
      </c>
      <c r="AH896" t="s">
        <v>102</v>
      </c>
      <c r="AI896" s="1">
        <v>44666.766631944447</v>
      </c>
      <c r="AJ896">
        <v>50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7</v>
      </c>
      <c r="AQ896">
        <v>0</v>
      </c>
      <c r="AR896">
        <v>0</v>
      </c>
      <c r="AS896">
        <v>0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45">
      <c r="A897" t="s">
        <v>2014</v>
      </c>
      <c r="B897" t="s">
        <v>79</v>
      </c>
      <c r="C897" t="s">
        <v>1992</v>
      </c>
      <c r="D897" t="s">
        <v>81</v>
      </c>
      <c r="E897" s="2" t="str">
        <f t="shared" si="21"/>
        <v>FX22045594</v>
      </c>
      <c r="F897" t="s">
        <v>19</v>
      </c>
      <c r="G897" t="s">
        <v>19</v>
      </c>
      <c r="H897" t="s">
        <v>82</v>
      </c>
      <c r="I897" t="s">
        <v>2015</v>
      </c>
      <c r="J897">
        <v>28</v>
      </c>
      <c r="K897" t="s">
        <v>84</v>
      </c>
      <c r="L897" t="s">
        <v>85</v>
      </c>
      <c r="M897" t="s">
        <v>86</v>
      </c>
      <c r="N897">
        <v>2</v>
      </c>
      <c r="O897" s="1">
        <v>44666.688333333332</v>
      </c>
      <c r="P897" s="1">
        <v>44666.767094907409</v>
      </c>
      <c r="Q897">
        <v>6575</v>
      </c>
      <c r="R897">
        <v>230</v>
      </c>
      <c r="S897" t="b">
        <v>0</v>
      </c>
      <c r="T897" t="s">
        <v>87</v>
      </c>
      <c r="U897" t="b">
        <v>0</v>
      </c>
      <c r="V897" t="s">
        <v>148</v>
      </c>
      <c r="W897" s="1">
        <v>44666.696689814817</v>
      </c>
      <c r="X897">
        <v>191</v>
      </c>
      <c r="Y897">
        <v>21</v>
      </c>
      <c r="Z897">
        <v>0</v>
      </c>
      <c r="AA897">
        <v>21</v>
      </c>
      <c r="AB897">
        <v>0</v>
      </c>
      <c r="AC897">
        <v>0</v>
      </c>
      <c r="AD897">
        <v>7</v>
      </c>
      <c r="AE897">
        <v>0</v>
      </c>
      <c r="AF897">
        <v>0</v>
      </c>
      <c r="AG897">
        <v>0</v>
      </c>
      <c r="AH897" t="s">
        <v>102</v>
      </c>
      <c r="AI897" s="1">
        <v>44666.767094907409</v>
      </c>
      <c r="AJ897">
        <v>39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7</v>
      </c>
      <c r="AQ897">
        <v>0</v>
      </c>
      <c r="AR897">
        <v>0</v>
      </c>
      <c r="AS897">
        <v>0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45">
      <c r="A898" t="s">
        <v>2016</v>
      </c>
      <c r="B898" t="s">
        <v>79</v>
      </c>
      <c r="C898" t="s">
        <v>1992</v>
      </c>
      <c r="D898" t="s">
        <v>81</v>
      </c>
      <c r="E898" s="2" t="str">
        <f t="shared" si="21"/>
        <v>FX22045594</v>
      </c>
      <c r="F898" t="s">
        <v>19</v>
      </c>
      <c r="G898" t="s">
        <v>19</v>
      </c>
      <c r="H898" t="s">
        <v>82</v>
      </c>
      <c r="I898" t="s">
        <v>2017</v>
      </c>
      <c r="J898">
        <v>28</v>
      </c>
      <c r="K898" t="s">
        <v>84</v>
      </c>
      <c r="L898" t="s">
        <v>85</v>
      </c>
      <c r="M898" t="s">
        <v>86</v>
      </c>
      <c r="N898">
        <v>2</v>
      </c>
      <c r="O898" s="1">
        <v>44666.688854166663</v>
      </c>
      <c r="P898" s="1">
        <v>44666.770092592589</v>
      </c>
      <c r="Q898">
        <v>6632</v>
      </c>
      <c r="R898">
        <v>387</v>
      </c>
      <c r="S898" t="b">
        <v>0</v>
      </c>
      <c r="T898" t="s">
        <v>87</v>
      </c>
      <c r="U898" t="b">
        <v>0</v>
      </c>
      <c r="V898" t="s">
        <v>531</v>
      </c>
      <c r="W898" s="1">
        <v>44666.696469907409</v>
      </c>
      <c r="X898">
        <v>114</v>
      </c>
      <c r="Y898">
        <v>21</v>
      </c>
      <c r="Z898">
        <v>0</v>
      </c>
      <c r="AA898">
        <v>21</v>
      </c>
      <c r="AB898">
        <v>0</v>
      </c>
      <c r="AC898">
        <v>0</v>
      </c>
      <c r="AD898">
        <v>7</v>
      </c>
      <c r="AE898">
        <v>0</v>
      </c>
      <c r="AF898">
        <v>0</v>
      </c>
      <c r="AG898">
        <v>0</v>
      </c>
      <c r="AH898" t="s">
        <v>115</v>
      </c>
      <c r="AI898" s="1">
        <v>44666.770092592589</v>
      </c>
      <c r="AJ898">
        <v>273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7</v>
      </c>
      <c r="AQ898">
        <v>0</v>
      </c>
      <c r="AR898">
        <v>0</v>
      </c>
      <c r="AS898">
        <v>0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45">
      <c r="A899" t="s">
        <v>2018</v>
      </c>
      <c r="B899" t="s">
        <v>79</v>
      </c>
      <c r="C899" t="s">
        <v>1987</v>
      </c>
      <c r="D899" t="s">
        <v>81</v>
      </c>
      <c r="E899" s="2" t="str">
        <f>HYPERLINK("capsilon://?command=openfolder&amp;siteaddress=FAM.docvelocity-na8.net&amp;folderid=FX047A5A32-1796-4B83-098B-727A853719DA","FX220314115")</f>
        <v>FX220314115</v>
      </c>
      <c r="F899" t="s">
        <v>19</v>
      </c>
      <c r="G899" t="s">
        <v>19</v>
      </c>
      <c r="H899" t="s">
        <v>82</v>
      </c>
      <c r="I899" t="s">
        <v>2019</v>
      </c>
      <c r="J899">
        <v>28</v>
      </c>
      <c r="K899" t="s">
        <v>84</v>
      </c>
      <c r="L899" t="s">
        <v>85</v>
      </c>
      <c r="M899" t="s">
        <v>86</v>
      </c>
      <c r="N899">
        <v>2</v>
      </c>
      <c r="O899" s="1">
        <v>44655.437511574077</v>
      </c>
      <c r="P899" s="1">
        <v>44655.457094907404</v>
      </c>
      <c r="Q899">
        <v>1464</v>
      </c>
      <c r="R899">
        <v>228</v>
      </c>
      <c r="S899" t="b">
        <v>0</v>
      </c>
      <c r="T899" t="s">
        <v>87</v>
      </c>
      <c r="U899" t="b">
        <v>0</v>
      </c>
      <c r="V899" t="s">
        <v>407</v>
      </c>
      <c r="W899" s="1">
        <v>44655.453148148146</v>
      </c>
      <c r="X899">
        <v>123</v>
      </c>
      <c r="Y899">
        <v>21</v>
      </c>
      <c r="Z899">
        <v>0</v>
      </c>
      <c r="AA899">
        <v>21</v>
      </c>
      <c r="AB899">
        <v>0</v>
      </c>
      <c r="AC899">
        <v>0</v>
      </c>
      <c r="AD899">
        <v>7</v>
      </c>
      <c r="AE899">
        <v>0</v>
      </c>
      <c r="AF899">
        <v>0</v>
      </c>
      <c r="AG899">
        <v>0</v>
      </c>
      <c r="AH899" t="s">
        <v>420</v>
      </c>
      <c r="AI899" s="1">
        <v>44655.457094907404</v>
      </c>
      <c r="AJ899">
        <v>105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7</v>
      </c>
      <c r="AQ899">
        <v>0</v>
      </c>
      <c r="AR899">
        <v>0</v>
      </c>
      <c r="AS899">
        <v>0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45">
      <c r="A900" t="s">
        <v>2020</v>
      </c>
      <c r="B900" t="s">
        <v>79</v>
      </c>
      <c r="C900" t="s">
        <v>2021</v>
      </c>
      <c r="D900" t="s">
        <v>81</v>
      </c>
      <c r="E900" s="2" t="str">
        <f>HYPERLINK("capsilon://?command=openfolder&amp;siteaddress=FAM.docvelocity-na8.net&amp;folderid=FXF4FBDD9C-5087-686E-1736-FE5C9D9DFABB","FX22044996")</f>
        <v>FX22044996</v>
      </c>
      <c r="F900" t="s">
        <v>19</v>
      </c>
      <c r="G900" t="s">
        <v>19</v>
      </c>
      <c r="H900" t="s">
        <v>82</v>
      </c>
      <c r="I900" t="s">
        <v>2022</v>
      </c>
      <c r="J900">
        <v>0</v>
      </c>
      <c r="K900" t="s">
        <v>84</v>
      </c>
      <c r="L900" t="s">
        <v>85</v>
      </c>
      <c r="M900" t="s">
        <v>86</v>
      </c>
      <c r="N900">
        <v>2</v>
      </c>
      <c r="O900" s="1">
        <v>44666.698888888888</v>
      </c>
      <c r="P900" s="1">
        <v>44666.767523148148</v>
      </c>
      <c r="Q900">
        <v>5694</v>
      </c>
      <c r="R900">
        <v>236</v>
      </c>
      <c r="S900" t="b">
        <v>0</v>
      </c>
      <c r="T900" t="s">
        <v>87</v>
      </c>
      <c r="U900" t="b">
        <v>0</v>
      </c>
      <c r="V900" t="s">
        <v>148</v>
      </c>
      <c r="W900" s="1">
        <v>44666.701261574075</v>
      </c>
      <c r="X900">
        <v>200</v>
      </c>
      <c r="Y900">
        <v>9</v>
      </c>
      <c r="Z900">
        <v>0</v>
      </c>
      <c r="AA900">
        <v>9</v>
      </c>
      <c r="AB900">
        <v>0</v>
      </c>
      <c r="AC900">
        <v>3</v>
      </c>
      <c r="AD900">
        <v>-9</v>
      </c>
      <c r="AE900">
        <v>0</v>
      </c>
      <c r="AF900">
        <v>0</v>
      </c>
      <c r="AG900">
        <v>0</v>
      </c>
      <c r="AH900" t="s">
        <v>102</v>
      </c>
      <c r="AI900" s="1">
        <v>44666.767523148148</v>
      </c>
      <c r="AJ900">
        <v>36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-9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45">
      <c r="A901" t="s">
        <v>2023</v>
      </c>
      <c r="B901" t="s">
        <v>79</v>
      </c>
      <c r="C901" t="s">
        <v>1980</v>
      </c>
      <c r="D901" t="s">
        <v>81</v>
      </c>
      <c r="E901" s="2" t="str">
        <f>HYPERLINK("capsilon://?command=openfolder&amp;siteaddress=FAM.docvelocity-na8.net&amp;folderid=FX18C631B3-B191-B790-6E70-827E8CF11386","FX22044653")</f>
        <v>FX22044653</v>
      </c>
      <c r="F901" t="s">
        <v>19</v>
      </c>
      <c r="G901" t="s">
        <v>19</v>
      </c>
      <c r="H901" t="s">
        <v>82</v>
      </c>
      <c r="I901" t="s">
        <v>1981</v>
      </c>
      <c r="J901">
        <v>200</v>
      </c>
      <c r="K901" t="s">
        <v>84</v>
      </c>
      <c r="L901" t="s">
        <v>85</v>
      </c>
      <c r="M901" t="s">
        <v>86</v>
      </c>
      <c r="N901">
        <v>2</v>
      </c>
      <c r="O901" s="1">
        <v>44666.703703703701</v>
      </c>
      <c r="P901" s="1">
        <v>44666.739282407405</v>
      </c>
      <c r="Q901">
        <v>1192</v>
      </c>
      <c r="R901">
        <v>1882</v>
      </c>
      <c r="S901" t="b">
        <v>0</v>
      </c>
      <c r="T901" t="s">
        <v>87</v>
      </c>
      <c r="U901" t="b">
        <v>1</v>
      </c>
      <c r="V901" t="s">
        <v>151</v>
      </c>
      <c r="W901" s="1">
        <v>44666.718518518515</v>
      </c>
      <c r="X901">
        <v>1116</v>
      </c>
      <c r="Y901">
        <v>185</v>
      </c>
      <c r="Z901">
        <v>0</v>
      </c>
      <c r="AA901">
        <v>185</v>
      </c>
      <c r="AB901">
        <v>0</v>
      </c>
      <c r="AC901">
        <v>29</v>
      </c>
      <c r="AD901">
        <v>15</v>
      </c>
      <c r="AE901">
        <v>0</v>
      </c>
      <c r="AF901">
        <v>0</v>
      </c>
      <c r="AG901">
        <v>0</v>
      </c>
      <c r="AH901" t="s">
        <v>479</v>
      </c>
      <c r="AI901" s="1">
        <v>44666.739282407405</v>
      </c>
      <c r="AJ901">
        <v>715</v>
      </c>
      <c r="AK901">
        <v>5</v>
      </c>
      <c r="AL901">
        <v>0</v>
      </c>
      <c r="AM901">
        <v>5</v>
      </c>
      <c r="AN901">
        <v>0</v>
      </c>
      <c r="AO901">
        <v>5</v>
      </c>
      <c r="AP901">
        <v>10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45">
      <c r="A902" t="s">
        <v>2024</v>
      </c>
      <c r="B902" t="s">
        <v>79</v>
      </c>
      <c r="C902" t="s">
        <v>1992</v>
      </c>
      <c r="D902" t="s">
        <v>81</v>
      </c>
      <c r="E902" s="2" t="str">
        <f>HYPERLINK("capsilon://?command=openfolder&amp;siteaddress=FAM.docvelocity-na8.net&amp;folderid=FXFBD0C36C-8878-2640-9E43-C92E28824F33","FX22045594")</f>
        <v>FX22045594</v>
      </c>
      <c r="F902" t="s">
        <v>19</v>
      </c>
      <c r="G902" t="s">
        <v>19</v>
      </c>
      <c r="H902" t="s">
        <v>82</v>
      </c>
      <c r="I902" t="s">
        <v>2005</v>
      </c>
      <c r="J902">
        <v>140</v>
      </c>
      <c r="K902" t="s">
        <v>84</v>
      </c>
      <c r="L902" t="s">
        <v>85</v>
      </c>
      <c r="M902" t="s">
        <v>86</v>
      </c>
      <c r="N902">
        <v>2</v>
      </c>
      <c r="O902" s="1">
        <v>44666.706250000003</v>
      </c>
      <c r="P902" s="1">
        <v>44666.738506944443</v>
      </c>
      <c r="Q902">
        <v>1372</v>
      </c>
      <c r="R902">
        <v>1415</v>
      </c>
      <c r="S902" t="b">
        <v>0</v>
      </c>
      <c r="T902" t="s">
        <v>87</v>
      </c>
      <c r="U902" t="b">
        <v>1</v>
      </c>
      <c r="V902" t="s">
        <v>189</v>
      </c>
      <c r="W902" s="1">
        <v>44666.710358796299</v>
      </c>
      <c r="X902">
        <v>311</v>
      </c>
      <c r="Y902">
        <v>105</v>
      </c>
      <c r="Z902">
        <v>0</v>
      </c>
      <c r="AA902">
        <v>105</v>
      </c>
      <c r="AB902">
        <v>0</v>
      </c>
      <c r="AC902">
        <v>0</v>
      </c>
      <c r="AD902">
        <v>35</v>
      </c>
      <c r="AE902">
        <v>0</v>
      </c>
      <c r="AF902">
        <v>0</v>
      </c>
      <c r="AG902">
        <v>0</v>
      </c>
      <c r="AH902" t="s">
        <v>182</v>
      </c>
      <c r="AI902" s="1">
        <v>44666.738506944443</v>
      </c>
      <c r="AJ902">
        <v>328</v>
      </c>
      <c r="AK902">
        <v>1</v>
      </c>
      <c r="AL902">
        <v>0</v>
      </c>
      <c r="AM902">
        <v>1</v>
      </c>
      <c r="AN902">
        <v>0</v>
      </c>
      <c r="AO902">
        <v>1</v>
      </c>
      <c r="AP902">
        <v>34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45">
      <c r="A903" t="s">
        <v>2025</v>
      </c>
      <c r="B903" t="s">
        <v>79</v>
      </c>
      <c r="C903" t="s">
        <v>1778</v>
      </c>
      <c r="D903" t="s">
        <v>81</v>
      </c>
      <c r="E903" s="2" t="str">
        <f>HYPERLINK("capsilon://?command=openfolder&amp;siteaddress=FAM.docvelocity-na8.net&amp;folderid=FX60228094-B407-52C8-7FC8-AC664236BB08","FX22045039")</f>
        <v>FX22045039</v>
      </c>
      <c r="F903" t="s">
        <v>19</v>
      </c>
      <c r="G903" t="s">
        <v>19</v>
      </c>
      <c r="H903" t="s">
        <v>82</v>
      </c>
      <c r="I903" t="s">
        <v>2026</v>
      </c>
      <c r="J903">
        <v>0</v>
      </c>
      <c r="K903" t="s">
        <v>84</v>
      </c>
      <c r="L903" t="s">
        <v>85</v>
      </c>
      <c r="M903" t="s">
        <v>86</v>
      </c>
      <c r="N903">
        <v>2</v>
      </c>
      <c r="O903" s="1">
        <v>44666.712870370371</v>
      </c>
      <c r="P903" s="1">
        <v>44666.768703703703</v>
      </c>
      <c r="Q903">
        <v>4578</v>
      </c>
      <c r="R903">
        <v>246</v>
      </c>
      <c r="S903" t="b">
        <v>0</v>
      </c>
      <c r="T903" t="s">
        <v>87</v>
      </c>
      <c r="U903" t="b">
        <v>0</v>
      </c>
      <c r="V903" t="s">
        <v>531</v>
      </c>
      <c r="W903" s="1">
        <v>44666.715127314812</v>
      </c>
      <c r="X903">
        <v>140</v>
      </c>
      <c r="Y903">
        <v>9</v>
      </c>
      <c r="Z903">
        <v>0</v>
      </c>
      <c r="AA903">
        <v>9</v>
      </c>
      <c r="AB903">
        <v>0</v>
      </c>
      <c r="AC903">
        <v>2</v>
      </c>
      <c r="AD903">
        <v>-9</v>
      </c>
      <c r="AE903">
        <v>0</v>
      </c>
      <c r="AF903">
        <v>0</v>
      </c>
      <c r="AG903">
        <v>0</v>
      </c>
      <c r="AH903" t="s">
        <v>182</v>
      </c>
      <c r="AI903" s="1">
        <v>44666.768703703703</v>
      </c>
      <c r="AJ903">
        <v>106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-9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45">
      <c r="A904" t="s">
        <v>2027</v>
      </c>
      <c r="B904" t="s">
        <v>79</v>
      </c>
      <c r="C904" t="s">
        <v>2028</v>
      </c>
      <c r="D904" t="s">
        <v>81</v>
      </c>
      <c r="E904" s="2" t="str">
        <f t="shared" ref="E904:E914" si="22">HYPERLINK("capsilon://?command=openfolder&amp;siteaddress=FAM.docvelocity-na8.net&amp;folderid=FXF55EAAB3-2663-D692-936E-4256B70CAD09","FX22045650")</f>
        <v>FX22045650</v>
      </c>
      <c r="F904" t="s">
        <v>19</v>
      </c>
      <c r="G904" t="s">
        <v>19</v>
      </c>
      <c r="H904" t="s">
        <v>82</v>
      </c>
      <c r="I904" t="s">
        <v>2029</v>
      </c>
      <c r="J904">
        <v>124</v>
      </c>
      <c r="K904" t="s">
        <v>84</v>
      </c>
      <c r="L904" t="s">
        <v>85</v>
      </c>
      <c r="M904" t="s">
        <v>86</v>
      </c>
      <c r="N904">
        <v>1</v>
      </c>
      <c r="O904" s="1">
        <v>44666.723703703705</v>
      </c>
      <c r="P904" s="1">
        <v>44666.733796296299</v>
      </c>
      <c r="Q904">
        <v>730</v>
      </c>
      <c r="R904">
        <v>142</v>
      </c>
      <c r="S904" t="b">
        <v>0</v>
      </c>
      <c r="T904" t="s">
        <v>87</v>
      </c>
      <c r="U904" t="b">
        <v>0</v>
      </c>
      <c r="V904" t="s">
        <v>88</v>
      </c>
      <c r="W904" s="1">
        <v>44666.733796296299</v>
      </c>
      <c r="X904">
        <v>47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124</v>
      </c>
      <c r="AE904">
        <v>119</v>
      </c>
      <c r="AF904">
        <v>0</v>
      </c>
      <c r="AG904">
        <v>2</v>
      </c>
      <c r="AH904" t="s">
        <v>87</v>
      </c>
      <c r="AI904" t="s">
        <v>87</v>
      </c>
      <c r="AJ904" t="s">
        <v>87</v>
      </c>
      <c r="AK904" t="s">
        <v>87</v>
      </c>
      <c r="AL904" t="s">
        <v>87</v>
      </c>
      <c r="AM904" t="s">
        <v>87</v>
      </c>
      <c r="AN904" t="s">
        <v>87</v>
      </c>
      <c r="AO904" t="s">
        <v>87</v>
      </c>
      <c r="AP904" t="s">
        <v>87</v>
      </c>
      <c r="AQ904" t="s">
        <v>87</v>
      </c>
      <c r="AR904" t="s">
        <v>87</v>
      </c>
      <c r="AS904" t="s">
        <v>87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45">
      <c r="A905" t="s">
        <v>2030</v>
      </c>
      <c r="B905" t="s">
        <v>79</v>
      </c>
      <c r="C905" t="s">
        <v>2028</v>
      </c>
      <c r="D905" t="s">
        <v>81</v>
      </c>
      <c r="E905" s="2" t="str">
        <f t="shared" si="22"/>
        <v>FX22045650</v>
      </c>
      <c r="F905" t="s">
        <v>19</v>
      </c>
      <c r="G905" t="s">
        <v>19</v>
      </c>
      <c r="H905" t="s">
        <v>82</v>
      </c>
      <c r="I905" t="s">
        <v>2031</v>
      </c>
      <c r="J905">
        <v>169</v>
      </c>
      <c r="K905" t="s">
        <v>84</v>
      </c>
      <c r="L905" t="s">
        <v>85</v>
      </c>
      <c r="M905" t="s">
        <v>86</v>
      </c>
      <c r="N905">
        <v>1</v>
      </c>
      <c r="O905" s="1">
        <v>44666.726064814815</v>
      </c>
      <c r="P905" s="1">
        <v>44666.734930555554</v>
      </c>
      <c r="Q905">
        <v>589</v>
      </c>
      <c r="R905">
        <v>177</v>
      </c>
      <c r="S905" t="b">
        <v>0</v>
      </c>
      <c r="T905" t="s">
        <v>87</v>
      </c>
      <c r="U905" t="b">
        <v>0</v>
      </c>
      <c r="V905" t="s">
        <v>88</v>
      </c>
      <c r="W905" s="1">
        <v>44666.734930555554</v>
      </c>
      <c r="X905">
        <v>97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169</v>
      </c>
      <c r="AE905">
        <v>164</v>
      </c>
      <c r="AF905">
        <v>0</v>
      </c>
      <c r="AG905">
        <v>3</v>
      </c>
      <c r="AH905" t="s">
        <v>87</v>
      </c>
      <c r="AI905" t="s">
        <v>87</v>
      </c>
      <c r="AJ905" t="s">
        <v>87</v>
      </c>
      <c r="AK905" t="s">
        <v>87</v>
      </c>
      <c r="AL905" t="s">
        <v>87</v>
      </c>
      <c r="AM905" t="s">
        <v>87</v>
      </c>
      <c r="AN905" t="s">
        <v>87</v>
      </c>
      <c r="AO905" t="s">
        <v>87</v>
      </c>
      <c r="AP905" t="s">
        <v>87</v>
      </c>
      <c r="AQ905" t="s">
        <v>87</v>
      </c>
      <c r="AR905" t="s">
        <v>87</v>
      </c>
      <c r="AS905" t="s">
        <v>87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45">
      <c r="A906" t="s">
        <v>2032</v>
      </c>
      <c r="B906" t="s">
        <v>79</v>
      </c>
      <c r="C906" t="s">
        <v>2028</v>
      </c>
      <c r="D906" t="s">
        <v>81</v>
      </c>
      <c r="E906" s="2" t="str">
        <f t="shared" si="22"/>
        <v>FX22045650</v>
      </c>
      <c r="F906" t="s">
        <v>19</v>
      </c>
      <c r="G906" t="s">
        <v>19</v>
      </c>
      <c r="H906" t="s">
        <v>82</v>
      </c>
      <c r="I906" t="s">
        <v>2033</v>
      </c>
      <c r="J906">
        <v>174</v>
      </c>
      <c r="K906" t="s">
        <v>84</v>
      </c>
      <c r="L906" t="s">
        <v>85</v>
      </c>
      <c r="M906" t="s">
        <v>86</v>
      </c>
      <c r="N906">
        <v>1</v>
      </c>
      <c r="O906" s="1">
        <v>44666.729687500003</v>
      </c>
      <c r="P906" s="1">
        <v>44666.736111111109</v>
      </c>
      <c r="Q906">
        <v>402</v>
      </c>
      <c r="R906">
        <v>153</v>
      </c>
      <c r="S906" t="b">
        <v>0</v>
      </c>
      <c r="T906" t="s">
        <v>87</v>
      </c>
      <c r="U906" t="b">
        <v>0</v>
      </c>
      <c r="V906" t="s">
        <v>88</v>
      </c>
      <c r="W906" s="1">
        <v>44666.736111111109</v>
      </c>
      <c r="X906">
        <v>95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174</v>
      </c>
      <c r="AE906">
        <v>169</v>
      </c>
      <c r="AF906">
        <v>0</v>
      </c>
      <c r="AG906">
        <v>3</v>
      </c>
      <c r="AH906" t="s">
        <v>87</v>
      </c>
      <c r="AI906" t="s">
        <v>87</v>
      </c>
      <c r="AJ906" t="s">
        <v>87</v>
      </c>
      <c r="AK906" t="s">
        <v>87</v>
      </c>
      <c r="AL906" t="s">
        <v>87</v>
      </c>
      <c r="AM906" t="s">
        <v>87</v>
      </c>
      <c r="AN906" t="s">
        <v>87</v>
      </c>
      <c r="AO906" t="s">
        <v>87</v>
      </c>
      <c r="AP906" t="s">
        <v>87</v>
      </c>
      <c r="AQ906" t="s">
        <v>87</v>
      </c>
      <c r="AR906" t="s">
        <v>87</v>
      </c>
      <c r="AS906" t="s">
        <v>87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45">
      <c r="A907" t="s">
        <v>2034</v>
      </c>
      <c r="B907" t="s">
        <v>79</v>
      </c>
      <c r="C907" t="s">
        <v>2028</v>
      </c>
      <c r="D907" t="s">
        <v>81</v>
      </c>
      <c r="E907" s="2" t="str">
        <f t="shared" si="22"/>
        <v>FX22045650</v>
      </c>
      <c r="F907" t="s">
        <v>19</v>
      </c>
      <c r="G907" t="s">
        <v>19</v>
      </c>
      <c r="H907" t="s">
        <v>82</v>
      </c>
      <c r="I907" t="s">
        <v>2035</v>
      </c>
      <c r="J907">
        <v>0</v>
      </c>
      <c r="K907" t="s">
        <v>84</v>
      </c>
      <c r="L907" t="s">
        <v>85</v>
      </c>
      <c r="M907" t="s">
        <v>86</v>
      </c>
      <c r="N907">
        <v>2</v>
      </c>
      <c r="O907" s="1">
        <v>44666.731134259258</v>
      </c>
      <c r="P907" s="1">
        <v>44666.769074074073</v>
      </c>
      <c r="Q907">
        <v>2609</v>
      </c>
      <c r="R907">
        <v>669</v>
      </c>
      <c r="S907" t="b">
        <v>0</v>
      </c>
      <c r="T907" t="s">
        <v>87</v>
      </c>
      <c r="U907" t="b">
        <v>0</v>
      </c>
      <c r="V907" t="s">
        <v>531</v>
      </c>
      <c r="W907" s="1">
        <v>44666.737500000003</v>
      </c>
      <c r="X907">
        <v>535</v>
      </c>
      <c r="Y907">
        <v>52</v>
      </c>
      <c r="Z907">
        <v>0</v>
      </c>
      <c r="AA907">
        <v>52</v>
      </c>
      <c r="AB907">
        <v>0</v>
      </c>
      <c r="AC907">
        <v>43</v>
      </c>
      <c r="AD907">
        <v>-52</v>
      </c>
      <c r="AE907">
        <v>0</v>
      </c>
      <c r="AF907">
        <v>0</v>
      </c>
      <c r="AG907">
        <v>0</v>
      </c>
      <c r="AH907" t="s">
        <v>102</v>
      </c>
      <c r="AI907" s="1">
        <v>44666.769074074073</v>
      </c>
      <c r="AJ907">
        <v>134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-54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45">
      <c r="A908" t="s">
        <v>2036</v>
      </c>
      <c r="B908" t="s">
        <v>79</v>
      </c>
      <c r="C908" t="s">
        <v>2028</v>
      </c>
      <c r="D908" t="s">
        <v>81</v>
      </c>
      <c r="E908" s="2" t="str">
        <f t="shared" si="22"/>
        <v>FX22045650</v>
      </c>
      <c r="F908" t="s">
        <v>19</v>
      </c>
      <c r="G908" t="s">
        <v>19</v>
      </c>
      <c r="H908" t="s">
        <v>82</v>
      </c>
      <c r="I908" t="s">
        <v>2037</v>
      </c>
      <c r="J908">
        <v>28</v>
      </c>
      <c r="K908" t="s">
        <v>84</v>
      </c>
      <c r="L908" t="s">
        <v>85</v>
      </c>
      <c r="M908" t="s">
        <v>86</v>
      </c>
      <c r="N908">
        <v>2</v>
      </c>
      <c r="O908" s="1">
        <v>44666.731990740744</v>
      </c>
      <c r="P908" s="1">
        <v>44666.769097222219</v>
      </c>
      <c r="Q908">
        <v>2807</v>
      </c>
      <c r="R908">
        <v>399</v>
      </c>
      <c r="S908" t="b">
        <v>0</v>
      </c>
      <c r="T908" t="s">
        <v>87</v>
      </c>
      <c r="U908" t="b">
        <v>0</v>
      </c>
      <c r="V908" t="s">
        <v>130</v>
      </c>
      <c r="W908" s="1">
        <v>44666.73673611111</v>
      </c>
      <c r="X908">
        <v>231</v>
      </c>
      <c r="Y908">
        <v>21</v>
      </c>
      <c r="Z908">
        <v>0</v>
      </c>
      <c r="AA908">
        <v>21</v>
      </c>
      <c r="AB908">
        <v>0</v>
      </c>
      <c r="AC908">
        <v>7</v>
      </c>
      <c r="AD908">
        <v>7</v>
      </c>
      <c r="AE908">
        <v>0</v>
      </c>
      <c r="AF908">
        <v>0</v>
      </c>
      <c r="AG908">
        <v>0</v>
      </c>
      <c r="AH908" t="s">
        <v>190</v>
      </c>
      <c r="AI908" s="1">
        <v>44666.769097222219</v>
      </c>
      <c r="AJ908">
        <v>101</v>
      </c>
      <c r="AK908">
        <v>1</v>
      </c>
      <c r="AL908">
        <v>0</v>
      </c>
      <c r="AM908">
        <v>1</v>
      </c>
      <c r="AN908">
        <v>0</v>
      </c>
      <c r="AO908">
        <v>1</v>
      </c>
      <c r="AP908">
        <v>6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45">
      <c r="A909" t="s">
        <v>2038</v>
      </c>
      <c r="B909" t="s">
        <v>79</v>
      </c>
      <c r="C909" t="s">
        <v>2028</v>
      </c>
      <c r="D909" t="s">
        <v>81</v>
      </c>
      <c r="E909" s="2" t="str">
        <f t="shared" si="22"/>
        <v>FX22045650</v>
      </c>
      <c r="F909" t="s">
        <v>19</v>
      </c>
      <c r="G909" t="s">
        <v>19</v>
      </c>
      <c r="H909" t="s">
        <v>82</v>
      </c>
      <c r="I909" t="s">
        <v>2039</v>
      </c>
      <c r="J909">
        <v>28</v>
      </c>
      <c r="K909" t="s">
        <v>84</v>
      </c>
      <c r="L909" t="s">
        <v>85</v>
      </c>
      <c r="M909" t="s">
        <v>86</v>
      </c>
      <c r="N909">
        <v>2</v>
      </c>
      <c r="O909" s="1">
        <v>44666.733877314815</v>
      </c>
      <c r="P909" s="1">
        <v>44666.770972222221</v>
      </c>
      <c r="Q909">
        <v>2706</v>
      </c>
      <c r="R909">
        <v>499</v>
      </c>
      <c r="S909" t="b">
        <v>0</v>
      </c>
      <c r="T909" t="s">
        <v>87</v>
      </c>
      <c r="U909" t="b">
        <v>0</v>
      </c>
      <c r="V909" t="s">
        <v>148</v>
      </c>
      <c r="W909" s="1">
        <v>44666.736817129633</v>
      </c>
      <c r="X909">
        <v>240</v>
      </c>
      <c r="Y909">
        <v>21</v>
      </c>
      <c r="Z909">
        <v>0</v>
      </c>
      <c r="AA909">
        <v>21</v>
      </c>
      <c r="AB909">
        <v>0</v>
      </c>
      <c r="AC909">
        <v>3</v>
      </c>
      <c r="AD909">
        <v>7</v>
      </c>
      <c r="AE909">
        <v>0</v>
      </c>
      <c r="AF909">
        <v>0</v>
      </c>
      <c r="AG909">
        <v>0</v>
      </c>
      <c r="AH909" t="s">
        <v>99</v>
      </c>
      <c r="AI909" s="1">
        <v>44666.770972222221</v>
      </c>
      <c r="AJ909">
        <v>259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7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45">
      <c r="A910" t="s">
        <v>2040</v>
      </c>
      <c r="B910" t="s">
        <v>79</v>
      </c>
      <c r="C910" t="s">
        <v>2028</v>
      </c>
      <c r="D910" t="s">
        <v>81</v>
      </c>
      <c r="E910" s="2" t="str">
        <f t="shared" si="22"/>
        <v>FX22045650</v>
      </c>
      <c r="F910" t="s">
        <v>19</v>
      </c>
      <c r="G910" t="s">
        <v>19</v>
      </c>
      <c r="H910" t="s">
        <v>82</v>
      </c>
      <c r="I910" t="s">
        <v>2041</v>
      </c>
      <c r="J910">
        <v>0</v>
      </c>
      <c r="K910" t="s">
        <v>84</v>
      </c>
      <c r="L910" t="s">
        <v>85</v>
      </c>
      <c r="M910" t="s">
        <v>86</v>
      </c>
      <c r="N910">
        <v>2</v>
      </c>
      <c r="O910" s="1">
        <v>44666.733912037038</v>
      </c>
      <c r="P910" s="1">
        <v>44666.771041666667</v>
      </c>
      <c r="Q910">
        <v>2274</v>
      </c>
      <c r="R910">
        <v>934</v>
      </c>
      <c r="S910" t="b">
        <v>0</v>
      </c>
      <c r="T910" t="s">
        <v>87</v>
      </c>
      <c r="U910" t="b">
        <v>0</v>
      </c>
      <c r="V910" t="s">
        <v>130</v>
      </c>
      <c r="W910" s="1">
        <v>44666.747916666667</v>
      </c>
      <c r="X910">
        <v>707</v>
      </c>
      <c r="Y910">
        <v>52</v>
      </c>
      <c r="Z910">
        <v>0</v>
      </c>
      <c r="AA910">
        <v>52</v>
      </c>
      <c r="AB910">
        <v>0</v>
      </c>
      <c r="AC910">
        <v>37</v>
      </c>
      <c r="AD910">
        <v>-52</v>
      </c>
      <c r="AE910">
        <v>0</v>
      </c>
      <c r="AF910">
        <v>0</v>
      </c>
      <c r="AG910">
        <v>0</v>
      </c>
      <c r="AH910" t="s">
        <v>479</v>
      </c>
      <c r="AI910" s="1">
        <v>44666.771041666667</v>
      </c>
      <c r="AJ910">
        <v>218</v>
      </c>
      <c r="AK910">
        <v>3</v>
      </c>
      <c r="AL910">
        <v>0</v>
      </c>
      <c r="AM910">
        <v>3</v>
      </c>
      <c r="AN910">
        <v>0</v>
      </c>
      <c r="AO910">
        <v>2</v>
      </c>
      <c r="AP910">
        <v>-55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45">
      <c r="A911" t="s">
        <v>2042</v>
      </c>
      <c r="B911" t="s">
        <v>79</v>
      </c>
      <c r="C911" t="s">
        <v>2028</v>
      </c>
      <c r="D911" t="s">
        <v>81</v>
      </c>
      <c r="E911" s="2" t="str">
        <f t="shared" si="22"/>
        <v>FX22045650</v>
      </c>
      <c r="F911" t="s">
        <v>19</v>
      </c>
      <c r="G911" t="s">
        <v>19</v>
      </c>
      <c r="H911" t="s">
        <v>82</v>
      </c>
      <c r="I911" t="s">
        <v>2029</v>
      </c>
      <c r="J911">
        <v>148</v>
      </c>
      <c r="K911" t="s">
        <v>84</v>
      </c>
      <c r="L911" t="s">
        <v>85</v>
      </c>
      <c r="M911" t="s">
        <v>86</v>
      </c>
      <c r="N911">
        <v>2</v>
      </c>
      <c r="O911" s="1">
        <v>44666.7344212963</v>
      </c>
      <c r="P911" s="1">
        <v>44666.752349537041</v>
      </c>
      <c r="Q911">
        <v>516</v>
      </c>
      <c r="R911">
        <v>1033</v>
      </c>
      <c r="S911" t="b">
        <v>0</v>
      </c>
      <c r="T911" t="s">
        <v>87</v>
      </c>
      <c r="U911" t="b">
        <v>1</v>
      </c>
      <c r="V911" t="s">
        <v>130</v>
      </c>
      <c r="W911" s="1">
        <v>44666.739733796298</v>
      </c>
      <c r="X911">
        <v>258</v>
      </c>
      <c r="Y911">
        <v>138</v>
      </c>
      <c r="Z911">
        <v>0</v>
      </c>
      <c r="AA911">
        <v>138</v>
      </c>
      <c r="AB911">
        <v>0</v>
      </c>
      <c r="AC911">
        <v>4</v>
      </c>
      <c r="AD911">
        <v>10</v>
      </c>
      <c r="AE911">
        <v>0</v>
      </c>
      <c r="AF911">
        <v>0</v>
      </c>
      <c r="AG911">
        <v>0</v>
      </c>
      <c r="AH911" t="s">
        <v>479</v>
      </c>
      <c r="AI911" s="1">
        <v>44666.752349537041</v>
      </c>
      <c r="AJ911">
        <v>756</v>
      </c>
      <c r="AK911">
        <v>3</v>
      </c>
      <c r="AL911">
        <v>0</v>
      </c>
      <c r="AM911">
        <v>3</v>
      </c>
      <c r="AN911">
        <v>0</v>
      </c>
      <c r="AO911">
        <v>2</v>
      </c>
      <c r="AP911">
        <v>7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45">
      <c r="A912" t="s">
        <v>2043</v>
      </c>
      <c r="B912" t="s">
        <v>79</v>
      </c>
      <c r="C912" t="s">
        <v>2028</v>
      </c>
      <c r="D912" t="s">
        <v>81</v>
      </c>
      <c r="E912" s="2" t="str">
        <f t="shared" si="22"/>
        <v>FX22045650</v>
      </c>
      <c r="F912" t="s">
        <v>19</v>
      </c>
      <c r="G912" t="s">
        <v>19</v>
      </c>
      <c r="H912" t="s">
        <v>82</v>
      </c>
      <c r="I912" t="s">
        <v>2044</v>
      </c>
      <c r="J912">
        <v>28</v>
      </c>
      <c r="K912" t="s">
        <v>84</v>
      </c>
      <c r="L912" t="s">
        <v>85</v>
      </c>
      <c r="M912" t="s">
        <v>86</v>
      </c>
      <c r="N912">
        <v>2</v>
      </c>
      <c r="O912" s="1">
        <v>44666.734583333331</v>
      </c>
      <c r="P912" s="1">
        <v>44666.770127314812</v>
      </c>
      <c r="Q912">
        <v>2793</v>
      </c>
      <c r="R912">
        <v>278</v>
      </c>
      <c r="S912" t="b">
        <v>0</v>
      </c>
      <c r="T912" t="s">
        <v>87</v>
      </c>
      <c r="U912" t="b">
        <v>0</v>
      </c>
      <c r="V912" t="s">
        <v>531</v>
      </c>
      <c r="W912" s="1">
        <v>44666.744803240741</v>
      </c>
      <c r="X912">
        <v>150</v>
      </c>
      <c r="Y912">
        <v>21</v>
      </c>
      <c r="Z912">
        <v>0</v>
      </c>
      <c r="AA912">
        <v>21</v>
      </c>
      <c r="AB912">
        <v>0</v>
      </c>
      <c r="AC912">
        <v>2</v>
      </c>
      <c r="AD912">
        <v>7</v>
      </c>
      <c r="AE912">
        <v>0</v>
      </c>
      <c r="AF912">
        <v>0</v>
      </c>
      <c r="AG912">
        <v>0</v>
      </c>
      <c r="AH912" t="s">
        <v>182</v>
      </c>
      <c r="AI912" s="1">
        <v>44666.770127314812</v>
      </c>
      <c r="AJ912">
        <v>122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7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45">
      <c r="A913" t="s">
        <v>2045</v>
      </c>
      <c r="B913" t="s">
        <v>79</v>
      </c>
      <c r="C913" t="s">
        <v>2028</v>
      </c>
      <c r="D913" t="s">
        <v>81</v>
      </c>
      <c r="E913" s="2" t="str">
        <f t="shared" si="22"/>
        <v>FX22045650</v>
      </c>
      <c r="F913" t="s">
        <v>19</v>
      </c>
      <c r="G913" t="s">
        <v>19</v>
      </c>
      <c r="H913" t="s">
        <v>82</v>
      </c>
      <c r="I913" t="s">
        <v>2031</v>
      </c>
      <c r="J913">
        <v>217</v>
      </c>
      <c r="K913" t="s">
        <v>84</v>
      </c>
      <c r="L913" t="s">
        <v>85</v>
      </c>
      <c r="M913" t="s">
        <v>86</v>
      </c>
      <c r="N913">
        <v>2</v>
      </c>
      <c r="O913" s="1">
        <v>44666.735625000001</v>
      </c>
      <c r="P913" s="1">
        <v>44666.758668981478</v>
      </c>
      <c r="Q913">
        <v>971</v>
      </c>
      <c r="R913">
        <v>1020</v>
      </c>
      <c r="S913" t="b">
        <v>0</v>
      </c>
      <c r="T913" t="s">
        <v>87</v>
      </c>
      <c r="U913" t="b">
        <v>1</v>
      </c>
      <c r="V913" t="s">
        <v>531</v>
      </c>
      <c r="W913" s="1">
        <v>44666.743067129632</v>
      </c>
      <c r="X913">
        <v>480</v>
      </c>
      <c r="Y913">
        <v>202</v>
      </c>
      <c r="Z913">
        <v>0</v>
      </c>
      <c r="AA913">
        <v>202</v>
      </c>
      <c r="AB913">
        <v>0</v>
      </c>
      <c r="AC913">
        <v>6</v>
      </c>
      <c r="AD913">
        <v>15</v>
      </c>
      <c r="AE913">
        <v>0</v>
      </c>
      <c r="AF913">
        <v>0</v>
      </c>
      <c r="AG913">
        <v>0</v>
      </c>
      <c r="AH913" t="s">
        <v>115</v>
      </c>
      <c r="AI913" s="1">
        <v>44666.758668981478</v>
      </c>
      <c r="AJ913">
        <v>500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15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45">
      <c r="A914" t="s">
        <v>2046</v>
      </c>
      <c r="B914" t="s">
        <v>79</v>
      </c>
      <c r="C914" t="s">
        <v>2028</v>
      </c>
      <c r="D914" t="s">
        <v>81</v>
      </c>
      <c r="E914" s="2" t="str">
        <f t="shared" si="22"/>
        <v>FX22045650</v>
      </c>
      <c r="F914" t="s">
        <v>19</v>
      </c>
      <c r="G914" t="s">
        <v>19</v>
      </c>
      <c r="H914" t="s">
        <v>82</v>
      </c>
      <c r="I914" t="s">
        <v>2033</v>
      </c>
      <c r="J914">
        <v>222</v>
      </c>
      <c r="K914" t="s">
        <v>84</v>
      </c>
      <c r="L914" t="s">
        <v>85</v>
      </c>
      <c r="M914" t="s">
        <v>86</v>
      </c>
      <c r="N914">
        <v>2</v>
      </c>
      <c r="O914" s="1">
        <v>44666.736747685187</v>
      </c>
      <c r="P914" s="1">
        <v>44666.765416666669</v>
      </c>
      <c r="Q914">
        <v>1255</v>
      </c>
      <c r="R914">
        <v>1222</v>
      </c>
      <c r="S914" t="b">
        <v>0</v>
      </c>
      <c r="T914" t="s">
        <v>87</v>
      </c>
      <c r="U914" t="b">
        <v>1</v>
      </c>
      <c r="V914" t="s">
        <v>148</v>
      </c>
      <c r="W914" s="1">
        <v>44666.745138888888</v>
      </c>
      <c r="X914">
        <v>639</v>
      </c>
      <c r="Y914">
        <v>207</v>
      </c>
      <c r="Z914">
        <v>0</v>
      </c>
      <c r="AA914">
        <v>207</v>
      </c>
      <c r="AB914">
        <v>0</v>
      </c>
      <c r="AC914">
        <v>8</v>
      </c>
      <c r="AD914">
        <v>15</v>
      </c>
      <c r="AE914">
        <v>0</v>
      </c>
      <c r="AF914">
        <v>0</v>
      </c>
      <c r="AG914">
        <v>0</v>
      </c>
      <c r="AH914" t="s">
        <v>115</v>
      </c>
      <c r="AI914" s="1">
        <v>44666.765416666669</v>
      </c>
      <c r="AJ914">
        <v>583</v>
      </c>
      <c r="AK914">
        <v>1</v>
      </c>
      <c r="AL914">
        <v>0</v>
      </c>
      <c r="AM914">
        <v>1</v>
      </c>
      <c r="AN914">
        <v>0</v>
      </c>
      <c r="AO914">
        <v>1</v>
      </c>
      <c r="AP914">
        <v>14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45">
      <c r="A915" t="s">
        <v>2047</v>
      </c>
      <c r="B915" t="s">
        <v>79</v>
      </c>
      <c r="C915" t="s">
        <v>2048</v>
      </c>
      <c r="D915" t="s">
        <v>81</v>
      </c>
      <c r="E915" s="2" t="str">
        <f t="shared" ref="E915:E920" si="23">HYPERLINK("capsilon://?command=openfolder&amp;siteaddress=FAM.docvelocity-na8.net&amp;folderid=FX2E6D1D54-033E-4990-0B6B-6F0E5F1BA197","FX22042106")</f>
        <v>FX22042106</v>
      </c>
      <c r="F915" t="s">
        <v>19</v>
      </c>
      <c r="G915" t="s">
        <v>19</v>
      </c>
      <c r="H915" t="s">
        <v>82</v>
      </c>
      <c r="I915" t="s">
        <v>2049</v>
      </c>
      <c r="J915">
        <v>69</v>
      </c>
      <c r="K915" t="s">
        <v>84</v>
      </c>
      <c r="L915" t="s">
        <v>85</v>
      </c>
      <c r="M915" t="s">
        <v>86</v>
      </c>
      <c r="N915">
        <v>2</v>
      </c>
      <c r="O915" s="1">
        <v>44666.741585648146</v>
      </c>
      <c r="P915" s="1">
        <v>44666.770648148151</v>
      </c>
      <c r="Q915">
        <v>1999</v>
      </c>
      <c r="R915">
        <v>512</v>
      </c>
      <c r="S915" t="b">
        <v>0</v>
      </c>
      <c r="T915" t="s">
        <v>87</v>
      </c>
      <c r="U915" t="b">
        <v>0</v>
      </c>
      <c r="V915" t="s">
        <v>531</v>
      </c>
      <c r="W915" s="1">
        <v>44666.749178240738</v>
      </c>
      <c r="X915">
        <v>377</v>
      </c>
      <c r="Y915">
        <v>54</v>
      </c>
      <c r="Z915">
        <v>0</v>
      </c>
      <c r="AA915">
        <v>54</v>
      </c>
      <c r="AB915">
        <v>5</v>
      </c>
      <c r="AC915">
        <v>8</v>
      </c>
      <c r="AD915">
        <v>15</v>
      </c>
      <c r="AE915">
        <v>0</v>
      </c>
      <c r="AF915">
        <v>0</v>
      </c>
      <c r="AG915">
        <v>0</v>
      </c>
      <c r="AH915" t="s">
        <v>102</v>
      </c>
      <c r="AI915" s="1">
        <v>44666.770648148151</v>
      </c>
      <c r="AJ915">
        <v>135</v>
      </c>
      <c r="AK915">
        <v>3</v>
      </c>
      <c r="AL915">
        <v>0</v>
      </c>
      <c r="AM915">
        <v>3</v>
      </c>
      <c r="AN915">
        <v>0</v>
      </c>
      <c r="AO915">
        <v>2</v>
      </c>
      <c r="AP915">
        <v>12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45">
      <c r="A916" t="s">
        <v>2050</v>
      </c>
      <c r="B916" t="s">
        <v>79</v>
      </c>
      <c r="C916" t="s">
        <v>2048</v>
      </c>
      <c r="D916" t="s">
        <v>81</v>
      </c>
      <c r="E916" s="2" t="str">
        <f t="shared" si="23"/>
        <v>FX22042106</v>
      </c>
      <c r="F916" t="s">
        <v>19</v>
      </c>
      <c r="G916" t="s">
        <v>19</v>
      </c>
      <c r="H916" t="s">
        <v>82</v>
      </c>
      <c r="I916" t="s">
        <v>2051</v>
      </c>
      <c r="J916">
        <v>32</v>
      </c>
      <c r="K916" t="s">
        <v>84</v>
      </c>
      <c r="L916" t="s">
        <v>85</v>
      </c>
      <c r="M916" t="s">
        <v>86</v>
      </c>
      <c r="N916">
        <v>2</v>
      </c>
      <c r="O916" s="1">
        <v>44666.741655092592</v>
      </c>
      <c r="P916" s="1">
        <v>44666.769467592596</v>
      </c>
      <c r="Q916">
        <v>2259</v>
      </c>
      <c r="R916">
        <v>144</v>
      </c>
      <c r="S916" t="b">
        <v>0</v>
      </c>
      <c r="T916" t="s">
        <v>87</v>
      </c>
      <c r="U916" t="b">
        <v>0</v>
      </c>
      <c r="V916" t="s">
        <v>130</v>
      </c>
      <c r="W916" s="1">
        <v>44666.748796296299</v>
      </c>
      <c r="X916">
        <v>75</v>
      </c>
      <c r="Y916">
        <v>0</v>
      </c>
      <c r="Z916">
        <v>0</v>
      </c>
      <c r="AA916">
        <v>0</v>
      </c>
      <c r="AB916">
        <v>27</v>
      </c>
      <c r="AC916">
        <v>0</v>
      </c>
      <c r="AD916">
        <v>32</v>
      </c>
      <c r="AE916">
        <v>0</v>
      </c>
      <c r="AF916">
        <v>0</v>
      </c>
      <c r="AG916">
        <v>0</v>
      </c>
      <c r="AH916" t="s">
        <v>190</v>
      </c>
      <c r="AI916" s="1">
        <v>44666.769467592596</v>
      </c>
      <c r="AJ916">
        <v>31</v>
      </c>
      <c r="AK916">
        <v>0</v>
      </c>
      <c r="AL916">
        <v>0</v>
      </c>
      <c r="AM916">
        <v>0</v>
      </c>
      <c r="AN916">
        <v>27</v>
      </c>
      <c r="AO916">
        <v>0</v>
      </c>
      <c r="AP916">
        <v>32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45">
      <c r="A917" t="s">
        <v>2052</v>
      </c>
      <c r="B917" t="s">
        <v>79</v>
      </c>
      <c r="C917" t="s">
        <v>2048</v>
      </c>
      <c r="D917" t="s">
        <v>81</v>
      </c>
      <c r="E917" s="2" t="str">
        <f t="shared" si="23"/>
        <v>FX22042106</v>
      </c>
      <c r="F917" t="s">
        <v>19</v>
      </c>
      <c r="G917" t="s">
        <v>19</v>
      </c>
      <c r="H917" t="s">
        <v>82</v>
      </c>
      <c r="I917" t="s">
        <v>2053</v>
      </c>
      <c r="J917">
        <v>48</v>
      </c>
      <c r="K917" t="s">
        <v>84</v>
      </c>
      <c r="L917" t="s">
        <v>85</v>
      </c>
      <c r="M917" t="s">
        <v>86</v>
      </c>
      <c r="N917">
        <v>2</v>
      </c>
      <c r="O917" s="1">
        <v>44666.741793981484</v>
      </c>
      <c r="P917" s="1">
        <v>44666.777303240742</v>
      </c>
      <c r="Q917">
        <v>1469</v>
      </c>
      <c r="R917">
        <v>1599</v>
      </c>
      <c r="S917" t="b">
        <v>0</v>
      </c>
      <c r="T917" t="s">
        <v>87</v>
      </c>
      <c r="U917" t="b">
        <v>0</v>
      </c>
      <c r="V917" t="s">
        <v>189</v>
      </c>
      <c r="W917" s="1">
        <v>44666.757939814815</v>
      </c>
      <c r="X917">
        <v>895</v>
      </c>
      <c r="Y917">
        <v>59</v>
      </c>
      <c r="Z917">
        <v>0</v>
      </c>
      <c r="AA917">
        <v>59</v>
      </c>
      <c r="AB917">
        <v>0</v>
      </c>
      <c r="AC917">
        <v>29</v>
      </c>
      <c r="AD917">
        <v>-11</v>
      </c>
      <c r="AE917">
        <v>0</v>
      </c>
      <c r="AF917">
        <v>0</v>
      </c>
      <c r="AG917">
        <v>0</v>
      </c>
      <c r="AH917" t="s">
        <v>190</v>
      </c>
      <c r="AI917" s="1">
        <v>44666.777303240742</v>
      </c>
      <c r="AJ917">
        <v>676</v>
      </c>
      <c r="AK917">
        <v>8</v>
      </c>
      <c r="AL917">
        <v>0</v>
      </c>
      <c r="AM917">
        <v>8</v>
      </c>
      <c r="AN917">
        <v>0</v>
      </c>
      <c r="AO917">
        <v>8</v>
      </c>
      <c r="AP917">
        <v>-19</v>
      </c>
      <c r="AQ917">
        <v>0</v>
      </c>
      <c r="AR917">
        <v>0</v>
      </c>
      <c r="AS917">
        <v>0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45">
      <c r="A918" t="s">
        <v>2054</v>
      </c>
      <c r="B918" t="s">
        <v>79</v>
      </c>
      <c r="C918" t="s">
        <v>2048</v>
      </c>
      <c r="D918" t="s">
        <v>81</v>
      </c>
      <c r="E918" s="2" t="str">
        <f t="shared" si="23"/>
        <v>FX22042106</v>
      </c>
      <c r="F918" t="s">
        <v>19</v>
      </c>
      <c r="G918" t="s">
        <v>19</v>
      </c>
      <c r="H918" t="s">
        <v>82</v>
      </c>
      <c r="I918" t="s">
        <v>2055</v>
      </c>
      <c r="J918">
        <v>0</v>
      </c>
      <c r="K918" t="s">
        <v>84</v>
      </c>
      <c r="L918" t="s">
        <v>85</v>
      </c>
      <c r="M918" t="s">
        <v>86</v>
      </c>
      <c r="N918">
        <v>2</v>
      </c>
      <c r="O918" s="1">
        <v>44666.741828703707</v>
      </c>
      <c r="P918" s="1">
        <v>44666.772824074076</v>
      </c>
      <c r="Q918">
        <v>759</v>
      </c>
      <c r="R918">
        <v>1919</v>
      </c>
      <c r="S918" t="b">
        <v>0</v>
      </c>
      <c r="T918" t="s">
        <v>87</v>
      </c>
      <c r="U918" t="b">
        <v>0</v>
      </c>
      <c r="V918" t="s">
        <v>151</v>
      </c>
      <c r="W918" s="1">
        <v>44666.770520833335</v>
      </c>
      <c r="X918">
        <v>1646</v>
      </c>
      <c r="Y918">
        <v>52</v>
      </c>
      <c r="Z918">
        <v>0</v>
      </c>
      <c r="AA918">
        <v>52</v>
      </c>
      <c r="AB918">
        <v>0</v>
      </c>
      <c r="AC918">
        <v>27</v>
      </c>
      <c r="AD918">
        <v>-52</v>
      </c>
      <c r="AE918">
        <v>0</v>
      </c>
      <c r="AF918">
        <v>0</v>
      </c>
      <c r="AG918">
        <v>0</v>
      </c>
      <c r="AH918" t="s">
        <v>102</v>
      </c>
      <c r="AI918" s="1">
        <v>44666.772824074076</v>
      </c>
      <c r="AJ918">
        <v>187</v>
      </c>
      <c r="AK918">
        <v>6</v>
      </c>
      <c r="AL918">
        <v>0</v>
      </c>
      <c r="AM918">
        <v>6</v>
      </c>
      <c r="AN918">
        <v>0</v>
      </c>
      <c r="AO918">
        <v>5</v>
      </c>
      <c r="AP918">
        <v>-58</v>
      </c>
      <c r="AQ918">
        <v>0</v>
      </c>
      <c r="AR918">
        <v>0</v>
      </c>
      <c r="AS918">
        <v>0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45">
      <c r="A919" t="s">
        <v>2056</v>
      </c>
      <c r="B919" t="s">
        <v>79</v>
      </c>
      <c r="C919" t="s">
        <v>2048</v>
      </c>
      <c r="D919" t="s">
        <v>81</v>
      </c>
      <c r="E919" s="2" t="str">
        <f t="shared" si="23"/>
        <v>FX22042106</v>
      </c>
      <c r="F919" t="s">
        <v>19</v>
      </c>
      <c r="G919" t="s">
        <v>19</v>
      </c>
      <c r="H919" t="s">
        <v>82</v>
      </c>
      <c r="I919" t="s">
        <v>2057</v>
      </c>
      <c r="J919">
        <v>28</v>
      </c>
      <c r="K919" t="s">
        <v>84</v>
      </c>
      <c r="L919" t="s">
        <v>85</v>
      </c>
      <c r="M919" t="s">
        <v>86</v>
      </c>
      <c r="N919">
        <v>2</v>
      </c>
      <c r="O919" s="1">
        <v>44666.741944444446</v>
      </c>
      <c r="P919" s="1">
        <v>44666.772962962961</v>
      </c>
      <c r="Q919">
        <v>2203</v>
      </c>
      <c r="R919">
        <v>477</v>
      </c>
      <c r="S919" t="b">
        <v>0</v>
      </c>
      <c r="T919" t="s">
        <v>87</v>
      </c>
      <c r="U919" t="b">
        <v>0</v>
      </c>
      <c r="V919" t="s">
        <v>148</v>
      </c>
      <c r="W919" s="1">
        <v>44666.750451388885</v>
      </c>
      <c r="X919">
        <v>230</v>
      </c>
      <c r="Y919">
        <v>21</v>
      </c>
      <c r="Z919">
        <v>0</v>
      </c>
      <c r="AA919">
        <v>21</v>
      </c>
      <c r="AB919">
        <v>0</v>
      </c>
      <c r="AC919">
        <v>1</v>
      </c>
      <c r="AD919">
        <v>7</v>
      </c>
      <c r="AE919">
        <v>0</v>
      </c>
      <c r="AF919">
        <v>0</v>
      </c>
      <c r="AG919">
        <v>0</v>
      </c>
      <c r="AH919" t="s">
        <v>115</v>
      </c>
      <c r="AI919" s="1">
        <v>44666.772962962961</v>
      </c>
      <c r="AJ919">
        <v>247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7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45">
      <c r="A920" t="s">
        <v>2058</v>
      </c>
      <c r="B920" t="s">
        <v>79</v>
      </c>
      <c r="C920" t="s">
        <v>2048</v>
      </c>
      <c r="D920" t="s">
        <v>81</v>
      </c>
      <c r="E920" s="2" t="str">
        <f t="shared" si="23"/>
        <v>FX22042106</v>
      </c>
      <c r="F920" t="s">
        <v>19</v>
      </c>
      <c r="G920" t="s">
        <v>19</v>
      </c>
      <c r="H920" t="s">
        <v>82</v>
      </c>
      <c r="I920" t="s">
        <v>2059</v>
      </c>
      <c r="J920">
        <v>28</v>
      </c>
      <c r="K920" t="s">
        <v>84</v>
      </c>
      <c r="L920" t="s">
        <v>85</v>
      </c>
      <c r="M920" t="s">
        <v>86</v>
      </c>
      <c r="N920">
        <v>2</v>
      </c>
      <c r="O920" s="1">
        <v>44666.742025462961</v>
      </c>
      <c r="P920" s="1">
        <v>44666.771365740744</v>
      </c>
      <c r="Q920">
        <v>2050</v>
      </c>
      <c r="R920">
        <v>485</v>
      </c>
      <c r="S920" t="b">
        <v>0</v>
      </c>
      <c r="T920" t="s">
        <v>87</v>
      </c>
      <c r="U920" t="b">
        <v>0</v>
      </c>
      <c r="V920" t="s">
        <v>127</v>
      </c>
      <c r="W920" s="1">
        <v>44666.752881944441</v>
      </c>
      <c r="X920">
        <v>379</v>
      </c>
      <c r="Y920">
        <v>21</v>
      </c>
      <c r="Z920">
        <v>0</v>
      </c>
      <c r="AA920">
        <v>21</v>
      </c>
      <c r="AB920">
        <v>0</v>
      </c>
      <c r="AC920">
        <v>1</v>
      </c>
      <c r="AD920">
        <v>7</v>
      </c>
      <c r="AE920">
        <v>0</v>
      </c>
      <c r="AF920">
        <v>0</v>
      </c>
      <c r="AG920">
        <v>0</v>
      </c>
      <c r="AH920" t="s">
        <v>182</v>
      </c>
      <c r="AI920" s="1">
        <v>44666.771365740744</v>
      </c>
      <c r="AJ920">
        <v>106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7</v>
      </c>
      <c r="AQ920">
        <v>0</v>
      </c>
      <c r="AR920">
        <v>0</v>
      </c>
      <c r="AS920">
        <v>0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45">
      <c r="A921" t="s">
        <v>2060</v>
      </c>
      <c r="B921" t="s">
        <v>79</v>
      </c>
      <c r="C921" t="s">
        <v>1001</v>
      </c>
      <c r="D921" t="s">
        <v>81</v>
      </c>
      <c r="E921" s="2" t="str">
        <f>HYPERLINK("capsilon://?command=openfolder&amp;siteaddress=FAM.docvelocity-na8.net&amp;folderid=FX2FB1228D-BD9B-35FD-567A-35E0DBE1C9B9","FX220311186")</f>
        <v>FX220311186</v>
      </c>
      <c r="F921" t="s">
        <v>19</v>
      </c>
      <c r="G921" t="s">
        <v>19</v>
      </c>
      <c r="H921" t="s">
        <v>82</v>
      </c>
      <c r="I921" t="s">
        <v>2061</v>
      </c>
      <c r="J921">
        <v>0</v>
      </c>
      <c r="K921" t="s">
        <v>84</v>
      </c>
      <c r="L921" t="s">
        <v>85</v>
      </c>
      <c r="M921" t="s">
        <v>86</v>
      </c>
      <c r="N921">
        <v>2</v>
      </c>
      <c r="O921" s="1">
        <v>44666.742465277777</v>
      </c>
      <c r="P921" s="1">
        <v>44666.77171296296</v>
      </c>
      <c r="Q921">
        <v>2327</v>
      </c>
      <c r="R921">
        <v>200</v>
      </c>
      <c r="S921" t="b">
        <v>0</v>
      </c>
      <c r="T921" t="s">
        <v>87</v>
      </c>
      <c r="U921" t="b">
        <v>0</v>
      </c>
      <c r="V921" t="s">
        <v>130</v>
      </c>
      <c r="W921" s="1">
        <v>44666.750925925924</v>
      </c>
      <c r="X921">
        <v>130</v>
      </c>
      <c r="Y921">
        <v>0</v>
      </c>
      <c r="Z921">
        <v>0</v>
      </c>
      <c r="AA921">
        <v>0</v>
      </c>
      <c r="AB921">
        <v>74</v>
      </c>
      <c r="AC921">
        <v>0</v>
      </c>
      <c r="AD921">
        <v>0</v>
      </c>
      <c r="AE921">
        <v>0</v>
      </c>
      <c r="AF921">
        <v>0</v>
      </c>
      <c r="AG921">
        <v>0</v>
      </c>
      <c r="AH921" t="s">
        <v>182</v>
      </c>
      <c r="AI921" s="1">
        <v>44666.77171296296</v>
      </c>
      <c r="AJ921">
        <v>29</v>
      </c>
      <c r="AK921">
        <v>0</v>
      </c>
      <c r="AL921">
        <v>0</v>
      </c>
      <c r="AM921">
        <v>0</v>
      </c>
      <c r="AN921">
        <v>74</v>
      </c>
      <c r="AO921">
        <v>0</v>
      </c>
      <c r="AP921">
        <v>0</v>
      </c>
      <c r="AQ921">
        <v>0</v>
      </c>
      <c r="AR921">
        <v>0</v>
      </c>
      <c r="AS921">
        <v>0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45">
      <c r="A922" t="s">
        <v>2062</v>
      </c>
      <c r="B922" t="s">
        <v>79</v>
      </c>
      <c r="C922" t="s">
        <v>2028</v>
      </c>
      <c r="D922" t="s">
        <v>81</v>
      </c>
      <c r="E922" s="2" t="str">
        <f>HYPERLINK("capsilon://?command=openfolder&amp;siteaddress=FAM.docvelocity-na8.net&amp;folderid=FXF55EAAB3-2663-D692-936E-4256B70CAD09","FX22045650")</f>
        <v>FX22045650</v>
      </c>
      <c r="F922" t="s">
        <v>19</v>
      </c>
      <c r="G922" t="s">
        <v>19</v>
      </c>
      <c r="H922" t="s">
        <v>82</v>
      </c>
      <c r="I922" t="s">
        <v>2063</v>
      </c>
      <c r="J922">
        <v>28</v>
      </c>
      <c r="K922" t="s">
        <v>84</v>
      </c>
      <c r="L922" t="s">
        <v>85</v>
      </c>
      <c r="M922" t="s">
        <v>86</v>
      </c>
      <c r="N922">
        <v>2</v>
      </c>
      <c r="O922" s="1">
        <v>44666.764861111114</v>
      </c>
      <c r="P922" s="1">
        <v>44666.772731481484</v>
      </c>
      <c r="Q922">
        <v>358</v>
      </c>
      <c r="R922">
        <v>322</v>
      </c>
      <c r="S922" t="b">
        <v>0</v>
      </c>
      <c r="T922" t="s">
        <v>87</v>
      </c>
      <c r="U922" t="b">
        <v>0</v>
      </c>
      <c r="V922" t="s">
        <v>148</v>
      </c>
      <c r="W922" s="1">
        <v>44666.766944444447</v>
      </c>
      <c r="X922">
        <v>177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479</v>
      </c>
      <c r="AI922" s="1">
        <v>44666.772731481484</v>
      </c>
      <c r="AJ922">
        <v>145</v>
      </c>
      <c r="AK922">
        <v>2</v>
      </c>
      <c r="AL922">
        <v>0</v>
      </c>
      <c r="AM922">
        <v>2</v>
      </c>
      <c r="AN922">
        <v>0</v>
      </c>
      <c r="AO922">
        <v>1</v>
      </c>
      <c r="AP922">
        <v>5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45">
      <c r="A923" t="s">
        <v>2064</v>
      </c>
      <c r="B923" t="s">
        <v>79</v>
      </c>
      <c r="C923" t="s">
        <v>2065</v>
      </c>
      <c r="D923" t="s">
        <v>81</v>
      </c>
      <c r="E923" s="2" t="str">
        <f>HYPERLINK("capsilon://?command=openfolder&amp;siteaddress=FAM.docvelocity-na8.net&amp;folderid=FX71D75A1A-939A-3278-1F5D-834CA392A21E","FX22044529")</f>
        <v>FX22044529</v>
      </c>
      <c r="F923" t="s">
        <v>19</v>
      </c>
      <c r="G923" t="s">
        <v>19</v>
      </c>
      <c r="H923" t="s">
        <v>82</v>
      </c>
      <c r="I923" t="s">
        <v>2066</v>
      </c>
      <c r="J923">
        <v>68</v>
      </c>
      <c r="K923" t="s">
        <v>84</v>
      </c>
      <c r="L923" t="s">
        <v>85</v>
      </c>
      <c r="M923" t="s">
        <v>86</v>
      </c>
      <c r="N923">
        <v>2</v>
      </c>
      <c r="O923" s="1">
        <v>44666.77679398148</v>
      </c>
      <c r="P923" s="1">
        <v>44666.790219907409</v>
      </c>
      <c r="Q923">
        <v>443</v>
      </c>
      <c r="R923">
        <v>717</v>
      </c>
      <c r="S923" t="b">
        <v>0</v>
      </c>
      <c r="T923" t="s">
        <v>87</v>
      </c>
      <c r="U923" t="b">
        <v>0</v>
      </c>
      <c r="V923" t="s">
        <v>531</v>
      </c>
      <c r="W923" s="1">
        <v>44666.782199074078</v>
      </c>
      <c r="X923">
        <v>422</v>
      </c>
      <c r="Y923">
        <v>77</v>
      </c>
      <c r="Z923">
        <v>0</v>
      </c>
      <c r="AA923">
        <v>77</v>
      </c>
      <c r="AB923">
        <v>0</v>
      </c>
      <c r="AC923">
        <v>18</v>
      </c>
      <c r="AD923">
        <v>-9</v>
      </c>
      <c r="AE923">
        <v>0</v>
      </c>
      <c r="AF923">
        <v>0</v>
      </c>
      <c r="AG923">
        <v>0</v>
      </c>
      <c r="AH923" t="s">
        <v>115</v>
      </c>
      <c r="AI923" s="1">
        <v>44666.790219907409</v>
      </c>
      <c r="AJ923">
        <v>273</v>
      </c>
      <c r="AK923">
        <v>1</v>
      </c>
      <c r="AL923">
        <v>0</v>
      </c>
      <c r="AM923">
        <v>1</v>
      </c>
      <c r="AN923">
        <v>0</v>
      </c>
      <c r="AO923">
        <v>1</v>
      </c>
      <c r="AP923">
        <v>-10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45">
      <c r="A924" t="s">
        <v>2067</v>
      </c>
      <c r="B924" t="s">
        <v>79</v>
      </c>
      <c r="C924" t="s">
        <v>2068</v>
      </c>
      <c r="D924" t="s">
        <v>81</v>
      </c>
      <c r="E924" s="2" t="str">
        <f>HYPERLINK("capsilon://?command=openfolder&amp;siteaddress=FAM.docvelocity-na8.net&amp;folderid=FXE689C044-FA85-C1B8-349A-1A6E16C7AEDF","FX220313967")</f>
        <v>FX220313967</v>
      </c>
      <c r="F924" t="s">
        <v>19</v>
      </c>
      <c r="G924" t="s">
        <v>19</v>
      </c>
      <c r="H924" t="s">
        <v>82</v>
      </c>
      <c r="I924" t="s">
        <v>2069</v>
      </c>
      <c r="J924">
        <v>235</v>
      </c>
      <c r="K924" t="s">
        <v>84</v>
      </c>
      <c r="L924" t="s">
        <v>85</v>
      </c>
      <c r="M924" t="s">
        <v>86</v>
      </c>
      <c r="N924">
        <v>1</v>
      </c>
      <c r="O924" s="1">
        <v>44655.447025462963</v>
      </c>
      <c r="P924" s="1">
        <v>44655.46197916667</v>
      </c>
      <c r="Q924">
        <v>502</v>
      </c>
      <c r="R924">
        <v>790</v>
      </c>
      <c r="S924" t="b">
        <v>0</v>
      </c>
      <c r="T924" t="s">
        <v>87</v>
      </c>
      <c r="U924" t="b">
        <v>0</v>
      </c>
      <c r="V924" t="s">
        <v>407</v>
      </c>
      <c r="W924" s="1">
        <v>44655.46197916667</v>
      </c>
      <c r="X924">
        <v>762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235</v>
      </c>
      <c r="AE924">
        <v>211</v>
      </c>
      <c r="AF924">
        <v>0</v>
      </c>
      <c r="AG924">
        <v>9</v>
      </c>
      <c r="AH924" t="s">
        <v>87</v>
      </c>
      <c r="AI924" t="s">
        <v>87</v>
      </c>
      <c r="AJ924" t="s">
        <v>87</v>
      </c>
      <c r="AK924" t="s">
        <v>87</v>
      </c>
      <c r="AL924" t="s">
        <v>87</v>
      </c>
      <c r="AM924" t="s">
        <v>87</v>
      </c>
      <c r="AN924" t="s">
        <v>87</v>
      </c>
      <c r="AO924" t="s">
        <v>87</v>
      </c>
      <c r="AP924" t="s">
        <v>87</v>
      </c>
      <c r="AQ924" t="s">
        <v>87</v>
      </c>
      <c r="AR924" t="s">
        <v>87</v>
      </c>
      <c r="AS924" t="s">
        <v>87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45">
      <c r="A925" t="s">
        <v>2070</v>
      </c>
      <c r="B925" t="s">
        <v>79</v>
      </c>
      <c r="C925" t="s">
        <v>207</v>
      </c>
      <c r="D925" t="s">
        <v>81</v>
      </c>
      <c r="E925" s="2" t="str">
        <f>HYPERLINK("capsilon://?command=openfolder&amp;siteaddress=FAM.docvelocity-na8.net&amp;folderid=FXCACB244C-D928-5414-FA13-13D06F630842","FX220311810")</f>
        <v>FX220311810</v>
      </c>
      <c r="F925" t="s">
        <v>19</v>
      </c>
      <c r="G925" t="s">
        <v>19</v>
      </c>
      <c r="H925" t="s">
        <v>82</v>
      </c>
      <c r="I925" t="s">
        <v>2071</v>
      </c>
      <c r="J925">
        <v>0</v>
      </c>
      <c r="K925" t="s">
        <v>84</v>
      </c>
      <c r="L925" t="s">
        <v>85</v>
      </c>
      <c r="M925" t="s">
        <v>86</v>
      </c>
      <c r="N925">
        <v>2</v>
      </c>
      <c r="O925" s="1">
        <v>44655.447268518517</v>
      </c>
      <c r="P925" s="1">
        <v>44655.464444444442</v>
      </c>
      <c r="Q925">
        <v>1274</v>
      </c>
      <c r="R925">
        <v>210</v>
      </c>
      <c r="S925" t="b">
        <v>0</v>
      </c>
      <c r="T925" t="s">
        <v>87</v>
      </c>
      <c r="U925" t="b">
        <v>0</v>
      </c>
      <c r="V925" t="s">
        <v>407</v>
      </c>
      <c r="W925" s="1">
        <v>44655.462997685187</v>
      </c>
      <c r="X925">
        <v>87</v>
      </c>
      <c r="Y925">
        <v>9</v>
      </c>
      <c r="Z925">
        <v>0</v>
      </c>
      <c r="AA925">
        <v>9</v>
      </c>
      <c r="AB925">
        <v>0</v>
      </c>
      <c r="AC925">
        <v>0</v>
      </c>
      <c r="AD925">
        <v>-9</v>
      </c>
      <c r="AE925">
        <v>0</v>
      </c>
      <c r="AF925">
        <v>0</v>
      </c>
      <c r="AG925">
        <v>0</v>
      </c>
      <c r="AH925" t="s">
        <v>420</v>
      </c>
      <c r="AI925" s="1">
        <v>44655.464444444442</v>
      </c>
      <c r="AJ925">
        <v>123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-10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45">
      <c r="A926" t="s">
        <v>2072</v>
      </c>
      <c r="B926" t="s">
        <v>79</v>
      </c>
      <c r="C926" t="s">
        <v>2073</v>
      </c>
      <c r="D926" t="s">
        <v>81</v>
      </c>
      <c r="E926" s="2" t="str">
        <f>HYPERLINK("capsilon://?command=openfolder&amp;siteaddress=FAM.docvelocity-na8.net&amp;folderid=FX38FBEABB-068E-AABE-FBC9-636F2765ADC1","FX22045984")</f>
        <v>FX22045984</v>
      </c>
      <c r="F926" t="s">
        <v>19</v>
      </c>
      <c r="G926" t="s">
        <v>19</v>
      </c>
      <c r="H926" t="s">
        <v>82</v>
      </c>
      <c r="I926" t="s">
        <v>2074</v>
      </c>
      <c r="J926">
        <v>328</v>
      </c>
      <c r="K926" t="s">
        <v>84</v>
      </c>
      <c r="L926" t="s">
        <v>85</v>
      </c>
      <c r="M926" t="s">
        <v>86</v>
      </c>
      <c r="N926">
        <v>1</v>
      </c>
      <c r="O926" s="1">
        <v>44666.806597222225</v>
      </c>
      <c r="P926" s="1">
        <v>44666.8358912037</v>
      </c>
      <c r="Q926">
        <v>1807</v>
      </c>
      <c r="R926">
        <v>724</v>
      </c>
      <c r="S926" t="b">
        <v>0</v>
      </c>
      <c r="T926" t="s">
        <v>87</v>
      </c>
      <c r="U926" t="b">
        <v>0</v>
      </c>
      <c r="V926" t="s">
        <v>351</v>
      </c>
      <c r="W926" s="1">
        <v>44666.8358912037</v>
      </c>
      <c r="X926">
        <v>613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328</v>
      </c>
      <c r="AE926">
        <v>290</v>
      </c>
      <c r="AF926">
        <v>0</v>
      </c>
      <c r="AG926">
        <v>12</v>
      </c>
      <c r="AH926" t="s">
        <v>87</v>
      </c>
      <c r="AI926" t="s">
        <v>87</v>
      </c>
      <c r="AJ926" t="s">
        <v>87</v>
      </c>
      <c r="AK926" t="s">
        <v>87</v>
      </c>
      <c r="AL926" t="s">
        <v>87</v>
      </c>
      <c r="AM926" t="s">
        <v>87</v>
      </c>
      <c r="AN926" t="s">
        <v>87</v>
      </c>
      <c r="AO926" t="s">
        <v>87</v>
      </c>
      <c r="AP926" t="s">
        <v>87</v>
      </c>
      <c r="AQ926" t="s">
        <v>87</v>
      </c>
      <c r="AR926" t="s">
        <v>87</v>
      </c>
      <c r="AS926" t="s">
        <v>87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45">
      <c r="A927" t="s">
        <v>2075</v>
      </c>
      <c r="B927" t="s">
        <v>79</v>
      </c>
      <c r="C927" t="s">
        <v>1897</v>
      </c>
      <c r="D927" t="s">
        <v>81</v>
      </c>
      <c r="E927" s="2" t="str">
        <f>HYPERLINK("capsilon://?command=openfolder&amp;siteaddress=FAM.docvelocity-na8.net&amp;folderid=FX2277416F-3CA2-35A8-BA76-2838DF1A6FA6","FX2204266")</f>
        <v>FX2204266</v>
      </c>
      <c r="F927" t="s">
        <v>19</v>
      </c>
      <c r="G927" t="s">
        <v>19</v>
      </c>
      <c r="H927" t="s">
        <v>82</v>
      </c>
      <c r="I927" t="s">
        <v>2076</v>
      </c>
      <c r="J927">
        <v>28</v>
      </c>
      <c r="K927" t="s">
        <v>84</v>
      </c>
      <c r="L927" t="s">
        <v>85</v>
      </c>
      <c r="M927" t="s">
        <v>86</v>
      </c>
      <c r="N927">
        <v>2</v>
      </c>
      <c r="O927" s="1">
        <v>44666.819039351853</v>
      </c>
      <c r="P927" s="1">
        <v>44666.918587962966</v>
      </c>
      <c r="Q927">
        <v>8092</v>
      </c>
      <c r="R927">
        <v>509</v>
      </c>
      <c r="S927" t="b">
        <v>0</v>
      </c>
      <c r="T927" t="s">
        <v>87</v>
      </c>
      <c r="U927" t="b">
        <v>0</v>
      </c>
      <c r="V927" t="s">
        <v>320</v>
      </c>
      <c r="W927" s="1">
        <v>44666.83390046296</v>
      </c>
      <c r="X927">
        <v>124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299</v>
      </c>
      <c r="AI927" s="1">
        <v>44666.918587962966</v>
      </c>
      <c r="AJ927">
        <v>205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45">
      <c r="A928" t="s">
        <v>2077</v>
      </c>
      <c r="B928" t="s">
        <v>79</v>
      </c>
      <c r="C928" t="s">
        <v>1897</v>
      </c>
      <c r="D928" t="s">
        <v>81</v>
      </c>
      <c r="E928" s="2" t="str">
        <f>HYPERLINK("capsilon://?command=openfolder&amp;siteaddress=FAM.docvelocity-na8.net&amp;folderid=FX2277416F-3CA2-35A8-BA76-2838DF1A6FA6","FX2204266")</f>
        <v>FX2204266</v>
      </c>
      <c r="F928" t="s">
        <v>19</v>
      </c>
      <c r="G928" t="s">
        <v>19</v>
      </c>
      <c r="H928" t="s">
        <v>82</v>
      </c>
      <c r="I928" t="s">
        <v>2078</v>
      </c>
      <c r="J928">
        <v>28</v>
      </c>
      <c r="K928" t="s">
        <v>84</v>
      </c>
      <c r="L928" t="s">
        <v>85</v>
      </c>
      <c r="M928" t="s">
        <v>86</v>
      </c>
      <c r="N928">
        <v>2</v>
      </c>
      <c r="O928" s="1">
        <v>44666.819201388891</v>
      </c>
      <c r="P928" s="1">
        <v>44666.921736111108</v>
      </c>
      <c r="Q928">
        <v>8368</v>
      </c>
      <c r="R928">
        <v>491</v>
      </c>
      <c r="S928" t="b">
        <v>0</v>
      </c>
      <c r="T928" t="s">
        <v>87</v>
      </c>
      <c r="U928" t="b">
        <v>0</v>
      </c>
      <c r="V928" t="s">
        <v>320</v>
      </c>
      <c r="W928" s="1">
        <v>44666.836458333331</v>
      </c>
      <c r="X928">
        <v>220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299</v>
      </c>
      <c r="AI928" s="1">
        <v>44666.921736111108</v>
      </c>
      <c r="AJ928">
        <v>271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45">
      <c r="A929" t="s">
        <v>2079</v>
      </c>
      <c r="B929" t="s">
        <v>79</v>
      </c>
      <c r="C929" t="s">
        <v>2073</v>
      </c>
      <c r="D929" t="s">
        <v>81</v>
      </c>
      <c r="E929" s="2" t="str">
        <f>HYPERLINK("capsilon://?command=openfolder&amp;siteaddress=FAM.docvelocity-na8.net&amp;folderid=FX38FBEABB-068E-AABE-FBC9-636F2765ADC1","FX22045984")</f>
        <v>FX22045984</v>
      </c>
      <c r="F929" t="s">
        <v>19</v>
      </c>
      <c r="G929" t="s">
        <v>19</v>
      </c>
      <c r="H929" t="s">
        <v>82</v>
      </c>
      <c r="I929" t="s">
        <v>2074</v>
      </c>
      <c r="J929">
        <v>504</v>
      </c>
      <c r="K929" t="s">
        <v>84</v>
      </c>
      <c r="L929" t="s">
        <v>85</v>
      </c>
      <c r="M929" t="s">
        <v>86</v>
      </c>
      <c r="N929">
        <v>2</v>
      </c>
      <c r="O929" s="1">
        <v>44666.836724537039</v>
      </c>
      <c r="P929" s="1">
        <v>44666.91097222222</v>
      </c>
      <c r="Q929">
        <v>1866</v>
      </c>
      <c r="R929">
        <v>4549</v>
      </c>
      <c r="S929" t="b">
        <v>0</v>
      </c>
      <c r="T929" t="s">
        <v>87</v>
      </c>
      <c r="U929" t="b">
        <v>1</v>
      </c>
      <c r="V929" t="s">
        <v>351</v>
      </c>
      <c r="W929" s="1">
        <v>44666.858344907407</v>
      </c>
      <c r="X929">
        <v>1865</v>
      </c>
      <c r="Y929">
        <v>427</v>
      </c>
      <c r="Z929">
        <v>0</v>
      </c>
      <c r="AA929">
        <v>427</v>
      </c>
      <c r="AB929">
        <v>0</v>
      </c>
      <c r="AC929">
        <v>42</v>
      </c>
      <c r="AD929">
        <v>77</v>
      </c>
      <c r="AE929">
        <v>0</v>
      </c>
      <c r="AF929">
        <v>0</v>
      </c>
      <c r="AG929">
        <v>0</v>
      </c>
      <c r="AH929" t="s">
        <v>299</v>
      </c>
      <c r="AI929" s="1">
        <v>44666.91097222222</v>
      </c>
      <c r="AJ929">
        <v>2659</v>
      </c>
      <c r="AK929">
        <v>9</v>
      </c>
      <c r="AL929">
        <v>0</v>
      </c>
      <c r="AM929">
        <v>9</v>
      </c>
      <c r="AN929">
        <v>0</v>
      </c>
      <c r="AO929">
        <v>9</v>
      </c>
      <c r="AP929">
        <v>68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45">
      <c r="A930" t="s">
        <v>2080</v>
      </c>
      <c r="B930" t="s">
        <v>79</v>
      </c>
      <c r="C930" t="s">
        <v>1973</v>
      </c>
      <c r="D930" t="s">
        <v>81</v>
      </c>
      <c r="E930" s="2" t="str">
        <f>HYPERLINK("capsilon://?command=openfolder&amp;siteaddress=FAM.docvelocity-na8.net&amp;folderid=FX343CF34F-6674-3509-1B28-34E2AD24458B","FX220314086")</f>
        <v>FX220314086</v>
      </c>
      <c r="F930" t="s">
        <v>19</v>
      </c>
      <c r="G930" t="s">
        <v>19</v>
      </c>
      <c r="H930" t="s">
        <v>82</v>
      </c>
      <c r="I930" t="s">
        <v>1974</v>
      </c>
      <c r="J930">
        <v>172</v>
      </c>
      <c r="K930" t="s">
        <v>84</v>
      </c>
      <c r="L930" t="s">
        <v>85</v>
      </c>
      <c r="M930" t="s">
        <v>86</v>
      </c>
      <c r="N930">
        <v>2</v>
      </c>
      <c r="O930" s="1">
        <v>44655.44939814815</v>
      </c>
      <c r="P930" s="1">
        <v>44655.482303240744</v>
      </c>
      <c r="Q930">
        <v>1416</v>
      </c>
      <c r="R930">
        <v>1427</v>
      </c>
      <c r="S930" t="b">
        <v>0</v>
      </c>
      <c r="T930" t="s">
        <v>87</v>
      </c>
      <c r="U930" t="b">
        <v>1</v>
      </c>
      <c r="V930" t="s">
        <v>1628</v>
      </c>
      <c r="W930" s="1">
        <v>44655.463935185187</v>
      </c>
      <c r="X930">
        <v>1137</v>
      </c>
      <c r="Y930">
        <v>138</v>
      </c>
      <c r="Z930">
        <v>0</v>
      </c>
      <c r="AA930">
        <v>138</v>
      </c>
      <c r="AB930">
        <v>0</v>
      </c>
      <c r="AC930">
        <v>17</v>
      </c>
      <c r="AD930">
        <v>34</v>
      </c>
      <c r="AE930">
        <v>0</v>
      </c>
      <c r="AF930">
        <v>0</v>
      </c>
      <c r="AG930">
        <v>0</v>
      </c>
      <c r="AH930" t="s">
        <v>102</v>
      </c>
      <c r="AI930" s="1">
        <v>44655.482303240744</v>
      </c>
      <c r="AJ930">
        <v>183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34</v>
      </c>
      <c r="AQ930">
        <v>0</v>
      </c>
      <c r="AR930">
        <v>0</v>
      </c>
      <c r="AS930">
        <v>0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45">
      <c r="A931" t="s">
        <v>2081</v>
      </c>
      <c r="B931" t="s">
        <v>79</v>
      </c>
      <c r="C931" t="s">
        <v>1662</v>
      </c>
      <c r="D931" t="s">
        <v>81</v>
      </c>
      <c r="E931" s="2" t="str">
        <f>HYPERLINK("capsilon://?command=openfolder&amp;siteaddress=FAM.docvelocity-na8.net&amp;folderid=FX7610B626-2172-74C0-855C-A411960EE696","FX2204858")</f>
        <v>FX2204858</v>
      </c>
      <c r="F931" t="s">
        <v>19</v>
      </c>
      <c r="G931" t="s">
        <v>19</v>
      </c>
      <c r="H931" t="s">
        <v>82</v>
      </c>
      <c r="I931" t="s">
        <v>2082</v>
      </c>
      <c r="J931">
        <v>160</v>
      </c>
      <c r="K931" t="s">
        <v>84</v>
      </c>
      <c r="L931" t="s">
        <v>85</v>
      </c>
      <c r="M931" t="s">
        <v>86</v>
      </c>
      <c r="N931">
        <v>1</v>
      </c>
      <c r="O931" s="1">
        <v>44669.329814814817</v>
      </c>
      <c r="P931" s="1">
        <v>44669.336469907408</v>
      </c>
      <c r="Q931">
        <v>26</v>
      </c>
      <c r="R931">
        <v>549</v>
      </c>
      <c r="S931" t="b">
        <v>0</v>
      </c>
      <c r="T931" t="s">
        <v>87</v>
      </c>
      <c r="U931" t="b">
        <v>0</v>
      </c>
      <c r="V931" t="s">
        <v>1628</v>
      </c>
      <c r="W931" s="1">
        <v>44669.336469907408</v>
      </c>
      <c r="X931">
        <v>517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160</v>
      </c>
      <c r="AE931">
        <v>136</v>
      </c>
      <c r="AF931">
        <v>0</v>
      </c>
      <c r="AG931">
        <v>8</v>
      </c>
      <c r="AH931" t="s">
        <v>87</v>
      </c>
      <c r="AI931" t="s">
        <v>87</v>
      </c>
      <c r="AJ931" t="s">
        <v>87</v>
      </c>
      <c r="AK931" t="s">
        <v>87</v>
      </c>
      <c r="AL931" t="s">
        <v>87</v>
      </c>
      <c r="AM931" t="s">
        <v>87</v>
      </c>
      <c r="AN931" t="s">
        <v>87</v>
      </c>
      <c r="AO931" t="s">
        <v>87</v>
      </c>
      <c r="AP931" t="s">
        <v>87</v>
      </c>
      <c r="AQ931" t="s">
        <v>87</v>
      </c>
      <c r="AR931" t="s">
        <v>87</v>
      </c>
      <c r="AS931" t="s">
        <v>87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45">
      <c r="A932" t="s">
        <v>2083</v>
      </c>
      <c r="B932" t="s">
        <v>79</v>
      </c>
      <c r="C932" t="s">
        <v>1662</v>
      </c>
      <c r="D932" t="s">
        <v>81</v>
      </c>
      <c r="E932" s="2" t="str">
        <f>HYPERLINK("capsilon://?command=openfolder&amp;siteaddress=FAM.docvelocity-na8.net&amp;folderid=FX7610B626-2172-74C0-855C-A411960EE696","FX2204858")</f>
        <v>FX2204858</v>
      </c>
      <c r="F932" t="s">
        <v>19</v>
      </c>
      <c r="G932" t="s">
        <v>19</v>
      </c>
      <c r="H932" t="s">
        <v>82</v>
      </c>
      <c r="I932" t="s">
        <v>2082</v>
      </c>
      <c r="J932">
        <v>264</v>
      </c>
      <c r="K932" t="s">
        <v>84</v>
      </c>
      <c r="L932" t="s">
        <v>85</v>
      </c>
      <c r="M932" t="s">
        <v>86</v>
      </c>
      <c r="N932">
        <v>2</v>
      </c>
      <c r="O932" s="1">
        <v>44669.337395833332</v>
      </c>
      <c r="P932" s="1">
        <v>44669.363043981481</v>
      </c>
      <c r="Q932">
        <v>217</v>
      </c>
      <c r="R932">
        <v>1999</v>
      </c>
      <c r="S932" t="b">
        <v>0</v>
      </c>
      <c r="T932" t="s">
        <v>87</v>
      </c>
      <c r="U932" t="b">
        <v>1</v>
      </c>
      <c r="V932" t="s">
        <v>1628</v>
      </c>
      <c r="W932" s="1">
        <v>44669.349131944444</v>
      </c>
      <c r="X932">
        <v>1010</v>
      </c>
      <c r="Y932">
        <v>108</v>
      </c>
      <c r="Z932">
        <v>0</v>
      </c>
      <c r="AA932">
        <v>108</v>
      </c>
      <c r="AB932">
        <v>108</v>
      </c>
      <c r="AC932">
        <v>8</v>
      </c>
      <c r="AD932">
        <v>156</v>
      </c>
      <c r="AE932">
        <v>0</v>
      </c>
      <c r="AF932">
        <v>0</v>
      </c>
      <c r="AG932">
        <v>0</v>
      </c>
      <c r="AH932" t="s">
        <v>420</v>
      </c>
      <c r="AI932" s="1">
        <v>44669.363043981481</v>
      </c>
      <c r="AJ932">
        <v>989</v>
      </c>
      <c r="AK932">
        <v>0</v>
      </c>
      <c r="AL932">
        <v>0</v>
      </c>
      <c r="AM932">
        <v>0</v>
      </c>
      <c r="AN932">
        <v>108</v>
      </c>
      <c r="AO932">
        <v>0</v>
      </c>
      <c r="AP932">
        <v>156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45">
      <c r="A933" t="s">
        <v>2084</v>
      </c>
      <c r="B933" t="s">
        <v>79</v>
      </c>
      <c r="C933" t="s">
        <v>2085</v>
      </c>
      <c r="D933" t="s">
        <v>81</v>
      </c>
      <c r="E933" s="2" t="str">
        <f>HYPERLINK("capsilon://?command=openfolder&amp;siteaddress=FAM.docvelocity-na8.net&amp;folderid=FXED6C181C-D285-12A1-86BB-9E0178C6C87D","FX2204291")</f>
        <v>FX2204291</v>
      </c>
      <c r="F933" t="s">
        <v>19</v>
      </c>
      <c r="G933" t="s">
        <v>19</v>
      </c>
      <c r="H933" t="s">
        <v>82</v>
      </c>
      <c r="I933" t="s">
        <v>2086</v>
      </c>
      <c r="J933">
        <v>28</v>
      </c>
      <c r="K933" t="s">
        <v>84</v>
      </c>
      <c r="L933" t="s">
        <v>85</v>
      </c>
      <c r="M933" t="s">
        <v>86</v>
      </c>
      <c r="N933">
        <v>1</v>
      </c>
      <c r="O933" s="1">
        <v>44655.457754629628</v>
      </c>
      <c r="P933" s="1">
        <v>44655.46597222222</v>
      </c>
      <c r="Q933">
        <v>454</v>
      </c>
      <c r="R933">
        <v>256</v>
      </c>
      <c r="S933" t="b">
        <v>0</v>
      </c>
      <c r="T933" t="s">
        <v>87</v>
      </c>
      <c r="U933" t="b">
        <v>0</v>
      </c>
      <c r="V933" t="s">
        <v>407</v>
      </c>
      <c r="W933" s="1">
        <v>44655.46597222222</v>
      </c>
      <c r="X933">
        <v>256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28</v>
      </c>
      <c r="AE933">
        <v>21</v>
      </c>
      <c r="AF933">
        <v>0</v>
      </c>
      <c r="AG933">
        <v>2</v>
      </c>
      <c r="AH933" t="s">
        <v>87</v>
      </c>
      <c r="AI933" t="s">
        <v>87</v>
      </c>
      <c r="AJ933" t="s">
        <v>87</v>
      </c>
      <c r="AK933" t="s">
        <v>87</v>
      </c>
      <c r="AL933" t="s">
        <v>87</v>
      </c>
      <c r="AM933" t="s">
        <v>87</v>
      </c>
      <c r="AN933" t="s">
        <v>87</v>
      </c>
      <c r="AO933" t="s">
        <v>87</v>
      </c>
      <c r="AP933" t="s">
        <v>87</v>
      </c>
      <c r="AQ933" t="s">
        <v>87</v>
      </c>
      <c r="AR933" t="s">
        <v>87</v>
      </c>
      <c r="AS933" t="s">
        <v>87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45">
      <c r="A934" t="s">
        <v>2087</v>
      </c>
      <c r="B934" t="s">
        <v>79</v>
      </c>
      <c r="C934" t="s">
        <v>2068</v>
      </c>
      <c r="D934" t="s">
        <v>81</v>
      </c>
      <c r="E934" s="2" t="str">
        <f>HYPERLINK("capsilon://?command=openfolder&amp;siteaddress=FAM.docvelocity-na8.net&amp;folderid=FXE689C044-FA85-C1B8-349A-1A6E16C7AEDF","FX220313967")</f>
        <v>FX220313967</v>
      </c>
      <c r="F934" t="s">
        <v>19</v>
      </c>
      <c r="G934" t="s">
        <v>19</v>
      </c>
      <c r="H934" t="s">
        <v>82</v>
      </c>
      <c r="I934" t="s">
        <v>2069</v>
      </c>
      <c r="J934">
        <v>367</v>
      </c>
      <c r="K934" t="s">
        <v>84</v>
      </c>
      <c r="L934" t="s">
        <v>85</v>
      </c>
      <c r="M934" t="s">
        <v>86</v>
      </c>
      <c r="N934">
        <v>2</v>
      </c>
      <c r="O934" s="1">
        <v>44655.463182870371</v>
      </c>
      <c r="P934" s="1">
        <v>44655.538287037038</v>
      </c>
      <c r="Q934">
        <v>1751</v>
      </c>
      <c r="R934">
        <v>4738</v>
      </c>
      <c r="S934" t="b">
        <v>0</v>
      </c>
      <c r="T934" t="s">
        <v>87</v>
      </c>
      <c r="U934" t="b">
        <v>1</v>
      </c>
      <c r="V934" t="s">
        <v>189</v>
      </c>
      <c r="W934" s="1">
        <v>44655.522766203707</v>
      </c>
      <c r="X934">
        <v>3177</v>
      </c>
      <c r="Y934">
        <v>270</v>
      </c>
      <c r="Z934">
        <v>0</v>
      </c>
      <c r="AA934">
        <v>270</v>
      </c>
      <c r="AB934">
        <v>0</v>
      </c>
      <c r="AC934">
        <v>49</v>
      </c>
      <c r="AD934">
        <v>97</v>
      </c>
      <c r="AE934">
        <v>0</v>
      </c>
      <c r="AF934">
        <v>0</v>
      </c>
      <c r="AG934">
        <v>0</v>
      </c>
      <c r="AH934" t="s">
        <v>99</v>
      </c>
      <c r="AI934" s="1">
        <v>44655.538287037038</v>
      </c>
      <c r="AJ934">
        <v>1280</v>
      </c>
      <c r="AK934">
        <v>9</v>
      </c>
      <c r="AL934">
        <v>0</v>
      </c>
      <c r="AM934">
        <v>9</v>
      </c>
      <c r="AN934">
        <v>0</v>
      </c>
      <c r="AO934">
        <v>10</v>
      </c>
      <c r="AP934">
        <v>88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45">
      <c r="A935" t="s">
        <v>2088</v>
      </c>
      <c r="B935" t="s">
        <v>79</v>
      </c>
      <c r="C935" t="s">
        <v>2089</v>
      </c>
      <c r="D935" t="s">
        <v>81</v>
      </c>
      <c r="E935" s="2" t="str">
        <f>HYPERLINK("capsilon://?command=openfolder&amp;siteaddress=FAM.docvelocity-na8.net&amp;folderid=FX3B3B289D-1B90-5F64-099E-5AE8CB8C9714","FX220314172")</f>
        <v>FX220314172</v>
      </c>
      <c r="F935" t="s">
        <v>19</v>
      </c>
      <c r="G935" t="s">
        <v>19</v>
      </c>
      <c r="H935" t="s">
        <v>82</v>
      </c>
      <c r="I935" t="s">
        <v>2090</v>
      </c>
      <c r="J935">
        <v>0</v>
      </c>
      <c r="K935" t="s">
        <v>84</v>
      </c>
      <c r="L935" t="s">
        <v>85</v>
      </c>
      <c r="M935" t="s">
        <v>86</v>
      </c>
      <c r="N935">
        <v>2</v>
      </c>
      <c r="O935" s="1">
        <v>44669.41474537037</v>
      </c>
      <c r="P935" s="1">
        <v>44669.434907407405</v>
      </c>
      <c r="Q935">
        <v>395</v>
      </c>
      <c r="R935">
        <v>1347</v>
      </c>
      <c r="S935" t="b">
        <v>0</v>
      </c>
      <c r="T935" t="s">
        <v>87</v>
      </c>
      <c r="U935" t="b">
        <v>0</v>
      </c>
      <c r="V935" t="s">
        <v>1708</v>
      </c>
      <c r="W935" s="1">
        <v>44669.426041666666</v>
      </c>
      <c r="X935">
        <v>899</v>
      </c>
      <c r="Y935">
        <v>52</v>
      </c>
      <c r="Z935">
        <v>0</v>
      </c>
      <c r="AA935">
        <v>52</v>
      </c>
      <c r="AB935">
        <v>0</v>
      </c>
      <c r="AC935">
        <v>30</v>
      </c>
      <c r="AD935">
        <v>-52</v>
      </c>
      <c r="AE935">
        <v>0</v>
      </c>
      <c r="AF935">
        <v>0</v>
      </c>
      <c r="AG935">
        <v>0</v>
      </c>
      <c r="AH935" t="s">
        <v>442</v>
      </c>
      <c r="AI935" s="1">
        <v>44669.434907407405</v>
      </c>
      <c r="AJ935">
        <v>245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-52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45">
      <c r="A936" t="s">
        <v>2091</v>
      </c>
      <c r="B936" t="s">
        <v>79</v>
      </c>
      <c r="C936" t="s">
        <v>216</v>
      </c>
      <c r="D936" t="s">
        <v>81</v>
      </c>
      <c r="E936" s="2" t="str">
        <f>HYPERLINK("capsilon://?command=openfolder&amp;siteaddress=FAM.docvelocity-na8.net&amp;folderid=FX3523E855-AC68-8BD2-97CD-E2812EED59FF","FX22029453")</f>
        <v>FX22029453</v>
      </c>
      <c r="F936" t="s">
        <v>19</v>
      </c>
      <c r="G936" t="s">
        <v>19</v>
      </c>
      <c r="H936" t="s">
        <v>82</v>
      </c>
      <c r="I936" t="s">
        <v>2092</v>
      </c>
      <c r="J936">
        <v>0</v>
      </c>
      <c r="K936" t="s">
        <v>84</v>
      </c>
      <c r="L936" t="s">
        <v>85</v>
      </c>
      <c r="M936" t="s">
        <v>86</v>
      </c>
      <c r="N936">
        <v>2</v>
      </c>
      <c r="O936" s="1">
        <v>44655.46334490741</v>
      </c>
      <c r="P936" s="1">
        <v>44655.502326388887</v>
      </c>
      <c r="Q936">
        <v>2395</v>
      </c>
      <c r="R936">
        <v>973</v>
      </c>
      <c r="S936" t="b">
        <v>0</v>
      </c>
      <c r="T936" t="s">
        <v>87</v>
      </c>
      <c r="U936" t="b">
        <v>0</v>
      </c>
      <c r="V936" t="s">
        <v>114</v>
      </c>
      <c r="W936" s="1">
        <v>44655.496678240743</v>
      </c>
      <c r="X936">
        <v>595</v>
      </c>
      <c r="Y936">
        <v>52</v>
      </c>
      <c r="Z936">
        <v>0</v>
      </c>
      <c r="AA936">
        <v>52</v>
      </c>
      <c r="AB936">
        <v>0</v>
      </c>
      <c r="AC936">
        <v>40</v>
      </c>
      <c r="AD936">
        <v>-52</v>
      </c>
      <c r="AE936">
        <v>0</v>
      </c>
      <c r="AF936">
        <v>0</v>
      </c>
      <c r="AG936">
        <v>0</v>
      </c>
      <c r="AH936" t="s">
        <v>442</v>
      </c>
      <c r="AI936" s="1">
        <v>44655.502326388887</v>
      </c>
      <c r="AJ936">
        <v>378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-52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45">
      <c r="A937" t="s">
        <v>2093</v>
      </c>
      <c r="B937" t="s">
        <v>79</v>
      </c>
      <c r="C937" t="s">
        <v>2094</v>
      </c>
      <c r="D937" t="s">
        <v>81</v>
      </c>
      <c r="E937" s="2" t="str">
        <f t="shared" ref="E937:E947" si="24">HYPERLINK("capsilon://?command=openfolder&amp;siteaddress=FAM.docvelocity-na8.net&amp;folderid=FX22423BBF-A564-6EC9-D62C-5A4389B6E11F","FX22044276")</f>
        <v>FX22044276</v>
      </c>
      <c r="F937" t="s">
        <v>19</v>
      </c>
      <c r="G937" t="s">
        <v>19</v>
      </c>
      <c r="H937" t="s">
        <v>82</v>
      </c>
      <c r="I937" t="s">
        <v>2095</v>
      </c>
      <c r="J937">
        <v>66</v>
      </c>
      <c r="K937" t="s">
        <v>84</v>
      </c>
      <c r="L937" t="s">
        <v>85</v>
      </c>
      <c r="M937" t="s">
        <v>86</v>
      </c>
      <c r="N937">
        <v>2</v>
      </c>
      <c r="O937" s="1">
        <v>44669.42359953704</v>
      </c>
      <c r="P937" s="1">
        <v>44669.435902777775</v>
      </c>
      <c r="Q937">
        <v>606</v>
      </c>
      <c r="R937">
        <v>457</v>
      </c>
      <c r="S937" t="b">
        <v>0</v>
      </c>
      <c r="T937" t="s">
        <v>87</v>
      </c>
      <c r="U937" t="b">
        <v>0</v>
      </c>
      <c r="V937" t="s">
        <v>1708</v>
      </c>
      <c r="W937" s="1">
        <v>44669.428240740737</v>
      </c>
      <c r="X937">
        <v>189</v>
      </c>
      <c r="Y937">
        <v>61</v>
      </c>
      <c r="Z937">
        <v>0</v>
      </c>
      <c r="AA937">
        <v>61</v>
      </c>
      <c r="AB937">
        <v>0</v>
      </c>
      <c r="AC937">
        <v>1</v>
      </c>
      <c r="AD937">
        <v>5</v>
      </c>
      <c r="AE937">
        <v>0</v>
      </c>
      <c r="AF937">
        <v>0</v>
      </c>
      <c r="AG937">
        <v>0</v>
      </c>
      <c r="AH937" t="s">
        <v>420</v>
      </c>
      <c r="AI937" s="1">
        <v>44669.435902777775</v>
      </c>
      <c r="AJ937">
        <v>268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5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45">
      <c r="A938" t="s">
        <v>2096</v>
      </c>
      <c r="B938" t="s">
        <v>79</v>
      </c>
      <c r="C938" t="s">
        <v>2094</v>
      </c>
      <c r="D938" t="s">
        <v>81</v>
      </c>
      <c r="E938" s="2" t="str">
        <f t="shared" si="24"/>
        <v>FX22044276</v>
      </c>
      <c r="F938" t="s">
        <v>19</v>
      </c>
      <c r="G938" t="s">
        <v>19</v>
      </c>
      <c r="H938" t="s">
        <v>82</v>
      </c>
      <c r="I938" t="s">
        <v>2097</v>
      </c>
      <c r="J938">
        <v>28</v>
      </c>
      <c r="K938" t="s">
        <v>84</v>
      </c>
      <c r="L938" t="s">
        <v>85</v>
      </c>
      <c r="M938" t="s">
        <v>86</v>
      </c>
      <c r="N938">
        <v>2</v>
      </c>
      <c r="O938" s="1">
        <v>44669.423645833333</v>
      </c>
      <c r="P938" s="1">
        <v>44669.437615740739</v>
      </c>
      <c r="Q938">
        <v>872</v>
      </c>
      <c r="R938">
        <v>335</v>
      </c>
      <c r="S938" t="b">
        <v>0</v>
      </c>
      <c r="T938" t="s">
        <v>87</v>
      </c>
      <c r="U938" t="b">
        <v>0</v>
      </c>
      <c r="V938" t="s">
        <v>1708</v>
      </c>
      <c r="W938" s="1">
        <v>44669.4294212963</v>
      </c>
      <c r="X938">
        <v>102</v>
      </c>
      <c r="Y938">
        <v>21</v>
      </c>
      <c r="Z938">
        <v>0</v>
      </c>
      <c r="AA938">
        <v>21</v>
      </c>
      <c r="AB938">
        <v>0</v>
      </c>
      <c r="AC938">
        <v>1</v>
      </c>
      <c r="AD938">
        <v>7</v>
      </c>
      <c r="AE938">
        <v>0</v>
      </c>
      <c r="AF938">
        <v>0</v>
      </c>
      <c r="AG938">
        <v>0</v>
      </c>
      <c r="AH938" t="s">
        <v>442</v>
      </c>
      <c r="AI938" s="1">
        <v>44669.437615740739</v>
      </c>
      <c r="AJ938">
        <v>233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45">
      <c r="A939" t="s">
        <v>2098</v>
      </c>
      <c r="B939" t="s">
        <v>79</v>
      </c>
      <c r="C939" t="s">
        <v>2094</v>
      </c>
      <c r="D939" t="s">
        <v>81</v>
      </c>
      <c r="E939" s="2" t="str">
        <f t="shared" si="24"/>
        <v>FX22044276</v>
      </c>
      <c r="F939" t="s">
        <v>19</v>
      </c>
      <c r="G939" t="s">
        <v>19</v>
      </c>
      <c r="H939" t="s">
        <v>82</v>
      </c>
      <c r="I939" t="s">
        <v>2099</v>
      </c>
      <c r="J939">
        <v>66</v>
      </c>
      <c r="K939" t="s">
        <v>84</v>
      </c>
      <c r="L939" t="s">
        <v>85</v>
      </c>
      <c r="M939" t="s">
        <v>86</v>
      </c>
      <c r="N939">
        <v>2</v>
      </c>
      <c r="O939" s="1">
        <v>44669.423715277779</v>
      </c>
      <c r="P939" s="1">
        <v>44669.43886574074</v>
      </c>
      <c r="Q939">
        <v>884</v>
      </c>
      <c r="R939">
        <v>425</v>
      </c>
      <c r="S939" t="b">
        <v>0</v>
      </c>
      <c r="T939" t="s">
        <v>87</v>
      </c>
      <c r="U939" t="b">
        <v>0</v>
      </c>
      <c r="V939" t="s">
        <v>1708</v>
      </c>
      <c r="W939" s="1">
        <v>44669.431400462963</v>
      </c>
      <c r="X939">
        <v>170</v>
      </c>
      <c r="Y939">
        <v>61</v>
      </c>
      <c r="Z939">
        <v>0</v>
      </c>
      <c r="AA939">
        <v>61</v>
      </c>
      <c r="AB939">
        <v>0</v>
      </c>
      <c r="AC939">
        <v>2</v>
      </c>
      <c r="AD939">
        <v>5</v>
      </c>
      <c r="AE939">
        <v>0</v>
      </c>
      <c r="AF939">
        <v>0</v>
      </c>
      <c r="AG939">
        <v>0</v>
      </c>
      <c r="AH939" t="s">
        <v>420</v>
      </c>
      <c r="AI939" s="1">
        <v>44669.43886574074</v>
      </c>
      <c r="AJ939">
        <v>255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5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45">
      <c r="A940" t="s">
        <v>2100</v>
      </c>
      <c r="B940" t="s">
        <v>79</v>
      </c>
      <c r="C940" t="s">
        <v>2094</v>
      </c>
      <c r="D940" t="s">
        <v>81</v>
      </c>
      <c r="E940" s="2" t="str">
        <f t="shared" si="24"/>
        <v>FX22044276</v>
      </c>
      <c r="F940" t="s">
        <v>19</v>
      </c>
      <c r="G940" t="s">
        <v>19</v>
      </c>
      <c r="H940" t="s">
        <v>82</v>
      </c>
      <c r="I940" t="s">
        <v>2101</v>
      </c>
      <c r="J940">
        <v>28</v>
      </c>
      <c r="K940" t="s">
        <v>84</v>
      </c>
      <c r="L940" t="s">
        <v>85</v>
      </c>
      <c r="M940" t="s">
        <v>86</v>
      </c>
      <c r="N940">
        <v>2</v>
      </c>
      <c r="O940" s="1">
        <v>44669.423993055556</v>
      </c>
      <c r="P940" s="1">
        <v>44669.439918981479</v>
      </c>
      <c r="Q940">
        <v>1085</v>
      </c>
      <c r="R940">
        <v>291</v>
      </c>
      <c r="S940" t="b">
        <v>0</v>
      </c>
      <c r="T940" t="s">
        <v>87</v>
      </c>
      <c r="U940" t="b">
        <v>0</v>
      </c>
      <c r="V940" t="s">
        <v>1708</v>
      </c>
      <c r="W940" s="1">
        <v>44669.432488425926</v>
      </c>
      <c r="X940">
        <v>93</v>
      </c>
      <c r="Y940">
        <v>21</v>
      </c>
      <c r="Z940">
        <v>0</v>
      </c>
      <c r="AA940">
        <v>21</v>
      </c>
      <c r="AB940">
        <v>0</v>
      </c>
      <c r="AC940">
        <v>0</v>
      </c>
      <c r="AD940">
        <v>7</v>
      </c>
      <c r="AE940">
        <v>0</v>
      </c>
      <c r="AF940">
        <v>0</v>
      </c>
      <c r="AG940">
        <v>0</v>
      </c>
      <c r="AH940" t="s">
        <v>442</v>
      </c>
      <c r="AI940" s="1">
        <v>44669.439918981479</v>
      </c>
      <c r="AJ940">
        <v>198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7</v>
      </c>
      <c r="AQ940">
        <v>0</v>
      </c>
      <c r="AR940">
        <v>0</v>
      </c>
      <c r="AS940">
        <v>0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45">
      <c r="A941" t="s">
        <v>2102</v>
      </c>
      <c r="B941" t="s">
        <v>79</v>
      </c>
      <c r="C941" t="s">
        <v>2094</v>
      </c>
      <c r="D941" t="s">
        <v>81</v>
      </c>
      <c r="E941" s="2" t="str">
        <f t="shared" si="24"/>
        <v>FX22044276</v>
      </c>
      <c r="F941" t="s">
        <v>19</v>
      </c>
      <c r="G941" t="s">
        <v>19</v>
      </c>
      <c r="H941" t="s">
        <v>82</v>
      </c>
      <c r="I941" t="s">
        <v>2103</v>
      </c>
      <c r="J941">
        <v>28</v>
      </c>
      <c r="K941" t="s">
        <v>84</v>
      </c>
      <c r="L941" t="s">
        <v>85</v>
      </c>
      <c r="M941" t="s">
        <v>86</v>
      </c>
      <c r="N941">
        <v>2</v>
      </c>
      <c r="O941" s="1">
        <v>44669.424074074072</v>
      </c>
      <c r="P941" s="1">
        <v>44669.439849537041</v>
      </c>
      <c r="Q941">
        <v>1170</v>
      </c>
      <c r="R941">
        <v>193</v>
      </c>
      <c r="S941" t="b">
        <v>0</v>
      </c>
      <c r="T941" t="s">
        <v>87</v>
      </c>
      <c r="U941" t="b">
        <v>0</v>
      </c>
      <c r="V941" t="s">
        <v>1708</v>
      </c>
      <c r="W941" s="1">
        <v>44669.433553240742</v>
      </c>
      <c r="X941">
        <v>91</v>
      </c>
      <c r="Y941">
        <v>21</v>
      </c>
      <c r="Z941">
        <v>0</v>
      </c>
      <c r="AA941">
        <v>21</v>
      </c>
      <c r="AB941">
        <v>0</v>
      </c>
      <c r="AC941">
        <v>0</v>
      </c>
      <c r="AD941">
        <v>7</v>
      </c>
      <c r="AE941">
        <v>0</v>
      </c>
      <c r="AF941">
        <v>0</v>
      </c>
      <c r="AG941">
        <v>0</v>
      </c>
      <c r="AH941" t="s">
        <v>413</v>
      </c>
      <c r="AI941" s="1">
        <v>44669.439849537041</v>
      </c>
      <c r="AJ941">
        <v>102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7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45">
      <c r="A942" t="s">
        <v>2104</v>
      </c>
      <c r="B942" t="s">
        <v>79</v>
      </c>
      <c r="C942" t="s">
        <v>2094</v>
      </c>
      <c r="D942" t="s">
        <v>81</v>
      </c>
      <c r="E942" s="2" t="str">
        <f t="shared" si="24"/>
        <v>FX22044276</v>
      </c>
      <c r="F942" t="s">
        <v>19</v>
      </c>
      <c r="G942" t="s">
        <v>19</v>
      </c>
      <c r="H942" t="s">
        <v>82</v>
      </c>
      <c r="I942" t="s">
        <v>2105</v>
      </c>
      <c r="J942">
        <v>69</v>
      </c>
      <c r="K942" t="s">
        <v>84</v>
      </c>
      <c r="L942" t="s">
        <v>85</v>
      </c>
      <c r="M942" t="s">
        <v>86</v>
      </c>
      <c r="N942">
        <v>2</v>
      </c>
      <c r="O942" s="1">
        <v>44669.424479166664</v>
      </c>
      <c r="P942" s="1">
        <v>44669.445185185185</v>
      </c>
      <c r="Q942">
        <v>1111</v>
      </c>
      <c r="R942">
        <v>678</v>
      </c>
      <c r="S942" t="b">
        <v>0</v>
      </c>
      <c r="T942" t="s">
        <v>87</v>
      </c>
      <c r="U942" t="b">
        <v>0</v>
      </c>
      <c r="V942" t="s">
        <v>1708</v>
      </c>
      <c r="W942" s="1">
        <v>44669.435104166667</v>
      </c>
      <c r="X942">
        <v>133</v>
      </c>
      <c r="Y942">
        <v>64</v>
      </c>
      <c r="Z942">
        <v>0</v>
      </c>
      <c r="AA942">
        <v>64</v>
      </c>
      <c r="AB942">
        <v>0</v>
      </c>
      <c r="AC942">
        <v>1</v>
      </c>
      <c r="AD942">
        <v>5</v>
      </c>
      <c r="AE942">
        <v>0</v>
      </c>
      <c r="AF942">
        <v>0</v>
      </c>
      <c r="AG942">
        <v>0</v>
      </c>
      <c r="AH942" t="s">
        <v>420</v>
      </c>
      <c r="AI942" s="1">
        <v>44669.445185185185</v>
      </c>
      <c r="AJ942">
        <v>545</v>
      </c>
      <c r="AK942">
        <v>1</v>
      </c>
      <c r="AL942">
        <v>0</v>
      </c>
      <c r="AM942">
        <v>1</v>
      </c>
      <c r="AN942">
        <v>0</v>
      </c>
      <c r="AO942">
        <v>1</v>
      </c>
      <c r="AP942">
        <v>4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45">
      <c r="A943" t="s">
        <v>2106</v>
      </c>
      <c r="B943" t="s">
        <v>79</v>
      </c>
      <c r="C943" t="s">
        <v>2094</v>
      </c>
      <c r="D943" t="s">
        <v>81</v>
      </c>
      <c r="E943" s="2" t="str">
        <f t="shared" si="24"/>
        <v>FX22044276</v>
      </c>
      <c r="F943" t="s">
        <v>19</v>
      </c>
      <c r="G943" t="s">
        <v>19</v>
      </c>
      <c r="H943" t="s">
        <v>82</v>
      </c>
      <c r="I943" t="s">
        <v>2107</v>
      </c>
      <c r="J943">
        <v>69</v>
      </c>
      <c r="K943" t="s">
        <v>84</v>
      </c>
      <c r="L943" t="s">
        <v>85</v>
      </c>
      <c r="M943" t="s">
        <v>86</v>
      </c>
      <c r="N943">
        <v>2</v>
      </c>
      <c r="O943" s="1">
        <v>44669.424513888887</v>
      </c>
      <c r="P943" s="1">
        <v>44669.441863425927</v>
      </c>
      <c r="Q943">
        <v>1218</v>
      </c>
      <c r="R943">
        <v>281</v>
      </c>
      <c r="S943" t="b">
        <v>0</v>
      </c>
      <c r="T943" t="s">
        <v>87</v>
      </c>
      <c r="U943" t="b">
        <v>0</v>
      </c>
      <c r="V943" t="s">
        <v>1708</v>
      </c>
      <c r="W943" s="1">
        <v>44669.436365740738</v>
      </c>
      <c r="X943">
        <v>108</v>
      </c>
      <c r="Y943">
        <v>64</v>
      </c>
      <c r="Z943">
        <v>0</v>
      </c>
      <c r="AA943">
        <v>64</v>
      </c>
      <c r="AB943">
        <v>0</v>
      </c>
      <c r="AC943">
        <v>1</v>
      </c>
      <c r="AD943">
        <v>5</v>
      </c>
      <c r="AE943">
        <v>0</v>
      </c>
      <c r="AF943">
        <v>0</v>
      </c>
      <c r="AG943">
        <v>0</v>
      </c>
      <c r="AH943" t="s">
        <v>413</v>
      </c>
      <c r="AI943" s="1">
        <v>44669.441863425927</v>
      </c>
      <c r="AJ943">
        <v>173</v>
      </c>
      <c r="AK943">
        <v>1</v>
      </c>
      <c r="AL943">
        <v>0</v>
      </c>
      <c r="AM943">
        <v>1</v>
      </c>
      <c r="AN943">
        <v>0</v>
      </c>
      <c r="AO943">
        <v>1</v>
      </c>
      <c r="AP943">
        <v>4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45">
      <c r="A944" t="s">
        <v>2108</v>
      </c>
      <c r="B944" t="s">
        <v>79</v>
      </c>
      <c r="C944" t="s">
        <v>2094</v>
      </c>
      <c r="D944" t="s">
        <v>81</v>
      </c>
      <c r="E944" s="2" t="str">
        <f t="shared" si="24"/>
        <v>FX22044276</v>
      </c>
      <c r="F944" t="s">
        <v>19</v>
      </c>
      <c r="G944" t="s">
        <v>19</v>
      </c>
      <c r="H944" t="s">
        <v>82</v>
      </c>
      <c r="I944" t="s">
        <v>2109</v>
      </c>
      <c r="J944">
        <v>28</v>
      </c>
      <c r="K944" t="s">
        <v>84</v>
      </c>
      <c r="L944" t="s">
        <v>85</v>
      </c>
      <c r="M944" t="s">
        <v>86</v>
      </c>
      <c r="N944">
        <v>2</v>
      </c>
      <c r="O944" s="1">
        <v>44669.424710648149</v>
      </c>
      <c r="P944" s="1">
        <v>44669.441979166666</v>
      </c>
      <c r="Q944">
        <v>1236</v>
      </c>
      <c r="R944">
        <v>256</v>
      </c>
      <c r="S944" t="b">
        <v>0</v>
      </c>
      <c r="T944" t="s">
        <v>87</v>
      </c>
      <c r="U944" t="b">
        <v>0</v>
      </c>
      <c r="V944" t="s">
        <v>1708</v>
      </c>
      <c r="W944" s="1">
        <v>44669.437291666669</v>
      </c>
      <c r="X944">
        <v>79</v>
      </c>
      <c r="Y944">
        <v>21</v>
      </c>
      <c r="Z944">
        <v>0</v>
      </c>
      <c r="AA944">
        <v>21</v>
      </c>
      <c r="AB944">
        <v>0</v>
      </c>
      <c r="AC944">
        <v>0</v>
      </c>
      <c r="AD944">
        <v>7</v>
      </c>
      <c r="AE944">
        <v>0</v>
      </c>
      <c r="AF944">
        <v>0</v>
      </c>
      <c r="AG944">
        <v>0</v>
      </c>
      <c r="AH944" t="s">
        <v>442</v>
      </c>
      <c r="AI944" s="1">
        <v>44669.441979166666</v>
      </c>
      <c r="AJ944">
        <v>177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45">
      <c r="A945" t="s">
        <v>2110</v>
      </c>
      <c r="B945" t="s">
        <v>79</v>
      </c>
      <c r="C945" t="s">
        <v>2094</v>
      </c>
      <c r="D945" t="s">
        <v>81</v>
      </c>
      <c r="E945" s="2" t="str">
        <f t="shared" si="24"/>
        <v>FX22044276</v>
      </c>
      <c r="F945" t="s">
        <v>19</v>
      </c>
      <c r="G945" t="s">
        <v>19</v>
      </c>
      <c r="H945" t="s">
        <v>82</v>
      </c>
      <c r="I945" t="s">
        <v>2111</v>
      </c>
      <c r="J945">
        <v>69</v>
      </c>
      <c r="K945" t="s">
        <v>84</v>
      </c>
      <c r="L945" t="s">
        <v>85</v>
      </c>
      <c r="M945" t="s">
        <v>86</v>
      </c>
      <c r="N945">
        <v>2</v>
      </c>
      <c r="O945" s="1">
        <v>44669.426249999997</v>
      </c>
      <c r="P945" s="1">
        <v>44669.444236111114</v>
      </c>
      <c r="Q945">
        <v>1236</v>
      </c>
      <c r="R945">
        <v>318</v>
      </c>
      <c r="S945" t="b">
        <v>0</v>
      </c>
      <c r="T945" t="s">
        <v>87</v>
      </c>
      <c r="U945" t="b">
        <v>0</v>
      </c>
      <c r="V945" t="s">
        <v>1708</v>
      </c>
      <c r="W945" s="1">
        <v>44669.438611111109</v>
      </c>
      <c r="X945">
        <v>114</v>
      </c>
      <c r="Y945">
        <v>64</v>
      </c>
      <c r="Z945">
        <v>0</v>
      </c>
      <c r="AA945">
        <v>64</v>
      </c>
      <c r="AB945">
        <v>0</v>
      </c>
      <c r="AC945">
        <v>1</v>
      </c>
      <c r="AD945">
        <v>5</v>
      </c>
      <c r="AE945">
        <v>0</v>
      </c>
      <c r="AF945">
        <v>0</v>
      </c>
      <c r="AG945">
        <v>0</v>
      </c>
      <c r="AH945" t="s">
        <v>413</v>
      </c>
      <c r="AI945" s="1">
        <v>44669.444236111114</v>
      </c>
      <c r="AJ945">
        <v>204</v>
      </c>
      <c r="AK945">
        <v>1</v>
      </c>
      <c r="AL945">
        <v>0</v>
      </c>
      <c r="AM945">
        <v>1</v>
      </c>
      <c r="AN945">
        <v>0</v>
      </c>
      <c r="AO945">
        <v>1</v>
      </c>
      <c r="AP945">
        <v>4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45">
      <c r="A946" t="s">
        <v>2112</v>
      </c>
      <c r="B946" t="s">
        <v>79</v>
      </c>
      <c r="C946" t="s">
        <v>2094</v>
      </c>
      <c r="D946" t="s">
        <v>81</v>
      </c>
      <c r="E946" s="2" t="str">
        <f t="shared" si="24"/>
        <v>FX22044276</v>
      </c>
      <c r="F946" t="s">
        <v>19</v>
      </c>
      <c r="G946" t="s">
        <v>19</v>
      </c>
      <c r="H946" t="s">
        <v>82</v>
      </c>
      <c r="I946" t="s">
        <v>2113</v>
      </c>
      <c r="J946">
        <v>28</v>
      </c>
      <c r="K946" t="s">
        <v>84</v>
      </c>
      <c r="L946" t="s">
        <v>85</v>
      </c>
      <c r="M946" t="s">
        <v>86</v>
      </c>
      <c r="N946">
        <v>2</v>
      </c>
      <c r="O946" s="1">
        <v>44669.426458333335</v>
      </c>
      <c r="P946" s="1">
        <v>44669.444374999999</v>
      </c>
      <c r="Q946">
        <v>1273</v>
      </c>
      <c r="R946">
        <v>275</v>
      </c>
      <c r="S946" t="b">
        <v>0</v>
      </c>
      <c r="T946" t="s">
        <v>87</v>
      </c>
      <c r="U946" t="b">
        <v>0</v>
      </c>
      <c r="V946" t="s">
        <v>1708</v>
      </c>
      <c r="W946" s="1">
        <v>44669.439525462964</v>
      </c>
      <c r="X946">
        <v>78</v>
      </c>
      <c r="Y946">
        <v>21</v>
      </c>
      <c r="Z946">
        <v>0</v>
      </c>
      <c r="AA946">
        <v>21</v>
      </c>
      <c r="AB946">
        <v>0</v>
      </c>
      <c r="AC946">
        <v>0</v>
      </c>
      <c r="AD946">
        <v>7</v>
      </c>
      <c r="AE946">
        <v>0</v>
      </c>
      <c r="AF946">
        <v>0</v>
      </c>
      <c r="AG946">
        <v>0</v>
      </c>
      <c r="AH946" t="s">
        <v>442</v>
      </c>
      <c r="AI946" s="1">
        <v>44669.444374999999</v>
      </c>
      <c r="AJ946">
        <v>197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45">
      <c r="A947" t="s">
        <v>2114</v>
      </c>
      <c r="B947" t="s">
        <v>79</v>
      </c>
      <c r="C947" t="s">
        <v>2094</v>
      </c>
      <c r="D947" t="s">
        <v>81</v>
      </c>
      <c r="E947" s="2" t="str">
        <f t="shared" si="24"/>
        <v>FX22044276</v>
      </c>
      <c r="F947" t="s">
        <v>19</v>
      </c>
      <c r="G947" t="s">
        <v>19</v>
      </c>
      <c r="H947" t="s">
        <v>82</v>
      </c>
      <c r="I947" t="s">
        <v>2115</v>
      </c>
      <c r="J947">
        <v>28</v>
      </c>
      <c r="K947" t="s">
        <v>84</v>
      </c>
      <c r="L947" t="s">
        <v>85</v>
      </c>
      <c r="M947" t="s">
        <v>86</v>
      </c>
      <c r="N947">
        <v>2</v>
      </c>
      <c r="O947" s="1">
        <v>44669.426527777781</v>
      </c>
      <c r="P947" s="1">
        <v>44669.445034722223</v>
      </c>
      <c r="Q947">
        <v>1376</v>
      </c>
      <c r="R947">
        <v>223</v>
      </c>
      <c r="S947" t="b">
        <v>0</v>
      </c>
      <c r="T947" t="s">
        <v>87</v>
      </c>
      <c r="U947" t="b">
        <v>0</v>
      </c>
      <c r="V947" t="s">
        <v>1708</v>
      </c>
      <c r="W947" s="1">
        <v>44669.441331018519</v>
      </c>
      <c r="X947">
        <v>155</v>
      </c>
      <c r="Y947">
        <v>21</v>
      </c>
      <c r="Z947">
        <v>0</v>
      </c>
      <c r="AA947">
        <v>21</v>
      </c>
      <c r="AB947">
        <v>0</v>
      </c>
      <c r="AC947">
        <v>0</v>
      </c>
      <c r="AD947">
        <v>7</v>
      </c>
      <c r="AE947">
        <v>0</v>
      </c>
      <c r="AF947">
        <v>0</v>
      </c>
      <c r="AG947">
        <v>0</v>
      </c>
      <c r="AH947" t="s">
        <v>413</v>
      </c>
      <c r="AI947" s="1">
        <v>44669.445034722223</v>
      </c>
      <c r="AJ947">
        <v>68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7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45">
      <c r="A948" t="s">
        <v>2116</v>
      </c>
      <c r="B948" t="s">
        <v>79</v>
      </c>
      <c r="C948" t="s">
        <v>2117</v>
      </c>
      <c r="D948" t="s">
        <v>81</v>
      </c>
      <c r="E948" s="2" t="str">
        <f>HYPERLINK("capsilon://?command=openfolder&amp;siteaddress=FAM.docvelocity-na8.net&amp;folderid=FXFEF69C4B-CAE5-7B8A-2984-AC10634CAD08","FX22045911")</f>
        <v>FX22045911</v>
      </c>
      <c r="F948" t="s">
        <v>19</v>
      </c>
      <c r="G948" t="s">
        <v>19</v>
      </c>
      <c r="H948" t="s">
        <v>82</v>
      </c>
      <c r="I948" t="s">
        <v>2118</v>
      </c>
      <c r="J948">
        <v>0</v>
      </c>
      <c r="K948" t="s">
        <v>84</v>
      </c>
      <c r="L948" t="s">
        <v>85</v>
      </c>
      <c r="M948" t="s">
        <v>86</v>
      </c>
      <c r="N948">
        <v>2</v>
      </c>
      <c r="O948" s="1">
        <v>44669.440057870372</v>
      </c>
      <c r="P948" s="1">
        <v>44669.450439814813</v>
      </c>
      <c r="Q948">
        <v>568</v>
      </c>
      <c r="R948">
        <v>329</v>
      </c>
      <c r="S948" t="b">
        <v>0</v>
      </c>
      <c r="T948" t="s">
        <v>87</v>
      </c>
      <c r="U948" t="b">
        <v>0</v>
      </c>
      <c r="V948" t="s">
        <v>1708</v>
      </c>
      <c r="W948" s="1">
        <v>44669.449143518519</v>
      </c>
      <c r="X948">
        <v>232</v>
      </c>
      <c r="Y948">
        <v>0</v>
      </c>
      <c r="Z948">
        <v>0</v>
      </c>
      <c r="AA948">
        <v>0</v>
      </c>
      <c r="AB948">
        <v>52</v>
      </c>
      <c r="AC948">
        <v>0</v>
      </c>
      <c r="AD948">
        <v>0</v>
      </c>
      <c r="AE948">
        <v>0</v>
      </c>
      <c r="AF948">
        <v>0</v>
      </c>
      <c r="AG948">
        <v>0</v>
      </c>
      <c r="AH948" t="s">
        <v>413</v>
      </c>
      <c r="AI948" s="1">
        <v>44669.450439814813</v>
      </c>
      <c r="AJ948">
        <v>81</v>
      </c>
      <c r="AK948">
        <v>0</v>
      </c>
      <c r="AL948">
        <v>0</v>
      </c>
      <c r="AM948">
        <v>0</v>
      </c>
      <c r="AN948">
        <v>52</v>
      </c>
      <c r="AO948">
        <v>0</v>
      </c>
      <c r="AP948">
        <v>0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45">
      <c r="A949" t="s">
        <v>2119</v>
      </c>
      <c r="B949" t="s">
        <v>79</v>
      </c>
      <c r="C949" t="s">
        <v>2117</v>
      </c>
      <c r="D949" t="s">
        <v>81</v>
      </c>
      <c r="E949" s="2" t="str">
        <f>HYPERLINK("capsilon://?command=openfolder&amp;siteaddress=FAM.docvelocity-na8.net&amp;folderid=FXFEF69C4B-CAE5-7B8A-2984-AC10634CAD08","FX22045911")</f>
        <v>FX22045911</v>
      </c>
      <c r="F949" t="s">
        <v>19</v>
      </c>
      <c r="G949" t="s">
        <v>19</v>
      </c>
      <c r="H949" t="s">
        <v>82</v>
      </c>
      <c r="I949" t="s">
        <v>2120</v>
      </c>
      <c r="J949">
        <v>114</v>
      </c>
      <c r="K949" t="s">
        <v>84</v>
      </c>
      <c r="L949" t="s">
        <v>85</v>
      </c>
      <c r="M949" t="s">
        <v>86</v>
      </c>
      <c r="N949">
        <v>2</v>
      </c>
      <c r="O949" s="1">
        <v>44669.440150462964</v>
      </c>
      <c r="P949" s="1">
        <v>44669.449490740742</v>
      </c>
      <c r="Q949">
        <v>108</v>
      </c>
      <c r="R949">
        <v>699</v>
      </c>
      <c r="S949" t="b">
        <v>0</v>
      </c>
      <c r="T949" t="s">
        <v>87</v>
      </c>
      <c r="U949" t="b">
        <v>0</v>
      </c>
      <c r="V949" t="s">
        <v>1708</v>
      </c>
      <c r="W949" s="1">
        <v>44669.446446759262</v>
      </c>
      <c r="X949">
        <v>441</v>
      </c>
      <c r="Y949">
        <v>104</v>
      </c>
      <c r="Z949">
        <v>0</v>
      </c>
      <c r="AA949">
        <v>104</v>
      </c>
      <c r="AB949">
        <v>0</v>
      </c>
      <c r="AC949">
        <v>8</v>
      </c>
      <c r="AD949">
        <v>10</v>
      </c>
      <c r="AE949">
        <v>0</v>
      </c>
      <c r="AF949">
        <v>0</v>
      </c>
      <c r="AG949">
        <v>0</v>
      </c>
      <c r="AH949" t="s">
        <v>413</v>
      </c>
      <c r="AI949" s="1">
        <v>44669.449490740742</v>
      </c>
      <c r="AJ949">
        <v>258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10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45">
      <c r="A950" t="s">
        <v>2121</v>
      </c>
      <c r="B950" t="s">
        <v>79</v>
      </c>
      <c r="C950" t="s">
        <v>2117</v>
      </c>
      <c r="D950" t="s">
        <v>81</v>
      </c>
      <c r="E950" s="2" t="str">
        <f>HYPERLINK("capsilon://?command=openfolder&amp;siteaddress=FAM.docvelocity-na8.net&amp;folderid=FXFEF69C4B-CAE5-7B8A-2984-AC10634CAD08","FX22045911")</f>
        <v>FX22045911</v>
      </c>
      <c r="F950" t="s">
        <v>19</v>
      </c>
      <c r="G950" t="s">
        <v>19</v>
      </c>
      <c r="H950" t="s">
        <v>82</v>
      </c>
      <c r="I950" t="s">
        <v>2122</v>
      </c>
      <c r="J950">
        <v>152</v>
      </c>
      <c r="K950" t="s">
        <v>84</v>
      </c>
      <c r="L950" t="s">
        <v>85</v>
      </c>
      <c r="M950" t="s">
        <v>86</v>
      </c>
      <c r="N950">
        <v>1</v>
      </c>
      <c r="O950" s="1">
        <v>44669.440555555557</v>
      </c>
      <c r="P950" s="1">
        <v>44669.450069444443</v>
      </c>
      <c r="Q950">
        <v>719</v>
      </c>
      <c r="R950">
        <v>103</v>
      </c>
      <c r="S950" t="b">
        <v>0</v>
      </c>
      <c r="T950" t="s">
        <v>87</v>
      </c>
      <c r="U950" t="b">
        <v>0</v>
      </c>
      <c r="V950" t="s">
        <v>1708</v>
      </c>
      <c r="W950" s="1">
        <v>44669.450069444443</v>
      </c>
      <c r="X950">
        <v>79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152</v>
      </c>
      <c r="AE950">
        <v>147</v>
      </c>
      <c r="AF950">
        <v>0</v>
      </c>
      <c r="AG950">
        <v>3</v>
      </c>
      <c r="AH950" t="s">
        <v>87</v>
      </c>
      <c r="AI950" t="s">
        <v>87</v>
      </c>
      <c r="AJ950" t="s">
        <v>87</v>
      </c>
      <c r="AK950" t="s">
        <v>87</v>
      </c>
      <c r="AL950" t="s">
        <v>87</v>
      </c>
      <c r="AM950" t="s">
        <v>87</v>
      </c>
      <c r="AN950" t="s">
        <v>87</v>
      </c>
      <c r="AO950" t="s">
        <v>87</v>
      </c>
      <c r="AP950" t="s">
        <v>87</v>
      </c>
      <c r="AQ950" t="s">
        <v>87</v>
      </c>
      <c r="AR950" t="s">
        <v>87</v>
      </c>
      <c r="AS950" t="s">
        <v>87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45">
      <c r="A951" t="s">
        <v>2123</v>
      </c>
      <c r="B951" t="s">
        <v>79</v>
      </c>
      <c r="C951" t="s">
        <v>2117</v>
      </c>
      <c r="D951" t="s">
        <v>81</v>
      </c>
      <c r="E951" s="2" t="str">
        <f>HYPERLINK("capsilon://?command=openfolder&amp;siteaddress=FAM.docvelocity-na8.net&amp;folderid=FXFEF69C4B-CAE5-7B8A-2984-AC10634CAD08","FX22045911")</f>
        <v>FX22045911</v>
      </c>
      <c r="F951" t="s">
        <v>19</v>
      </c>
      <c r="G951" t="s">
        <v>19</v>
      </c>
      <c r="H951" t="s">
        <v>82</v>
      </c>
      <c r="I951" t="s">
        <v>2124</v>
      </c>
      <c r="J951">
        <v>379</v>
      </c>
      <c r="K951" t="s">
        <v>84</v>
      </c>
      <c r="L951" t="s">
        <v>85</v>
      </c>
      <c r="M951" t="s">
        <v>86</v>
      </c>
      <c r="N951">
        <v>1</v>
      </c>
      <c r="O951" s="1">
        <v>44669.440752314818</v>
      </c>
      <c r="P951" s="1">
        <v>44669.451006944444</v>
      </c>
      <c r="Q951">
        <v>790</v>
      </c>
      <c r="R951">
        <v>96</v>
      </c>
      <c r="S951" t="b">
        <v>0</v>
      </c>
      <c r="T951" t="s">
        <v>87</v>
      </c>
      <c r="U951" t="b">
        <v>0</v>
      </c>
      <c r="V951" t="s">
        <v>1708</v>
      </c>
      <c r="W951" s="1">
        <v>44669.451006944444</v>
      </c>
      <c r="X951">
        <v>80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379</v>
      </c>
      <c r="AE951">
        <v>374</v>
      </c>
      <c r="AF951">
        <v>0</v>
      </c>
      <c r="AG951">
        <v>4</v>
      </c>
      <c r="AH951" t="s">
        <v>87</v>
      </c>
      <c r="AI951" t="s">
        <v>87</v>
      </c>
      <c r="AJ951" t="s">
        <v>87</v>
      </c>
      <c r="AK951" t="s">
        <v>87</v>
      </c>
      <c r="AL951" t="s">
        <v>87</v>
      </c>
      <c r="AM951" t="s">
        <v>87</v>
      </c>
      <c r="AN951" t="s">
        <v>87</v>
      </c>
      <c r="AO951" t="s">
        <v>87</v>
      </c>
      <c r="AP951" t="s">
        <v>87</v>
      </c>
      <c r="AQ951" t="s">
        <v>87</v>
      </c>
      <c r="AR951" t="s">
        <v>87</v>
      </c>
      <c r="AS951" t="s">
        <v>87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45">
      <c r="A952" t="s">
        <v>2125</v>
      </c>
      <c r="B952" t="s">
        <v>79</v>
      </c>
      <c r="C952" t="s">
        <v>2117</v>
      </c>
      <c r="D952" t="s">
        <v>81</v>
      </c>
      <c r="E952" s="2" t="str">
        <f>HYPERLINK("capsilon://?command=openfolder&amp;siteaddress=FAM.docvelocity-na8.net&amp;folderid=FXFEF69C4B-CAE5-7B8A-2984-AC10634CAD08","FX22045911")</f>
        <v>FX22045911</v>
      </c>
      <c r="F952" t="s">
        <v>19</v>
      </c>
      <c r="G952" t="s">
        <v>19</v>
      </c>
      <c r="H952" t="s">
        <v>82</v>
      </c>
      <c r="I952" t="s">
        <v>2126</v>
      </c>
      <c r="J952">
        <v>56</v>
      </c>
      <c r="K952" t="s">
        <v>84</v>
      </c>
      <c r="L952" t="s">
        <v>85</v>
      </c>
      <c r="M952" t="s">
        <v>86</v>
      </c>
      <c r="N952">
        <v>1</v>
      </c>
      <c r="O952" s="1">
        <v>44669.441331018519</v>
      </c>
      <c r="P952" s="1">
        <v>44669.488692129627</v>
      </c>
      <c r="Q952">
        <v>3401</v>
      </c>
      <c r="R952">
        <v>691</v>
      </c>
      <c r="S952" t="b">
        <v>0</v>
      </c>
      <c r="T952" t="s">
        <v>87</v>
      </c>
      <c r="U952" t="b">
        <v>0</v>
      </c>
      <c r="V952" t="s">
        <v>88</v>
      </c>
      <c r="W952" s="1">
        <v>44669.488692129627</v>
      </c>
      <c r="X952">
        <v>190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56</v>
      </c>
      <c r="AE952">
        <v>42</v>
      </c>
      <c r="AF952">
        <v>0</v>
      </c>
      <c r="AG952">
        <v>4</v>
      </c>
      <c r="AH952" t="s">
        <v>87</v>
      </c>
      <c r="AI952" t="s">
        <v>87</v>
      </c>
      <c r="AJ952" t="s">
        <v>87</v>
      </c>
      <c r="AK952" t="s">
        <v>87</v>
      </c>
      <c r="AL952" t="s">
        <v>87</v>
      </c>
      <c r="AM952" t="s">
        <v>87</v>
      </c>
      <c r="AN952" t="s">
        <v>87</v>
      </c>
      <c r="AO952" t="s">
        <v>87</v>
      </c>
      <c r="AP952" t="s">
        <v>87</v>
      </c>
      <c r="AQ952" t="s">
        <v>87</v>
      </c>
      <c r="AR952" t="s">
        <v>87</v>
      </c>
      <c r="AS952" t="s">
        <v>87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45">
      <c r="A953" t="s">
        <v>2127</v>
      </c>
      <c r="B953" t="s">
        <v>79</v>
      </c>
      <c r="C953" t="s">
        <v>2021</v>
      </c>
      <c r="D953" t="s">
        <v>81</v>
      </c>
      <c r="E953" s="2" t="str">
        <f>HYPERLINK("capsilon://?command=openfolder&amp;siteaddress=FAM.docvelocity-na8.net&amp;folderid=FXF4FBDD9C-5087-686E-1736-FE5C9D9DFABB","FX22044996")</f>
        <v>FX22044996</v>
      </c>
      <c r="F953" t="s">
        <v>19</v>
      </c>
      <c r="G953" t="s">
        <v>19</v>
      </c>
      <c r="H953" t="s">
        <v>82</v>
      </c>
      <c r="I953" t="s">
        <v>2128</v>
      </c>
      <c r="J953">
        <v>307</v>
      </c>
      <c r="K953" t="s">
        <v>84</v>
      </c>
      <c r="L953" t="s">
        <v>85</v>
      </c>
      <c r="M953" t="s">
        <v>86</v>
      </c>
      <c r="N953">
        <v>1</v>
      </c>
      <c r="O953" s="1">
        <v>44669.442164351851</v>
      </c>
      <c r="P953" s="1">
        <v>44669.491886574076</v>
      </c>
      <c r="Q953">
        <v>3533</v>
      </c>
      <c r="R953">
        <v>763</v>
      </c>
      <c r="S953" t="b">
        <v>0</v>
      </c>
      <c r="T953" t="s">
        <v>87</v>
      </c>
      <c r="U953" t="b">
        <v>0</v>
      </c>
      <c r="V953" t="s">
        <v>88</v>
      </c>
      <c r="W953" s="1">
        <v>44669.491886574076</v>
      </c>
      <c r="X953">
        <v>275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307</v>
      </c>
      <c r="AE953">
        <v>295</v>
      </c>
      <c r="AF953">
        <v>0</v>
      </c>
      <c r="AG953">
        <v>7</v>
      </c>
      <c r="AH953" t="s">
        <v>87</v>
      </c>
      <c r="AI953" t="s">
        <v>87</v>
      </c>
      <c r="AJ953" t="s">
        <v>87</v>
      </c>
      <c r="AK953" t="s">
        <v>87</v>
      </c>
      <c r="AL953" t="s">
        <v>87</v>
      </c>
      <c r="AM953" t="s">
        <v>87</v>
      </c>
      <c r="AN953" t="s">
        <v>87</v>
      </c>
      <c r="AO953" t="s">
        <v>87</v>
      </c>
      <c r="AP953" t="s">
        <v>87</v>
      </c>
      <c r="AQ953" t="s">
        <v>87</v>
      </c>
      <c r="AR953" t="s">
        <v>87</v>
      </c>
      <c r="AS953" t="s">
        <v>87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45">
      <c r="A954" t="s">
        <v>2129</v>
      </c>
      <c r="B954" t="s">
        <v>79</v>
      </c>
      <c r="C954" t="s">
        <v>2117</v>
      </c>
      <c r="D954" t="s">
        <v>81</v>
      </c>
      <c r="E954" s="2" t="str">
        <f>HYPERLINK("capsilon://?command=openfolder&amp;siteaddress=FAM.docvelocity-na8.net&amp;folderid=FXFEF69C4B-CAE5-7B8A-2984-AC10634CAD08","FX22045911")</f>
        <v>FX22045911</v>
      </c>
      <c r="F954" t="s">
        <v>19</v>
      </c>
      <c r="G954" t="s">
        <v>19</v>
      </c>
      <c r="H954" t="s">
        <v>82</v>
      </c>
      <c r="I954" t="s">
        <v>2122</v>
      </c>
      <c r="J954">
        <v>200</v>
      </c>
      <c r="K954" t="s">
        <v>84</v>
      </c>
      <c r="L954" t="s">
        <v>85</v>
      </c>
      <c r="M954" t="s">
        <v>86</v>
      </c>
      <c r="N954">
        <v>2</v>
      </c>
      <c r="O954" s="1">
        <v>44669.45076388889</v>
      </c>
      <c r="P954" s="1">
        <v>44669.477581018517</v>
      </c>
      <c r="Q954">
        <v>357</v>
      </c>
      <c r="R954">
        <v>1960</v>
      </c>
      <c r="S954" t="b">
        <v>0</v>
      </c>
      <c r="T954" t="s">
        <v>87</v>
      </c>
      <c r="U954" t="b">
        <v>1</v>
      </c>
      <c r="V954" t="s">
        <v>1708</v>
      </c>
      <c r="W954" s="1">
        <v>44669.464502314811</v>
      </c>
      <c r="X954">
        <v>1166</v>
      </c>
      <c r="Y954">
        <v>222</v>
      </c>
      <c r="Z954">
        <v>0</v>
      </c>
      <c r="AA954">
        <v>222</v>
      </c>
      <c r="AB954">
        <v>0</v>
      </c>
      <c r="AC954">
        <v>102</v>
      </c>
      <c r="AD954">
        <v>-22</v>
      </c>
      <c r="AE954">
        <v>0</v>
      </c>
      <c r="AF954">
        <v>0</v>
      </c>
      <c r="AG954">
        <v>0</v>
      </c>
      <c r="AH954" t="s">
        <v>442</v>
      </c>
      <c r="AI954" s="1">
        <v>44669.477581018517</v>
      </c>
      <c r="AJ954">
        <v>461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-22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45">
      <c r="A955" t="s">
        <v>2130</v>
      </c>
      <c r="B955" t="s">
        <v>79</v>
      </c>
      <c r="C955" t="s">
        <v>2117</v>
      </c>
      <c r="D955" t="s">
        <v>81</v>
      </c>
      <c r="E955" s="2" t="str">
        <f>HYPERLINK("capsilon://?command=openfolder&amp;siteaddress=FAM.docvelocity-na8.net&amp;folderid=FXFEF69C4B-CAE5-7B8A-2984-AC10634CAD08","FX22045911")</f>
        <v>FX22045911</v>
      </c>
      <c r="F955" t="s">
        <v>19</v>
      </c>
      <c r="G955" t="s">
        <v>19</v>
      </c>
      <c r="H955" t="s">
        <v>82</v>
      </c>
      <c r="I955" t="s">
        <v>2124</v>
      </c>
      <c r="J955">
        <v>451</v>
      </c>
      <c r="K955" t="s">
        <v>84</v>
      </c>
      <c r="L955" t="s">
        <v>85</v>
      </c>
      <c r="M955" t="s">
        <v>86</v>
      </c>
      <c r="N955">
        <v>2</v>
      </c>
      <c r="O955" s="1">
        <v>44669.451747685183</v>
      </c>
      <c r="P955" s="1">
        <v>44669.509884259256</v>
      </c>
      <c r="Q955">
        <v>1154</v>
      </c>
      <c r="R955">
        <v>3869</v>
      </c>
      <c r="S955" t="b">
        <v>0</v>
      </c>
      <c r="T955" t="s">
        <v>87</v>
      </c>
      <c r="U955" t="b">
        <v>1</v>
      </c>
      <c r="V955" t="s">
        <v>424</v>
      </c>
      <c r="W955" s="1">
        <v>44669.475173611114</v>
      </c>
      <c r="X955">
        <v>1823</v>
      </c>
      <c r="Y955">
        <v>411</v>
      </c>
      <c r="Z955">
        <v>0</v>
      </c>
      <c r="AA955">
        <v>411</v>
      </c>
      <c r="AB955">
        <v>0</v>
      </c>
      <c r="AC955">
        <v>117</v>
      </c>
      <c r="AD955">
        <v>40</v>
      </c>
      <c r="AE955">
        <v>0</v>
      </c>
      <c r="AF955">
        <v>0</v>
      </c>
      <c r="AG955">
        <v>0</v>
      </c>
      <c r="AH955" t="s">
        <v>115</v>
      </c>
      <c r="AI955" s="1">
        <v>44669.509884259256</v>
      </c>
      <c r="AJ955">
        <v>1952</v>
      </c>
      <c r="AK955">
        <v>6</v>
      </c>
      <c r="AL955">
        <v>0</v>
      </c>
      <c r="AM955">
        <v>6</v>
      </c>
      <c r="AN955">
        <v>0</v>
      </c>
      <c r="AO955">
        <v>6</v>
      </c>
      <c r="AP955">
        <v>34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45">
      <c r="A956" t="s">
        <v>2131</v>
      </c>
      <c r="B956" t="s">
        <v>79</v>
      </c>
      <c r="C956" t="s">
        <v>2132</v>
      </c>
      <c r="D956" t="s">
        <v>81</v>
      </c>
      <c r="E956" s="2" t="str">
        <f>HYPERLINK("capsilon://?command=openfolder&amp;siteaddress=FAM.docvelocity-na8.net&amp;folderid=FXDC2F76F2-5742-3F17-D988-8C8357A6EBE9","FX22044815")</f>
        <v>FX22044815</v>
      </c>
      <c r="F956" t="s">
        <v>19</v>
      </c>
      <c r="G956" t="s">
        <v>19</v>
      </c>
      <c r="H956" t="s">
        <v>82</v>
      </c>
      <c r="I956" t="s">
        <v>2133</v>
      </c>
      <c r="J956">
        <v>62</v>
      </c>
      <c r="K956" t="s">
        <v>84</v>
      </c>
      <c r="L956" t="s">
        <v>85</v>
      </c>
      <c r="M956" t="s">
        <v>86</v>
      </c>
      <c r="N956">
        <v>2</v>
      </c>
      <c r="O956" s="1">
        <v>44669.457800925928</v>
      </c>
      <c r="P956" s="1">
        <v>44669.465671296297</v>
      </c>
      <c r="Q956">
        <v>8</v>
      </c>
      <c r="R956">
        <v>672</v>
      </c>
      <c r="S956" t="b">
        <v>0</v>
      </c>
      <c r="T956" t="s">
        <v>87</v>
      </c>
      <c r="U956" t="b">
        <v>0</v>
      </c>
      <c r="V956" t="s">
        <v>158</v>
      </c>
      <c r="W956" s="1">
        <v>44669.461840277778</v>
      </c>
      <c r="X956">
        <v>346</v>
      </c>
      <c r="Y956">
        <v>54</v>
      </c>
      <c r="Z956">
        <v>0</v>
      </c>
      <c r="AA956">
        <v>54</v>
      </c>
      <c r="AB956">
        <v>0</v>
      </c>
      <c r="AC956">
        <v>5</v>
      </c>
      <c r="AD956">
        <v>8</v>
      </c>
      <c r="AE956">
        <v>0</v>
      </c>
      <c r="AF956">
        <v>0</v>
      </c>
      <c r="AG956">
        <v>0</v>
      </c>
      <c r="AH956" t="s">
        <v>413</v>
      </c>
      <c r="AI956" s="1">
        <v>44669.465671296297</v>
      </c>
      <c r="AJ956">
        <v>326</v>
      </c>
      <c r="AK956">
        <v>3</v>
      </c>
      <c r="AL956">
        <v>0</v>
      </c>
      <c r="AM956">
        <v>3</v>
      </c>
      <c r="AN956">
        <v>0</v>
      </c>
      <c r="AO956">
        <v>3</v>
      </c>
      <c r="AP956">
        <v>5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45">
      <c r="A957" t="s">
        <v>2134</v>
      </c>
      <c r="B957" t="s">
        <v>79</v>
      </c>
      <c r="C957" t="s">
        <v>2132</v>
      </c>
      <c r="D957" t="s">
        <v>81</v>
      </c>
      <c r="E957" s="2" t="str">
        <f>HYPERLINK("capsilon://?command=openfolder&amp;siteaddress=FAM.docvelocity-na8.net&amp;folderid=FXDC2F76F2-5742-3F17-D988-8C8357A6EBE9","FX22044815")</f>
        <v>FX22044815</v>
      </c>
      <c r="F957" t="s">
        <v>19</v>
      </c>
      <c r="G957" t="s">
        <v>19</v>
      </c>
      <c r="H957" t="s">
        <v>82</v>
      </c>
      <c r="I957" t="s">
        <v>2135</v>
      </c>
      <c r="J957">
        <v>109</v>
      </c>
      <c r="K957" t="s">
        <v>84</v>
      </c>
      <c r="L957" t="s">
        <v>85</v>
      </c>
      <c r="M957" t="s">
        <v>86</v>
      </c>
      <c r="N957">
        <v>2</v>
      </c>
      <c r="O957" s="1">
        <v>44669.457870370374</v>
      </c>
      <c r="P957" s="1">
        <v>44669.492951388886</v>
      </c>
      <c r="Q957">
        <v>2124</v>
      </c>
      <c r="R957">
        <v>907</v>
      </c>
      <c r="S957" t="b">
        <v>0</v>
      </c>
      <c r="T957" t="s">
        <v>87</v>
      </c>
      <c r="U957" t="b">
        <v>0</v>
      </c>
      <c r="V957" t="s">
        <v>148</v>
      </c>
      <c r="W957" s="1">
        <v>44669.465150462966</v>
      </c>
      <c r="X957">
        <v>603</v>
      </c>
      <c r="Y957">
        <v>99</v>
      </c>
      <c r="Z957">
        <v>0</v>
      </c>
      <c r="AA957">
        <v>99</v>
      </c>
      <c r="AB957">
        <v>0</v>
      </c>
      <c r="AC957">
        <v>11</v>
      </c>
      <c r="AD957">
        <v>10</v>
      </c>
      <c r="AE957">
        <v>0</v>
      </c>
      <c r="AF957">
        <v>0</v>
      </c>
      <c r="AG957">
        <v>0</v>
      </c>
      <c r="AH957" t="s">
        <v>182</v>
      </c>
      <c r="AI957" s="1">
        <v>44669.492951388886</v>
      </c>
      <c r="AJ957">
        <v>287</v>
      </c>
      <c r="AK957">
        <v>1</v>
      </c>
      <c r="AL957">
        <v>0</v>
      </c>
      <c r="AM957">
        <v>1</v>
      </c>
      <c r="AN957">
        <v>0</v>
      </c>
      <c r="AO957">
        <v>1</v>
      </c>
      <c r="AP957">
        <v>9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45">
      <c r="A958" t="s">
        <v>2136</v>
      </c>
      <c r="B958" t="s">
        <v>79</v>
      </c>
      <c r="C958" t="s">
        <v>2132</v>
      </c>
      <c r="D958" t="s">
        <v>81</v>
      </c>
      <c r="E958" s="2" t="str">
        <f>HYPERLINK("capsilon://?command=openfolder&amp;siteaddress=FAM.docvelocity-na8.net&amp;folderid=FXDC2F76F2-5742-3F17-D988-8C8357A6EBE9","FX22044815")</f>
        <v>FX22044815</v>
      </c>
      <c r="F958" t="s">
        <v>19</v>
      </c>
      <c r="G958" t="s">
        <v>19</v>
      </c>
      <c r="H958" t="s">
        <v>82</v>
      </c>
      <c r="I958" t="s">
        <v>2137</v>
      </c>
      <c r="J958">
        <v>0</v>
      </c>
      <c r="K958" t="s">
        <v>84</v>
      </c>
      <c r="L958" t="s">
        <v>85</v>
      </c>
      <c r="M958" t="s">
        <v>86</v>
      </c>
      <c r="N958">
        <v>2</v>
      </c>
      <c r="O958" s="1">
        <v>44669.458819444444</v>
      </c>
      <c r="P958" s="1">
        <v>44669.491412037038</v>
      </c>
      <c r="Q958">
        <v>2070</v>
      </c>
      <c r="R958">
        <v>746</v>
      </c>
      <c r="S958" t="b">
        <v>0</v>
      </c>
      <c r="T958" t="s">
        <v>87</v>
      </c>
      <c r="U958" t="b">
        <v>0</v>
      </c>
      <c r="V958" t="s">
        <v>158</v>
      </c>
      <c r="W958" s="1">
        <v>44669.468842592592</v>
      </c>
      <c r="X958">
        <v>604</v>
      </c>
      <c r="Y958">
        <v>37</v>
      </c>
      <c r="Z958">
        <v>0</v>
      </c>
      <c r="AA958">
        <v>37</v>
      </c>
      <c r="AB958">
        <v>0</v>
      </c>
      <c r="AC958">
        <v>25</v>
      </c>
      <c r="AD958">
        <v>-37</v>
      </c>
      <c r="AE958">
        <v>0</v>
      </c>
      <c r="AF958">
        <v>0</v>
      </c>
      <c r="AG958">
        <v>0</v>
      </c>
      <c r="AH958" t="s">
        <v>190</v>
      </c>
      <c r="AI958" s="1">
        <v>44669.491412037038</v>
      </c>
      <c r="AJ958">
        <v>142</v>
      </c>
      <c r="AK958">
        <v>2</v>
      </c>
      <c r="AL958">
        <v>0</v>
      </c>
      <c r="AM958">
        <v>2</v>
      </c>
      <c r="AN958">
        <v>0</v>
      </c>
      <c r="AO958">
        <v>2</v>
      </c>
      <c r="AP958">
        <v>-39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45">
      <c r="A959" t="s">
        <v>2138</v>
      </c>
      <c r="B959" t="s">
        <v>79</v>
      </c>
      <c r="C959" t="s">
        <v>2132</v>
      </c>
      <c r="D959" t="s">
        <v>81</v>
      </c>
      <c r="E959" s="2" t="str">
        <f>HYPERLINK("capsilon://?command=openfolder&amp;siteaddress=FAM.docvelocity-na8.net&amp;folderid=FXDC2F76F2-5742-3F17-D988-8C8357A6EBE9","FX22044815")</f>
        <v>FX22044815</v>
      </c>
      <c r="F959" t="s">
        <v>19</v>
      </c>
      <c r="G959" t="s">
        <v>19</v>
      </c>
      <c r="H959" t="s">
        <v>82</v>
      </c>
      <c r="I959" t="s">
        <v>2139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44669.45890046296</v>
      </c>
      <c r="P959" s="1">
        <v>44669.492847222224</v>
      </c>
      <c r="Q959">
        <v>2358</v>
      </c>
      <c r="R959">
        <v>575</v>
      </c>
      <c r="S959" t="b">
        <v>0</v>
      </c>
      <c r="T959" t="s">
        <v>87</v>
      </c>
      <c r="U959" t="b">
        <v>0</v>
      </c>
      <c r="V959" t="s">
        <v>148</v>
      </c>
      <c r="W959" s="1">
        <v>44669.469884259262</v>
      </c>
      <c r="X959">
        <v>409</v>
      </c>
      <c r="Y959">
        <v>37</v>
      </c>
      <c r="Z959">
        <v>0</v>
      </c>
      <c r="AA959">
        <v>37</v>
      </c>
      <c r="AB959">
        <v>0</v>
      </c>
      <c r="AC959">
        <v>20</v>
      </c>
      <c r="AD959">
        <v>-37</v>
      </c>
      <c r="AE959">
        <v>0</v>
      </c>
      <c r="AF959">
        <v>0</v>
      </c>
      <c r="AG959">
        <v>0</v>
      </c>
      <c r="AH959" t="s">
        <v>479</v>
      </c>
      <c r="AI959" s="1">
        <v>44669.492847222224</v>
      </c>
      <c r="AJ959">
        <v>143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-37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45">
      <c r="A960" t="s">
        <v>2140</v>
      </c>
      <c r="B960" t="s">
        <v>79</v>
      </c>
      <c r="C960" t="s">
        <v>2141</v>
      </c>
      <c r="D960" t="s">
        <v>81</v>
      </c>
      <c r="E960" s="2" t="str">
        <f>HYPERLINK("capsilon://?command=openfolder&amp;siteaddress=FAM.docvelocity-na8.net&amp;folderid=FX9F4701B3-ECEC-ABDE-75F0-C1A6E91050D0","FX22045356")</f>
        <v>FX22045356</v>
      </c>
      <c r="F960" t="s">
        <v>19</v>
      </c>
      <c r="G960" t="s">
        <v>19</v>
      </c>
      <c r="H960" t="s">
        <v>82</v>
      </c>
      <c r="I960" t="s">
        <v>2142</v>
      </c>
      <c r="J960">
        <v>93</v>
      </c>
      <c r="K960" t="s">
        <v>84</v>
      </c>
      <c r="L960" t="s">
        <v>85</v>
      </c>
      <c r="M960" t="s">
        <v>86</v>
      </c>
      <c r="N960">
        <v>2</v>
      </c>
      <c r="O960" s="1">
        <v>44669.467986111114</v>
      </c>
      <c r="P960" s="1">
        <v>44669.495671296296</v>
      </c>
      <c r="Q960">
        <v>1783</v>
      </c>
      <c r="R960">
        <v>609</v>
      </c>
      <c r="S960" t="b">
        <v>0</v>
      </c>
      <c r="T960" t="s">
        <v>87</v>
      </c>
      <c r="U960" t="b">
        <v>0</v>
      </c>
      <c r="V960" t="s">
        <v>130</v>
      </c>
      <c r="W960" s="1">
        <v>44669.484027777777</v>
      </c>
      <c r="X960">
        <v>276</v>
      </c>
      <c r="Y960">
        <v>88</v>
      </c>
      <c r="Z960">
        <v>0</v>
      </c>
      <c r="AA960">
        <v>88</v>
      </c>
      <c r="AB960">
        <v>0</v>
      </c>
      <c r="AC960">
        <v>0</v>
      </c>
      <c r="AD960">
        <v>5</v>
      </c>
      <c r="AE960">
        <v>0</v>
      </c>
      <c r="AF960">
        <v>0</v>
      </c>
      <c r="AG960">
        <v>0</v>
      </c>
      <c r="AH960" t="s">
        <v>479</v>
      </c>
      <c r="AI960" s="1">
        <v>44669.495671296296</v>
      </c>
      <c r="AJ960">
        <v>243</v>
      </c>
      <c r="AK960">
        <v>2</v>
      </c>
      <c r="AL960">
        <v>0</v>
      </c>
      <c r="AM960">
        <v>2</v>
      </c>
      <c r="AN960">
        <v>0</v>
      </c>
      <c r="AO960">
        <v>1</v>
      </c>
      <c r="AP960">
        <v>3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45">
      <c r="A961" t="s">
        <v>2143</v>
      </c>
      <c r="B961" t="s">
        <v>79</v>
      </c>
      <c r="C961" t="s">
        <v>2141</v>
      </c>
      <c r="D961" t="s">
        <v>81</v>
      </c>
      <c r="E961" s="2" t="str">
        <f>HYPERLINK("capsilon://?command=openfolder&amp;siteaddress=FAM.docvelocity-na8.net&amp;folderid=FX9F4701B3-ECEC-ABDE-75F0-C1A6E91050D0","FX22045356")</f>
        <v>FX22045356</v>
      </c>
      <c r="F961" t="s">
        <v>19</v>
      </c>
      <c r="G961" t="s">
        <v>19</v>
      </c>
      <c r="H961" t="s">
        <v>82</v>
      </c>
      <c r="I961" t="s">
        <v>2144</v>
      </c>
      <c r="J961">
        <v>88</v>
      </c>
      <c r="K961" t="s">
        <v>84</v>
      </c>
      <c r="L961" t="s">
        <v>85</v>
      </c>
      <c r="M961" t="s">
        <v>86</v>
      </c>
      <c r="N961">
        <v>2</v>
      </c>
      <c r="O961" s="1">
        <v>44669.46806712963</v>
      </c>
      <c r="P961" s="1">
        <v>44669.49722222222</v>
      </c>
      <c r="Q961">
        <v>1785</v>
      </c>
      <c r="R961">
        <v>734</v>
      </c>
      <c r="S961" t="b">
        <v>0</v>
      </c>
      <c r="T961" t="s">
        <v>87</v>
      </c>
      <c r="U961" t="b">
        <v>0</v>
      </c>
      <c r="V961" t="s">
        <v>531</v>
      </c>
      <c r="W961" s="1">
        <v>44669.486921296295</v>
      </c>
      <c r="X961">
        <v>340</v>
      </c>
      <c r="Y961">
        <v>83</v>
      </c>
      <c r="Z961">
        <v>0</v>
      </c>
      <c r="AA961">
        <v>83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 t="s">
        <v>182</v>
      </c>
      <c r="AI961" s="1">
        <v>44669.49722222222</v>
      </c>
      <c r="AJ961">
        <v>368</v>
      </c>
      <c r="AK961">
        <v>1</v>
      </c>
      <c r="AL961">
        <v>0</v>
      </c>
      <c r="AM961">
        <v>1</v>
      </c>
      <c r="AN961">
        <v>0</v>
      </c>
      <c r="AO961">
        <v>1</v>
      </c>
      <c r="AP961">
        <v>4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45">
      <c r="A962" t="s">
        <v>2145</v>
      </c>
      <c r="B962" t="s">
        <v>79</v>
      </c>
      <c r="C962" t="s">
        <v>2141</v>
      </c>
      <c r="D962" t="s">
        <v>81</v>
      </c>
      <c r="E962" s="2" t="str">
        <f>HYPERLINK("capsilon://?command=openfolder&amp;siteaddress=FAM.docvelocity-na8.net&amp;folderid=FX9F4701B3-ECEC-ABDE-75F0-C1A6E91050D0","FX22045356")</f>
        <v>FX22045356</v>
      </c>
      <c r="F962" t="s">
        <v>19</v>
      </c>
      <c r="G962" t="s">
        <v>19</v>
      </c>
      <c r="H962" t="s">
        <v>82</v>
      </c>
      <c r="I962" t="s">
        <v>2146</v>
      </c>
      <c r="J962">
        <v>28</v>
      </c>
      <c r="K962" t="s">
        <v>84</v>
      </c>
      <c r="L962" t="s">
        <v>85</v>
      </c>
      <c r="M962" t="s">
        <v>86</v>
      </c>
      <c r="N962">
        <v>2</v>
      </c>
      <c r="O962" s="1">
        <v>44669.468217592592</v>
      </c>
      <c r="P962" s="1">
        <v>44669.496840277781</v>
      </c>
      <c r="Q962">
        <v>2119</v>
      </c>
      <c r="R962">
        <v>354</v>
      </c>
      <c r="S962" t="b">
        <v>0</v>
      </c>
      <c r="T962" t="s">
        <v>87</v>
      </c>
      <c r="U962" t="b">
        <v>0</v>
      </c>
      <c r="V962" t="s">
        <v>148</v>
      </c>
      <c r="W962" s="1">
        <v>44669.477766203701</v>
      </c>
      <c r="X962">
        <v>191</v>
      </c>
      <c r="Y962">
        <v>21</v>
      </c>
      <c r="Z962">
        <v>0</v>
      </c>
      <c r="AA962">
        <v>21</v>
      </c>
      <c r="AB962">
        <v>0</v>
      </c>
      <c r="AC962">
        <v>3</v>
      </c>
      <c r="AD962">
        <v>7</v>
      </c>
      <c r="AE962">
        <v>0</v>
      </c>
      <c r="AF962">
        <v>0</v>
      </c>
      <c r="AG962">
        <v>0</v>
      </c>
      <c r="AH962" t="s">
        <v>190</v>
      </c>
      <c r="AI962" s="1">
        <v>44669.496840277781</v>
      </c>
      <c r="AJ962">
        <v>154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45">
      <c r="A963" t="s">
        <v>2147</v>
      </c>
      <c r="B963" t="s">
        <v>79</v>
      </c>
      <c r="C963" t="s">
        <v>2141</v>
      </c>
      <c r="D963" t="s">
        <v>81</v>
      </c>
      <c r="E963" s="2" t="str">
        <f>HYPERLINK("capsilon://?command=openfolder&amp;siteaddress=FAM.docvelocity-na8.net&amp;folderid=FX9F4701B3-ECEC-ABDE-75F0-C1A6E91050D0","FX22045356")</f>
        <v>FX22045356</v>
      </c>
      <c r="F963" t="s">
        <v>19</v>
      </c>
      <c r="G963" t="s">
        <v>19</v>
      </c>
      <c r="H963" t="s">
        <v>82</v>
      </c>
      <c r="I963" t="s">
        <v>2148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44669.468287037038</v>
      </c>
      <c r="P963" s="1">
        <v>44669.497361111113</v>
      </c>
      <c r="Q963">
        <v>2057</v>
      </c>
      <c r="R963">
        <v>455</v>
      </c>
      <c r="S963" t="b">
        <v>0</v>
      </c>
      <c r="T963" t="s">
        <v>87</v>
      </c>
      <c r="U963" t="b">
        <v>0</v>
      </c>
      <c r="V963" t="s">
        <v>130</v>
      </c>
      <c r="W963" s="1">
        <v>44669.485671296294</v>
      </c>
      <c r="X963">
        <v>126</v>
      </c>
      <c r="Y963">
        <v>21</v>
      </c>
      <c r="Z963">
        <v>0</v>
      </c>
      <c r="AA963">
        <v>21</v>
      </c>
      <c r="AB963">
        <v>0</v>
      </c>
      <c r="AC963">
        <v>0</v>
      </c>
      <c r="AD963">
        <v>7</v>
      </c>
      <c r="AE963">
        <v>0</v>
      </c>
      <c r="AF963">
        <v>0</v>
      </c>
      <c r="AG963">
        <v>0</v>
      </c>
      <c r="AH963" t="s">
        <v>479</v>
      </c>
      <c r="AI963" s="1">
        <v>44669.497361111113</v>
      </c>
      <c r="AJ963">
        <v>145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45">
      <c r="A964" t="s">
        <v>2149</v>
      </c>
      <c r="B964" t="s">
        <v>79</v>
      </c>
      <c r="C964" t="s">
        <v>2085</v>
      </c>
      <c r="D964" t="s">
        <v>81</v>
      </c>
      <c r="E964" s="2" t="str">
        <f>HYPERLINK("capsilon://?command=openfolder&amp;siteaddress=FAM.docvelocity-na8.net&amp;folderid=FXED6C181C-D285-12A1-86BB-9E0178C6C87D","FX2204291")</f>
        <v>FX2204291</v>
      </c>
      <c r="F964" t="s">
        <v>19</v>
      </c>
      <c r="G964" t="s">
        <v>19</v>
      </c>
      <c r="H964" t="s">
        <v>82</v>
      </c>
      <c r="I964" t="s">
        <v>2086</v>
      </c>
      <c r="J964">
        <v>56</v>
      </c>
      <c r="K964" t="s">
        <v>84</v>
      </c>
      <c r="L964" t="s">
        <v>85</v>
      </c>
      <c r="M964" t="s">
        <v>86</v>
      </c>
      <c r="N964">
        <v>2</v>
      </c>
      <c r="O964" s="1">
        <v>44655.467037037037</v>
      </c>
      <c r="P964" s="1">
        <v>44655.498981481483</v>
      </c>
      <c r="Q964">
        <v>1929</v>
      </c>
      <c r="R964">
        <v>831</v>
      </c>
      <c r="S964" t="b">
        <v>0</v>
      </c>
      <c r="T964" t="s">
        <v>87</v>
      </c>
      <c r="U964" t="b">
        <v>1</v>
      </c>
      <c r="V964" t="s">
        <v>531</v>
      </c>
      <c r="W964" s="1">
        <v>44655.493125000001</v>
      </c>
      <c r="X964">
        <v>550</v>
      </c>
      <c r="Y964">
        <v>42</v>
      </c>
      <c r="Z964">
        <v>0</v>
      </c>
      <c r="AA964">
        <v>42</v>
      </c>
      <c r="AB964">
        <v>0</v>
      </c>
      <c r="AC964">
        <v>18</v>
      </c>
      <c r="AD964">
        <v>14</v>
      </c>
      <c r="AE964">
        <v>0</v>
      </c>
      <c r="AF964">
        <v>0</v>
      </c>
      <c r="AG964">
        <v>0</v>
      </c>
      <c r="AH964" t="s">
        <v>99</v>
      </c>
      <c r="AI964" s="1">
        <v>44655.498981481483</v>
      </c>
      <c r="AJ964">
        <v>271</v>
      </c>
      <c r="AK964">
        <v>1</v>
      </c>
      <c r="AL964">
        <v>0</v>
      </c>
      <c r="AM964">
        <v>1</v>
      </c>
      <c r="AN964">
        <v>0</v>
      </c>
      <c r="AO964">
        <v>1</v>
      </c>
      <c r="AP964">
        <v>13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45">
      <c r="A965" t="s">
        <v>2150</v>
      </c>
      <c r="B965" t="s">
        <v>79</v>
      </c>
      <c r="C965" t="s">
        <v>2141</v>
      </c>
      <c r="D965" t="s">
        <v>81</v>
      </c>
      <c r="E965" s="2" t="str">
        <f>HYPERLINK("capsilon://?command=openfolder&amp;siteaddress=FAM.docvelocity-na8.net&amp;folderid=FX9F4701B3-ECEC-ABDE-75F0-C1A6E91050D0","FX22045356")</f>
        <v>FX22045356</v>
      </c>
      <c r="F965" t="s">
        <v>19</v>
      </c>
      <c r="G965" t="s">
        <v>19</v>
      </c>
      <c r="H965" t="s">
        <v>82</v>
      </c>
      <c r="I965" t="s">
        <v>2151</v>
      </c>
      <c r="J965">
        <v>28</v>
      </c>
      <c r="K965" t="s">
        <v>84</v>
      </c>
      <c r="L965" t="s">
        <v>85</v>
      </c>
      <c r="M965" t="s">
        <v>86</v>
      </c>
      <c r="N965">
        <v>2</v>
      </c>
      <c r="O965" s="1">
        <v>44669.469155092593</v>
      </c>
      <c r="P965" s="1">
        <v>44669.498900462961</v>
      </c>
      <c r="Q965">
        <v>2293</v>
      </c>
      <c r="R965">
        <v>277</v>
      </c>
      <c r="S965" t="b">
        <v>0</v>
      </c>
      <c r="T965" t="s">
        <v>87</v>
      </c>
      <c r="U965" t="b">
        <v>0</v>
      </c>
      <c r="V965" t="s">
        <v>158</v>
      </c>
      <c r="W965" s="1">
        <v>44669.470833333333</v>
      </c>
      <c r="X965">
        <v>133</v>
      </c>
      <c r="Y965">
        <v>21</v>
      </c>
      <c r="Z965">
        <v>0</v>
      </c>
      <c r="AA965">
        <v>21</v>
      </c>
      <c r="AB965">
        <v>0</v>
      </c>
      <c r="AC965">
        <v>0</v>
      </c>
      <c r="AD965">
        <v>7</v>
      </c>
      <c r="AE965">
        <v>0</v>
      </c>
      <c r="AF965">
        <v>0</v>
      </c>
      <c r="AG965">
        <v>0</v>
      </c>
      <c r="AH965" t="s">
        <v>182</v>
      </c>
      <c r="AI965" s="1">
        <v>44669.498900462961</v>
      </c>
      <c r="AJ965">
        <v>144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7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45">
      <c r="A966" t="s">
        <v>2152</v>
      </c>
      <c r="B966" t="s">
        <v>79</v>
      </c>
      <c r="C966" t="s">
        <v>2141</v>
      </c>
      <c r="D966" t="s">
        <v>81</v>
      </c>
      <c r="E966" s="2" t="str">
        <f>HYPERLINK("capsilon://?command=openfolder&amp;siteaddress=FAM.docvelocity-na8.net&amp;folderid=FX9F4701B3-ECEC-ABDE-75F0-C1A6E91050D0","FX22045356")</f>
        <v>FX22045356</v>
      </c>
      <c r="F966" t="s">
        <v>19</v>
      </c>
      <c r="G966" t="s">
        <v>19</v>
      </c>
      <c r="H966" t="s">
        <v>82</v>
      </c>
      <c r="I966" t="s">
        <v>2153</v>
      </c>
      <c r="J966">
        <v>28</v>
      </c>
      <c r="K966" t="s">
        <v>84</v>
      </c>
      <c r="L966" t="s">
        <v>85</v>
      </c>
      <c r="M966" t="s">
        <v>86</v>
      </c>
      <c r="N966">
        <v>2</v>
      </c>
      <c r="O966" s="1">
        <v>44669.47042824074</v>
      </c>
      <c r="P966" s="1">
        <v>44669.501354166663</v>
      </c>
      <c r="Q966">
        <v>2061</v>
      </c>
      <c r="R966">
        <v>611</v>
      </c>
      <c r="S966" t="b">
        <v>0</v>
      </c>
      <c r="T966" t="s">
        <v>87</v>
      </c>
      <c r="U966" t="b">
        <v>0</v>
      </c>
      <c r="V966" t="s">
        <v>158</v>
      </c>
      <c r="W966" s="1">
        <v>44669.473935185182</v>
      </c>
      <c r="X966">
        <v>267</v>
      </c>
      <c r="Y966">
        <v>21</v>
      </c>
      <c r="Z966">
        <v>0</v>
      </c>
      <c r="AA966">
        <v>21</v>
      </c>
      <c r="AB966">
        <v>0</v>
      </c>
      <c r="AC966">
        <v>8</v>
      </c>
      <c r="AD966">
        <v>7</v>
      </c>
      <c r="AE966">
        <v>0</v>
      </c>
      <c r="AF966">
        <v>0</v>
      </c>
      <c r="AG966">
        <v>0</v>
      </c>
      <c r="AH966" t="s">
        <v>479</v>
      </c>
      <c r="AI966" s="1">
        <v>44669.501354166663</v>
      </c>
      <c r="AJ966">
        <v>344</v>
      </c>
      <c r="AK966">
        <v>3</v>
      </c>
      <c r="AL966">
        <v>0</v>
      </c>
      <c r="AM966">
        <v>3</v>
      </c>
      <c r="AN966">
        <v>0</v>
      </c>
      <c r="AO966">
        <v>2</v>
      </c>
      <c r="AP966">
        <v>4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45">
      <c r="A967" t="s">
        <v>2154</v>
      </c>
      <c r="B967" t="s">
        <v>79</v>
      </c>
      <c r="C967" t="s">
        <v>2155</v>
      </c>
      <c r="D967" t="s">
        <v>81</v>
      </c>
      <c r="E967" s="2" t="str">
        <f>HYPERLINK("capsilon://?command=openfolder&amp;siteaddress=FAM.docvelocity-na8.net&amp;folderid=FXAA8C022B-33B9-A40A-3656-AB0B9224423C","FX22031214")</f>
        <v>FX22031214</v>
      </c>
      <c r="F967" t="s">
        <v>19</v>
      </c>
      <c r="G967" t="s">
        <v>19</v>
      </c>
      <c r="H967" t="s">
        <v>82</v>
      </c>
      <c r="I967" t="s">
        <v>2156</v>
      </c>
      <c r="J967">
        <v>0</v>
      </c>
      <c r="K967" t="s">
        <v>84</v>
      </c>
      <c r="L967" t="s">
        <v>85</v>
      </c>
      <c r="M967" t="s">
        <v>86</v>
      </c>
      <c r="N967">
        <v>2</v>
      </c>
      <c r="O967" s="1">
        <v>44669.471435185187</v>
      </c>
      <c r="P967" s="1">
        <v>44669.497928240744</v>
      </c>
      <c r="Q967">
        <v>2194</v>
      </c>
      <c r="R967">
        <v>95</v>
      </c>
      <c r="S967" t="b">
        <v>0</v>
      </c>
      <c r="T967" t="s">
        <v>87</v>
      </c>
      <c r="U967" t="b">
        <v>0</v>
      </c>
      <c r="V967" t="s">
        <v>130</v>
      </c>
      <c r="W967" s="1">
        <v>44669.486284722225</v>
      </c>
      <c r="X967">
        <v>38</v>
      </c>
      <c r="Y967">
        <v>0</v>
      </c>
      <c r="Z967">
        <v>0</v>
      </c>
      <c r="AA967">
        <v>0</v>
      </c>
      <c r="AB967">
        <v>37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99</v>
      </c>
      <c r="AI967" s="1">
        <v>44669.497928240744</v>
      </c>
      <c r="AJ967">
        <v>25</v>
      </c>
      <c r="AK967">
        <v>0</v>
      </c>
      <c r="AL967">
        <v>0</v>
      </c>
      <c r="AM967">
        <v>0</v>
      </c>
      <c r="AN967">
        <v>37</v>
      </c>
      <c r="AO967">
        <v>0</v>
      </c>
      <c r="AP967">
        <v>0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45">
      <c r="A968" t="s">
        <v>2157</v>
      </c>
      <c r="B968" t="s">
        <v>79</v>
      </c>
      <c r="C968" t="s">
        <v>2158</v>
      </c>
      <c r="D968" t="s">
        <v>81</v>
      </c>
      <c r="E968" s="2" t="str">
        <f>HYPERLINK("capsilon://?command=openfolder&amp;siteaddress=FAM.docvelocity-na8.net&amp;folderid=FXC9ED1A81-1A91-D762-EF19-5E0E9AFBA85F","FX22045824")</f>
        <v>FX22045824</v>
      </c>
      <c r="F968" t="s">
        <v>19</v>
      </c>
      <c r="G968" t="s">
        <v>19</v>
      </c>
      <c r="H968" t="s">
        <v>82</v>
      </c>
      <c r="I968" t="s">
        <v>2159</v>
      </c>
      <c r="J968">
        <v>369</v>
      </c>
      <c r="K968" t="s">
        <v>84</v>
      </c>
      <c r="L968" t="s">
        <v>85</v>
      </c>
      <c r="M968" t="s">
        <v>86</v>
      </c>
      <c r="N968">
        <v>1</v>
      </c>
      <c r="O968" s="1">
        <v>44669.474386574075</v>
      </c>
      <c r="P968" s="1">
        <v>44669.491319444445</v>
      </c>
      <c r="Q968">
        <v>1112</v>
      </c>
      <c r="R968">
        <v>351</v>
      </c>
      <c r="S968" t="b">
        <v>0</v>
      </c>
      <c r="T968" t="s">
        <v>87</v>
      </c>
      <c r="U968" t="b">
        <v>0</v>
      </c>
      <c r="V968" t="s">
        <v>660</v>
      </c>
      <c r="W968" s="1">
        <v>44669.491319444445</v>
      </c>
      <c r="X968">
        <v>178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369</v>
      </c>
      <c r="AE968">
        <v>357</v>
      </c>
      <c r="AF968">
        <v>0</v>
      </c>
      <c r="AG968">
        <v>6</v>
      </c>
      <c r="AH968" t="s">
        <v>87</v>
      </c>
      <c r="AI968" t="s">
        <v>87</v>
      </c>
      <c r="AJ968" t="s">
        <v>87</v>
      </c>
      <c r="AK968" t="s">
        <v>87</v>
      </c>
      <c r="AL968" t="s">
        <v>87</v>
      </c>
      <c r="AM968" t="s">
        <v>87</v>
      </c>
      <c r="AN968" t="s">
        <v>87</v>
      </c>
      <c r="AO968" t="s">
        <v>87</v>
      </c>
      <c r="AP968" t="s">
        <v>87</v>
      </c>
      <c r="AQ968" t="s">
        <v>87</v>
      </c>
      <c r="AR968" t="s">
        <v>87</v>
      </c>
      <c r="AS968" t="s">
        <v>87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45">
      <c r="A969" t="s">
        <v>2160</v>
      </c>
      <c r="B969" t="s">
        <v>79</v>
      </c>
      <c r="C969" t="s">
        <v>2161</v>
      </c>
      <c r="D969" t="s">
        <v>81</v>
      </c>
      <c r="E969" s="2" t="str">
        <f>HYPERLINK("capsilon://?command=openfolder&amp;siteaddress=FAM.docvelocity-na8.net&amp;folderid=FXB7B73AE4-87A9-8620-F252-FDB9C292C07A","FX22045917")</f>
        <v>FX22045917</v>
      </c>
      <c r="F969" t="s">
        <v>19</v>
      </c>
      <c r="G969" t="s">
        <v>19</v>
      </c>
      <c r="H969" t="s">
        <v>82</v>
      </c>
      <c r="I969" t="s">
        <v>2162</v>
      </c>
      <c r="J969">
        <v>588</v>
      </c>
      <c r="K969" t="s">
        <v>84</v>
      </c>
      <c r="L969" t="s">
        <v>85</v>
      </c>
      <c r="M969" t="s">
        <v>86</v>
      </c>
      <c r="N969">
        <v>1</v>
      </c>
      <c r="O969" s="1">
        <v>44669.480162037034</v>
      </c>
      <c r="P969" s="1">
        <v>44669.496504629627</v>
      </c>
      <c r="Q969">
        <v>740</v>
      </c>
      <c r="R969">
        <v>672</v>
      </c>
      <c r="S969" t="b">
        <v>0</v>
      </c>
      <c r="T969" t="s">
        <v>87</v>
      </c>
      <c r="U969" t="b">
        <v>0</v>
      </c>
      <c r="V969" t="s">
        <v>88</v>
      </c>
      <c r="W969" s="1">
        <v>44669.496504629627</v>
      </c>
      <c r="X969">
        <v>398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588</v>
      </c>
      <c r="AE969">
        <v>576</v>
      </c>
      <c r="AF969">
        <v>0</v>
      </c>
      <c r="AG969">
        <v>15</v>
      </c>
      <c r="AH969" t="s">
        <v>87</v>
      </c>
      <c r="AI969" t="s">
        <v>87</v>
      </c>
      <c r="AJ969" t="s">
        <v>87</v>
      </c>
      <c r="AK969" t="s">
        <v>87</v>
      </c>
      <c r="AL969" t="s">
        <v>87</v>
      </c>
      <c r="AM969" t="s">
        <v>87</v>
      </c>
      <c r="AN969" t="s">
        <v>87</v>
      </c>
      <c r="AO969" t="s">
        <v>87</v>
      </c>
      <c r="AP969" t="s">
        <v>87</v>
      </c>
      <c r="AQ969" t="s">
        <v>87</v>
      </c>
      <c r="AR969" t="s">
        <v>87</v>
      </c>
      <c r="AS969" t="s">
        <v>87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45">
      <c r="A970" t="s">
        <v>2163</v>
      </c>
      <c r="B970" t="s">
        <v>79</v>
      </c>
      <c r="C970" t="s">
        <v>2117</v>
      </c>
      <c r="D970" t="s">
        <v>81</v>
      </c>
      <c r="E970" s="2" t="str">
        <f>HYPERLINK("capsilon://?command=openfolder&amp;siteaddress=FAM.docvelocity-na8.net&amp;folderid=FXFEF69C4B-CAE5-7B8A-2984-AC10634CAD08","FX22045911")</f>
        <v>FX22045911</v>
      </c>
      <c r="F970" t="s">
        <v>19</v>
      </c>
      <c r="G970" t="s">
        <v>19</v>
      </c>
      <c r="H970" t="s">
        <v>82</v>
      </c>
      <c r="I970" t="s">
        <v>2126</v>
      </c>
      <c r="J970">
        <v>112</v>
      </c>
      <c r="K970" t="s">
        <v>84</v>
      </c>
      <c r="L970" t="s">
        <v>85</v>
      </c>
      <c r="M970" t="s">
        <v>86</v>
      </c>
      <c r="N970">
        <v>2</v>
      </c>
      <c r="O970" s="1">
        <v>44669.489560185182</v>
      </c>
      <c r="P970" s="1">
        <v>44669.504918981482</v>
      </c>
      <c r="Q970">
        <v>105</v>
      </c>
      <c r="R970">
        <v>1222</v>
      </c>
      <c r="S970" t="b">
        <v>0</v>
      </c>
      <c r="T970" t="s">
        <v>87</v>
      </c>
      <c r="U970" t="b">
        <v>1</v>
      </c>
      <c r="V970" t="s">
        <v>114</v>
      </c>
      <c r="W970" s="1">
        <v>44669.495682870373</v>
      </c>
      <c r="X970">
        <v>525</v>
      </c>
      <c r="Y970">
        <v>63</v>
      </c>
      <c r="Z970">
        <v>0</v>
      </c>
      <c r="AA970">
        <v>63</v>
      </c>
      <c r="AB970">
        <v>21</v>
      </c>
      <c r="AC970">
        <v>6</v>
      </c>
      <c r="AD970">
        <v>49</v>
      </c>
      <c r="AE970">
        <v>0</v>
      </c>
      <c r="AF970">
        <v>0</v>
      </c>
      <c r="AG970">
        <v>0</v>
      </c>
      <c r="AH970" t="s">
        <v>190</v>
      </c>
      <c r="AI970" s="1">
        <v>44669.504918981482</v>
      </c>
      <c r="AJ970">
        <v>697</v>
      </c>
      <c r="AK970">
        <v>2</v>
      </c>
      <c r="AL970">
        <v>0</v>
      </c>
      <c r="AM970">
        <v>2</v>
      </c>
      <c r="AN970">
        <v>21</v>
      </c>
      <c r="AO970">
        <v>2</v>
      </c>
      <c r="AP970">
        <v>47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45">
      <c r="A971" t="s">
        <v>2164</v>
      </c>
      <c r="B971" t="s">
        <v>79</v>
      </c>
      <c r="C971" t="s">
        <v>2158</v>
      </c>
      <c r="D971" t="s">
        <v>81</v>
      </c>
      <c r="E971" s="2" t="str">
        <f>HYPERLINK("capsilon://?command=openfolder&amp;siteaddress=FAM.docvelocity-na8.net&amp;folderid=FXC9ED1A81-1A91-D762-EF19-5E0E9AFBA85F","FX22045824")</f>
        <v>FX22045824</v>
      </c>
      <c r="F971" t="s">
        <v>19</v>
      </c>
      <c r="G971" t="s">
        <v>19</v>
      </c>
      <c r="H971" t="s">
        <v>82</v>
      </c>
      <c r="I971" t="s">
        <v>2159</v>
      </c>
      <c r="J971">
        <v>469</v>
      </c>
      <c r="K971" t="s">
        <v>84</v>
      </c>
      <c r="L971" t="s">
        <v>85</v>
      </c>
      <c r="M971" t="s">
        <v>86</v>
      </c>
      <c r="N971">
        <v>2</v>
      </c>
      <c r="O971" s="1">
        <v>44669.492256944446</v>
      </c>
      <c r="P971" s="1">
        <v>44669.532627314817</v>
      </c>
      <c r="Q971">
        <v>147</v>
      </c>
      <c r="R971">
        <v>3341</v>
      </c>
      <c r="S971" t="b">
        <v>0</v>
      </c>
      <c r="T971" t="s">
        <v>87</v>
      </c>
      <c r="U971" t="b">
        <v>1</v>
      </c>
      <c r="V971" t="s">
        <v>130</v>
      </c>
      <c r="W971" s="1">
        <v>44669.510185185187</v>
      </c>
      <c r="X971">
        <v>1546</v>
      </c>
      <c r="Y971">
        <v>435</v>
      </c>
      <c r="Z971">
        <v>0</v>
      </c>
      <c r="AA971">
        <v>435</v>
      </c>
      <c r="AB971">
        <v>0</v>
      </c>
      <c r="AC971">
        <v>102</v>
      </c>
      <c r="AD971">
        <v>34</v>
      </c>
      <c r="AE971">
        <v>0</v>
      </c>
      <c r="AF971">
        <v>0</v>
      </c>
      <c r="AG971">
        <v>0</v>
      </c>
      <c r="AH971" t="s">
        <v>115</v>
      </c>
      <c r="AI971" s="1">
        <v>44669.532627314817</v>
      </c>
      <c r="AJ971">
        <v>1795</v>
      </c>
      <c r="AK971">
        <v>3</v>
      </c>
      <c r="AL971">
        <v>0</v>
      </c>
      <c r="AM971">
        <v>3</v>
      </c>
      <c r="AN971">
        <v>0</v>
      </c>
      <c r="AO971">
        <v>3</v>
      </c>
      <c r="AP971">
        <v>31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45">
      <c r="A972" t="s">
        <v>2165</v>
      </c>
      <c r="B972" t="s">
        <v>79</v>
      </c>
      <c r="C972" t="s">
        <v>2021</v>
      </c>
      <c r="D972" t="s">
        <v>81</v>
      </c>
      <c r="E972" s="2" t="str">
        <f>HYPERLINK("capsilon://?command=openfolder&amp;siteaddress=FAM.docvelocity-na8.net&amp;folderid=FXF4FBDD9C-5087-686E-1736-FE5C9D9DFABB","FX22044996")</f>
        <v>FX22044996</v>
      </c>
      <c r="F972" t="s">
        <v>19</v>
      </c>
      <c r="G972" t="s">
        <v>19</v>
      </c>
      <c r="H972" t="s">
        <v>82</v>
      </c>
      <c r="I972" t="s">
        <v>2128</v>
      </c>
      <c r="J972">
        <v>431</v>
      </c>
      <c r="K972" t="s">
        <v>84</v>
      </c>
      <c r="L972" t="s">
        <v>85</v>
      </c>
      <c r="M972" t="s">
        <v>86</v>
      </c>
      <c r="N972">
        <v>2</v>
      </c>
      <c r="O972" s="1">
        <v>44669.493495370371</v>
      </c>
      <c r="P972" s="1">
        <v>44669.583958333336</v>
      </c>
      <c r="Q972">
        <v>3741</v>
      </c>
      <c r="R972">
        <v>4075</v>
      </c>
      <c r="S972" t="b">
        <v>0</v>
      </c>
      <c r="T972" t="s">
        <v>87</v>
      </c>
      <c r="U972" t="b">
        <v>1</v>
      </c>
      <c r="V972" t="s">
        <v>98</v>
      </c>
      <c r="W972" s="1">
        <v>44669.522523148145</v>
      </c>
      <c r="X972">
        <v>2505</v>
      </c>
      <c r="Y972">
        <v>392</v>
      </c>
      <c r="Z972">
        <v>0</v>
      </c>
      <c r="AA972">
        <v>392</v>
      </c>
      <c r="AB972">
        <v>0</v>
      </c>
      <c r="AC972">
        <v>13</v>
      </c>
      <c r="AD972">
        <v>39</v>
      </c>
      <c r="AE972">
        <v>0</v>
      </c>
      <c r="AF972">
        <v>0</v>
      </c>
      <c r="AG972">
        <v>0</v>
      </c>
      <c r="AH972" t="s">
        <v>182</v>
      </c>
      <c r="AI972" s="1">
        <v>44669.583958333336</v>
      </c>
      <c r="AJ972">
        <v>966</v>
      </c>
      <c r="AK972">
        <v>8</v>
      </c>
      <c r="AL972">
        <v>0</v>
      </c>
      <c r="AM972">
        <v>8</v>
      </c>
      <c r="AN972">
        <v>71</v>
      </c>
      <c r="AO972">
        <v>8</v>
      </c>
      <c r="AP972">
        <v>31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45">
      <c r="A973" t="s">
        <v>2166</v>
      </c>
      <c r="B973" t="s">
        <v>79</v>
      </c>
      <c r="C973" t="s">
        <v>2167</v>
      </c>
      <c r="D973" t="s">
        <v>81</v>
      </c>
      <c r="E973" s="2" t="str">
        <f>HYPERLINK("capsilon://?command=openfolder&amp;siteaddress=FAM.docvelocity-na8.net&amp;folderid=FX44A13A15-597F-C970-6112-B296204FE1D5","FX22044983")</f>
        <v>FX22044983</v>
      </c>
      <c r="F973" t="s">
        <v>19</v>
      </c>
      <c r="G973" t="s">
        <v>19</v>
      </c>
      <c r="H973" t="s">
        <v>82</v>
      </c>
      <c r="I973" t="s">
        <v>2168</v>
      </c>
      <c r="J973">
        <v>41</v>
      </c>
      <c r="K973" t="s">
        <v>84</v>
      </c>
      <c r="L973" t="s">
        <v>85</v>
      </c>
      <c r="M973" t="s">
        <v>86</v>
      </c>
      <c r="N973">
        <v>2</v>
      </c>
      <c r="O973" s="1">
        <v>44669.497488425928</v>
      </c>
      <c r="P973" s="1">
        <v>44669.508125</v>
      </c>
      <c r="Q973">
        <v>8</v>
      </c>
      <c r="R973">
        <v>911</v>
      </c>
      <c r="S973" t="b">
        <v>0</v>
      </c>
      <c r="T973" t="s">
        <v>87</v>
      </c>
      <c r="U973" t="b">
        <v>0</v>
      </c>
      <c r="V973" t="s">
        <v>151</v>
      </c>
      <c r="W973" s="1">
        <v>44669.503530092596</v>
      </c>
      <c r="X973">
        <v>521</v>
      </c>
      <c r="Y973">
        <v>33</v>
      </c>
      <c r="Z973">
        <v>0</v>
      </c>
      <c r="AA973">
        <v>33</v>
      </c>
      <c r="AB973">
        <v>0</v>
      </c>
      <c r="AC973">
        <v>7</v>
      </c>
      <c r="AD973">
        <v>8</v>
      </c>
      <c r="AE973">
        <v>0</v>
      </c>
      <c r="AF973">
        <v>0</v>
      </c>
      <c r="AG973">
        <v>0</v>
      </c>
      <c r="AH973" t="s">
        <v>442</v>
      </c>
      <c r="AI973" s="1">
        <v>44669.508125</v>
      </c>
      <c r="AJ973">
        <v>390</v>
      </c>
      <c r="AK973">
        <v>2</v>
      </c>
      <c r="AL973">
        <v>0</v>
      </c>
      <c r="AM973">
        <v>2</v>
      </c>
      <c r="AN973">
        <v>0</v>
      </c>
      <c r="AO973">
        <v>2</v>
      </c>
      <c r="AP973">
        <v>6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45">
      <c r="A974" t="s">
        <v>2169</v>
      </c>
      <c r="B974" t="s">
        <v>79</v>
      </c>
      <c r="C974" t="s">
        <v>2167</v>
      </c>
      <c r="D974" t="s">
        <v>81</v>
      </c>
      <c r="E974" s="2" t="str">
        <f>HYPERLINK("capsilon://?command=openfolder&amp;siteaddress=FAM.docvelocity-na8.net&amp;folderid=FX44A13A15-597F-C970-6112-B296204FE1D5","FX22044983")</f>
        <v>FX22044983</v>
      </c>
      <c r="F974" t="s">
        <v>19</v>
      </c>
      <c r="G974" t="s">
        <v>19</v>
      </c>
      <c r="H974" t="s">
        <v>82</v>
      </c>
      <c r="I974" t="s">
        <v>2170</v>
      </c>
      <c r="J974">
        <v>41</v>
      </c>
      <c r="K974" t="s">
        <v>84</v>
      </c>
      <c r="L974" t="s">
        <v>85</v>
      </c>
      <c r="M974" t="s">
        <v>86</v>
      </c>
      <c r="N974">
        <v>2</v>
      </c>
      <c r="O974" s="1">
        <v>44669.497835648152</v>
      </c>
      <c r="P974" s="1">
        <v>44669.508402777778</v>
      </c>
      <c r="Q974">
        <v>12</v>
      </c>
      <c r="R974">
        <v>901</v>
      </c>
      <c r="S974" t="b">
        <v>0</v>
      </c>
      <c r="T974" t="s">
        <v>87</v>
      </c>
      <c r="U974" t="b">
        <v>0</v>
      </c>
      <c r="V974" t="s">
        <v>108</v>
      </c>
      <c r="W974" s="1">
        <v>44669.504849537036</v>
      </c>
      <c r="X974">
        <v>601</v>
      </c>
      <c r="Y974">
        <v>33</v>
      </c>
      <c r="Z974">
        <v>0</v>
      </c>
      <c r="AA974">
        <v>33</v>
      </c>
      <c r="AB974">
        <v>0</v>
      </c>
      <c r="AC974">
        <v>9</v>
      </c>
      <c r="AD974">
        <v>8</v>
      </c>
      <c r="AE974">
        <v>0</v>
      </c>
      <c r="AF974">
        <v>0</v>
      </c>
      <c r="AG974">
        <v>0</v>
      </c>
      <c r="AH974" t="s">
        <v>190</v>
      </c>
      <c r="AI974" s="1">
        <v>44669.508402777778</v>
      </c>
      <c r="AJ974">
        <v>300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8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45">
      <c r="A975" t="s">
        <v>2171</v>
      </c>
      <c r="B975" t="s">
        <v>79</v>
      </c>
      <c r="C975" t="s">
        <v>2161</v>
      </c>
      <c r="D975" t="s">
        <v>81</v>
      </c>
      <c r="E975" s="2" t="str">
        <f>HYPERLINK("capsilon://?command=openfolder&amp;siteaddress=FAM.docvelocity-na8.net&amp;folderid=FXB7B73AE4-87A9-8620-F252-FDB9C292C07A","FX22045917")</f>
        <v>FX22045917</v>
      </c>
      <c r="F975" t="s">
        <v>19</v>
      </c>
      <c r="G975" t="s">
        <v>19</v>
      </c>
      <c r="H975" t="s">
        <v>82</v>
      </c>
      <c r="I975" t="s">
        <v>2162</v>
      </c>
      <c r="J975">
        <v>904</v>
      </c>
      <c r="K975" t="s">
        <v>84</v>
      </c>
      <c r="L975" t="s">
        <v>85</v>
      </c>
      <c r="M975" t="s">
        <v>86</v>
      </c>
      <c r="N975">
        <v>2</v>
      </c>
      <c r="O975" s="1">
        <v>44669.49795138889</v>
      </c>
      <c r="P975" s="1">
        <v>44669.623854166668</v>
      </c>
      <c r="Q975">
        <v>2732</v>
      </c>
      <c r="R975">
        <v>8146</v>
      </c>
      <c r="S975" t="b">
        <v>0</v>
      </c>
      <c r="T975" t="s">
        <v>87</v>
      </c>
      <c r="U975" t="b">
        <v>1</v>
      </c>
      <c r="V975" t="s">
        <v>531</v>
      </c>
      <c r="W975" s="1">
        <v>44669.543611111112</v>
      </c>
      <c r="X975">
        <v>3940</v>
      </c>
      <c r="Y975">
        <v>411</v>
      </c>
      <c r="Z975">
        <v>0</v>
      </c>
      <c r="AA975">
        <v>411</v>
      </c>
      <c r="AB975">
        <v>428</v>
      </c>
      <c r="AC975">
        <v>159</v>
      </c>
      <c r="AD975">
        <v>493</v>
      </c>
      <c r="AE975">
        <v>0</v>
      </c>
      <c r="AF975">
        <v>0</v>
      </c>
      <c r="AG975">
        <v>0</v>
      </c>
      <c r="AH975" t="s">
        <v>115</v>
      </c>
      <c r="AI975" s="1">
        <v>44669.623854166668</v>
      </c>
      <c r="AJ975">
        <v>4206</v>
      </c>
      <c r="AK975">
        <v>28</v>
      </c>
      <c r="AL975">
        <v>0</v>
      </c>
      <c r="AM975">
        <v>28</v>
      </c>
      <c r="AN975">
        <v>428</v>
      </c>
      <c r="AO975">
        <v>27</v>
      </c>
      <c r="AP975">
        <v>465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45">
      <c r="A976" t="s">
        <v>2172</v>
      </c>
      <c r="B976" t="s">
        <v>79</v>
      </c>
      <c r="C976" t="s">
        <v>2167</v>
      </c>
      <c r="D976" t="s">
        <v>81</v>
      </c>
      <c r="E976" s="2" t="str">
        <f>HYPERLINK("capsilon://?command=openfolder&amp;siteaddress=FAM.docvelocity-na8.net&amp;folderid=FX44A13A15-597F-C970-6112-B296204FE1D5","FX22044983")</f>
        <v>FX22044983</v>
      </c>
      <c r="F976" t="s">
        <v>19</v>
      </c>
      <c r="G976" t="s">
        <v>19</v>
      </c>
      <c r="H976" t="s">
        <v>82</v>
      </c>
      <c r="I976" t="s">
        <v>2173</v>
      </c>
      <c r="J976">
        <v>178</v>
      </c>
      <c r="K976" t="s">
        <v>84</v>
      </c>
      <c r="L976" t="s">
        <v>85</v>
      </c>
      <c r="M976" t="s">
        <v>86</v>
      </c>
      <c r="N976">
        <v>1</v>
      </c>
      <c r="O976" s="1">
        <v>44669.498298611114</v>
      </c>
      <c r="P976" s="1">
        <v>44669.51866898148</v>
      </c>
      <c r="Q976">
        <v>1199</v>
      </c>
      <c r="R976">
        <v>561</v>
      </c>
      <c r="S976" t="b">
        <v>0</v>
      </c>
      <c r="T976" t="s">
        <v>87</v>
      </c>
      <c r="U976" t="b">
        <v>0</v>
      </c>
      <c r="V976" t="s">
        <v>88</v>
      </c>
      <c r="W976" s="1">
        <v>44669.51866898148</v>
      </c>
      <c r="X976">
        <v>144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178</v>
      </c>
      <c r="AE976">
        <v>173</v>
      </c>
      <c r="AF976">
        <v>0</v>
      </c>
      <c r="AG976">
        <v>4</v>
      </c>
      <c r="AH976" t="s">
        <v>87</v>
      </c>
      <c r="AI976" t="s">
        <v>87</v>
      </c>
      <c r="AJ976" t="s">
        <v>87</v>
      </c>
      <c r="AK976" t="s">
        <v>87</v>
      </c>
      <c r="AL976" t="s">
        <v>87</v>
      </c>
      <c r="AM976" t="s">
        <v>87</v>
      </c>
      <c r="AN976" t="s">
        <v>87</v>
      </c>
      <c r="AO976" t="s">
        <v>87</v>
      </c>
      <c r="AP976" t="s">
        <v>87</v>
      </c>
      <c r="AQ976" t="s">
        <v>87</v>
      </c>
      <c r="AR976" t="s">
        <v>87</v>
      </c>
      <c r="AS976" t="s">
        <v>87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45">
      <c r="A977" t="s">
        <v>2174</v>
      </c>
      <c r="B977" t="s">
        <v>79</v>
      </c>
      <c r="C977" t="s">
        <v>2175</v>
      </c>
      <c r="D977" t="s">
        <v>81</v>
      </c>
      <c r="E977" s="2" t="str">
        <f t="shared" ref="E977:E983" si="25">HYPERLINK("capsilon://?command=openfolder&amp;siteaddress=FAM.docvelocity-na8.net&amp;folderid=FX0B341F51-57A1-5110-34D3-D48FBE3E6B42","FX22045923")</f>
        <v>FX22045923</v>
      </c>
      <c r="F977" t="s">
        <v>19</v>
      </c>
      <c r="G977" t="s">
        <v>19</v>
      </c>
      <c r="H977" t="s">
        <v>82</v>
      </c>
      <c r="I977" t="s">
        <v>2176</v>
      </c>
      <c r="J977">
        <v>51</v>
      </c>
      <c r="K977" t="s">
        <v>84</v>
      </c>
      <c r="L977" t="s">
        <v>85</v>
      </c>
      <c r="M977" t="s">
        <v>86</v>
      </c>
      <c r="N977">
        <v>2</v>
      </c>
      <c r="O977" s="1">
        <v>44669.507210648146</v>
      </c>
      <c r="P977" s="1">
        <v>44669.515266203707</v>
      </c>
      <c r="Q977">
        <v>121</v>
      </c>
      <c r="R977">
        <v>575</v>
      </c>
      <c r="S977" t="b">
        <v>0</v>
      </c>
      <c r="T977" t="s">
        <v>87</v>
      </c>
      <c r="U977" t="b">
        <v>0</v>
      </c>
      <c r="V977" t="s">
        <v>1394</v>
      </c>
      <c r="W977" s="1">
        <v>44669.511412037034</v>
      </c>
      <c r="X977">
        <v>356</v>
      </c>
      <c r="Y977">
        <v>41</v>
      </c>
      <c r="Z977">
        <v>0</v>
      </c>
      <c r="AA977">
        <v>41</v>
      </c>
      <c r="AB977">
        <v>0</v>
      </c>
      <c r="AC977">
        <v>5</v>
      </c>
      <c r="AD977">
        <v>10</v>
      </c>
      <c r="AE977">
        <v>0</v>
      </c>
      <c r="AF977">
        <v>0</v>
      </c>
      <c r="AG977">
        <v>0</v>
      </c>
      <c r="AH977" t="s">
        <v>479</v>
      </c>
      <c r="AI977" s="1">
        <v>44669.515266203707</v>
      </c>
      <c r="AJ977">
        <v>219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10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x14ac:dyDescent="0.45">
      <c r="A978" t="s">
        <v>2177</v>
      </c>
      <c r="B978" t="s">
        <v>79</v>
      </c>
      <c r="C978" t="s">
        <v>2175</v>
      </c>
      <c r="D978" t="s">
        <v>81</v>
      </c>
      <c r="E978" s="2" t="str">
        <f t="shared" si="25"/>
        <v>FX22045923</v>
      </c>
      <c r="F978" t="s">
        <v>19</v>
      </c>
      <c r="G978" t="s">
        <v>19</v>
      </c>
      <c r="H978" t="s">
        <v>82</v>
      </c>
      <c r="I978" t="s">
        <v>2178</v>
      </c>
      <c r="J978">
        <v>51</v>
      </c>
      <c r="K978" t="s">
        <v>84</v>
      </c>
      <c r="L978" t="s">
        <v>85</v>
      </c>
      <c r="M978" t="s">
        <v>86</v>
      </c>
      <c r="N978">
        <v>2</v>
      </c>
      <c r="O978" s="1">
        <v>44669.507465277777</v>
      </c>
      <c r="P978" s="1">
        <v>44669.516087962962</v>
      </c>
      <c r="Q978">
        <v>229</v>
      </c>
      <c r="R978">
        <v>516</v>
      </c>
      <c r="S978" t="b">
        <v>0</v>
      </c>
      <c r="T978" t="s">
        <v>87</v>
      </c>
      <c r="U978" t="b">
        <v>0</v>
      </c>
      <c r="V978" t="s">
        <v>151</v>
      </c>
      <c r="W978" s="1">
        <v>44669.510729166665</v>
      </c>
      <c r="X978">
        <v>277</v>
      </c>
      <c r="Y978">
        <v>41</v>
      </c>
      <c r="Z978">
        <v>0</v>
      </c>
      <c r="AA978">
        <v>41</v>
      </c>
      <c r="AB978">
        <v>0</v>
      </c>
      <c r="AC978">
        <v>5</v>
      </c>
      <c r="AD978">
        <v>10</v>
      </c>
      <c r="AE978">
        <v>0</v>
      </c>
      <c r="AF978">
        <v>0</v>
      </c>
      <c r="AG978">
        <v>0</v>
      </c>
      <c r="AH978" t="s">
        <v>99</v>
      </c>
      <c r="AI978" s="1">
        <v>44669.516087962962</v>
      </c>
      <c r="AJ978">
        <v>239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10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x14ac:dyDescent="0.45">
      <c r="A979" t="s">
        <v>2179</v>
      </c>
      <c r="B979" t="s">
        <v>79</v>
      </c>
      <c r="C979" t="s">
        <v>2175</v>
      </c>
      <c r="D979" t="s">
        <v>81</v>
      </c>
      <c r="E979" s="2" t="str">
        <f t="shared" si="25"/>
        <v>FX22045923</v>
      </c>
      <c r="F979" t="s">
        <v>19</v>
      </c>
      <c r="G979" t="s">
        <v>19</v>
      </c>
      <c r="H979" t="s">
        <v>82</v>
      </c>
      <c r="I979" t="s">
        <v>2180</v>
      </c>
      <c r="J979">
        <v>0</v>
      </c>
      <c r="K979" t="s">
        <v>84</v>
      </c>
      <c r="L979" t="s">
        <v>85</v>
      </c>
      <c r="M979" t="s">
        <v>86</v>
      </c>
      <c r="N979">
        <v>2</v>
      </c>
      <c r="O979" s="1">
        <v>44669.508437500001</v>
      </c>
      <c r="P979" s="1">
        <v>44669.519305555557</v>
      </c>
      <c r="Q979">
        <v>18</v>
      </c>
      <c r="R979">
        <v>921</v>
      </c>
      <c r="S979" t="b">
        <v>0</v>
      </c>
      <c r="T979" t="s">
        <v>87</v>
      </c>
      <c r="U979" t="b">
        <v>0</v>
      </c>
      <c r="V979" t="s">
        <v>108</v>
      </c>
      <c r="W979" s="1">
        <v>44669.515127314815</v>
      </c>
      <c r="X979">
        <v>573</v>
      </c>
      <c r="Y979">
        <v>37</v>
      </c>
      <c r="Z979">
        <v>0</v>
      </c>
      <c r="AA979">
        <v>37</v>
      </c>
      <c r="AB979">
        <v>0</v>
      </c>
      <c r="AC979">
        <v>22</v>
      </c>
      <c r="AD979">
        <v>-37</v>
      </c>
      <c r="AE979">
        <v>0</v>
      </c>
      <c r="AF979">
        <v>0</v>
      </c>
      <c r="AG979">
        <v>0</v>
      </c>
      <c r="AH979" t="s">
        <v>479</v>
      </c>
      <c r="AI979" s="1">
        <v>44669.519305555557</v>
      </c>
      <c r="AJ979">
        <v>348</v>
      </c>
      <c r="AK979">
        <v>2</v>
      </c>
      <c r="AL979">
        <v>0</v>
      </c>
      <c r="AM979">
        <v>2</v>
      </c>
      <c r="AN979">
        <v>0</v>
      </c>
      <c r="AO979">
        <v>1</v>
      </c>
      <c r="AP979">
        <v>-39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x14ac:dyDescent="0.45">
      <c r="A980" t="s">
        <v>2181</v>
      </c>
      <c r="B980" t="s">
        <v>79</v>
      </c>
      <c r="C980" t="s">
        <v>2175</v>
      </c>
      <c r="D980" t="s">
        <v>81</v>
      </c>
      <c r="E980" s="2" t="str">
        <f t="shared" si="25"/>
        <v>FX22045923</v>
      </c>
      <c r="F980" t="s">
        <v>19</v>
      </c>
      <c r="G980" t="s">
        <v>19</v>
      </c>
      <c r="H980" t="s">
        <v>82</v>
      </c>
      <c r="I980" t="s">
        <v>2182</v>
      </c>
      <c r="J980">
        <v>0</v>
      </c>
      <c r="K980" t="s">
        <v>84</v>
      </c>
      <c r="L980" t="s">
        <v>85</v>
      </c>
      <c r="M980" t="s">
        <v>86</v>
      </c>
      <c r="N980">
        <v>2</v>
      </c>
      <c r="O980" s="1">
        <v>44669.508553240739</v>
      </c>
      <c r="P980" s="1">
        <v>44669.522743055553</v>
      </c>
      <c r="Q980">
        <v>572</v>
      </c>
      <c r="R980">
        <v>654</v>
      </c>
      <c r="S980" t="b">
        <v>0</v>
      </c>
      <c r="T980" t="s">
        <v>87</v>
      </c>
      <c r="U980" t="b">
        <v>0</v>
      </c>
      <c r="V980" t="s">
        <v>130</v>
      </c>
      <c r="W980" s="1">
        <v>44669.514363425929</v>
      </c>
      <c r="X980">
        <v>337</v>
      </c>
      <c r="Y980">
        <v>37</v>
      </c>
      <c r="Z980">
        <v>0</v>
      </c>
      <c r="AA980">
        <v>37</v>
      </c>
      <c r="AB980">
        <v>0</v>
      </c>
      <c r="AC980">
        <v>25</v>
      </c>
      <c r="AD980">
        <v>-37</v>
      </c>
      <c r="AE980">
        <v>0</v>
      </c>
      <c r="AF980">
        <v>0</v>
      </c>
      <c r="AG980">
        <v>0</v>
      </c>
      <c r="AH980" t="s">
        <v>479</v>
      </c>
      <c r="AI980" s="1">
        <v>44669.522743055553</v>
      </c>
      <c r="AJ980">
        <v>296</v>
      </c>
      <c r="AK980">
        <v>1</v>
      </c>
      <c r="AL980">
        <v>0</v>
      </c>
      <c r="AM980">
        <v>1</v>
      </c>
      <c r="AN980">
        <v>0</v>
      </c>
      <c r="AO980">
        <v>1</v>
      </c>
      <c r="AP980">
        <v>-38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x14ac:dyDescent="0.45">
      <c r="A981" t="s">
        <v>2183</v>
      </c>
      <c r="B981" t="s">
        <v>79</v>
      </c>
      <c r="C981" t="s">
        <v>2175</v>
      </c>
      <c r="D981" t="s">
        <v>81</v>
      </c>
      <c r="E981" s="2" t="str">
        <f t="shared" si="25"/>
        <v>FX22045923</v>
      </c>
      <c r="F981" t="s">
        <v>19</v>
      </c>
      <c r="G981" t="s">
        <v>19</v>
      </c>
      <c r="H981" t="s">
        <v>82</v>
      </c>
      <c r="I981" t="s">
        <v>2184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44669.509467592594</v>
      </c>
      <c r="P981" s="1">
        <v>44669.522418981483</v>
      </c>
      <c r="Q981">
        <v>791</v>
      </c>
      <c r="R981">
        <v>328</v>
      </c>
      <c r="S981" t="b">
        <v>0</v>
      </c>
      <c r="T981" t="s">
        <v>87</v>
      </c>
      <c r="U981" t="b">
        <v>0</v>
      </c>
      <c r="V981" t="s">
        <v>158</v>
      </c>
      <c r="W981" s="1">
        <v>44669.512511574074</v>
      </c>
      <c r="X981">
        <v>197</v>
      </c>
      <c r="Y981">
        <v>21</v>
      </c>
      <c r="Z981">
        <v>0</v>
      </c>
      <c r="AA981">
        <v>21</v>
      </c>
      <c r="AB981">
        <v>0</v>
      </c>
      <c r="AC981">
        <v>0</v>
      </c>
      <c r="AD981">
        <v>7</v>
      </c>
      <c r="AE981">
        <v>0</v>
      </c>
      <c r="AF981">
        <v>0</v>
      </c>
      <c r="AG981">
        <v>0</v>
      </c>
      <c r="AH981" t="s">
        <v>182</v>
      </c>
      <c r="AI981" s="1">
        <v>44669.522418981483</v>
      </c>
      <c r="AJ981">
        <v>131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x14ac:dyDescent="0.45">
      <c r="A982" t="s">
        <v>2185</v>
      </c>
      <c r="B982" t="s">
        <v>79</v>
      </c>
      <c r="C982" t="s">
        <v>2175</v>
      </c>
      <c r="D982" t="s">
        <v>81</v>
      </c>
      <c r="E982" s="2" t="str">
        <f t="shared" si="25"/>
        <v>FX22045923</v>
      </c>
      <c r="F982" t="s">
        <v>19</v>
      </c>
      <c r="G982" t="s">
        <v>19</v>
      </c>
      <c r="H982" t="s">
        <v>82</v>
      </c>
      <c r="I982" t="s">
        <v>2186</v>
      </c>
      <c r="J982">
        <v>106</v>
      </c>
      <c r="K982" t="s">
        <v>84</v>
      </c>
      <c r="L982" t="s">
        <v>85</v>
      </c>
      <c r="M982" t="s">
        <v>86</v>
      </c>
      <c r="N982">
        <v>2</v>
      </c>
      <c r="O982" s="1">
        <v>44669.509629629632</v>
      </c>
      <c r="P982" s="1">
        <v>44669.528368055559</v>
      </c>
      <c r="Q982">
        <v>560</v>
      </c>
      <c r="R982">
        <v>1059</v>
      </c>
      <c r="S982" t="b">
        <v>0</v>
      </c>
      <c r="T982" t="s">
        <v>87</v>
      </c>
      <c r="U982" t="b">
        <v>0</v>
      </c>
      <c r="V982" t="s">
        <v>151</v>
      </c>
      <c r="W982" s="1">
        <v>44669.517060185186</v>
      </c>
      <c r="X982">
        <v>546</v>
      </c>
      <c r="Y982">
        <v>76</v>
      </c>
      <c r="Z982">
        <v>0</v>
      </c>
      <c r="AA982">
        <v>76</v>
      </c>
      <c r="AB982">
        <v>0</v>
      </c>
      <c r="AC982">
        <v>8</v>
      </c>
      <c r="AD982">
        <v>30</v>
      </c>
      <c r="AE982">
        <v>0</v>
      </c>
      <c r="AF982">
        <v>0</v>
      </c>
      <c r="AG982">
        <v>0</v>
      </c>
      <c r="AH982" t="s">
        <v>182</v>
      </c>
      <c r="AI982" s="1">
        <v>44669.528368055559</v>
      </c>
      <c r="AJ982">
        <v>513</v>
      </c>
      <c r="AK982">
        <v>3</v>
      </c>
      <c r="AL982">
        <v>0</v>
      </c>
      <c r="AM982">
        <v>3</v>
      </c>
      <c r="AN982">
        <v>0</v>
      </c>
      <c r="AO982">
        <v>5</v>
      </c>
      <c r="AP982">
        <v>27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x14ac:dyDescent="0.45">
      <c r="A983" t="s">
        <v>2187</v>
      </c>
      <c r="B983" t="s">
        <v>79</v>
      </c>
      <c r="C983" t="s">
        <v>2175</v>
      </c>
      <c r="D983" t="s">
        <v>81</v>
      </c>
      <c r="E983" s="2" t="str">
        <f t="shared" si="25"/>
        <v>FX22045923</v>
      </c>
      <c r="F983" t="s">
        <v>19</v>
      </c>
      <c r="G983" t="s">
        <v>19</v>
      </c>
      <c r="H983" t="s">
        <v>82</v>
      </c>
      <c r="I983" t="s">
        <v>2188</v>
      </c>
      <c r="J983">
        <v>106</v>
      </c>
      <c r="K983" t="s">
        <v>84</v>
      </c>
      <c r="L983" t="s">
        <v>85</v>
      </c>
      <c r="M983" t="s">
        <v>86</v>
      </c>
      <c r="N983">
        <v>2</v>
      </c>
      <c r="O983" s="1">
        <v>44669.509699074071</v>
      </c>
      <c r="P983" s="1">
        <v>44669.587152777778</v>
      </c>
      <c r="Q983">
        <v>5725</v>
      </c>
      <c r="R983">
        <v>967</v>
      </c>
      <c r="S983" t="b">
        <v>0</v>
      </c>
      <c r="T983" t="s">
        <v>87</v>
      </c>
      <c r="U983" t="b">
        <v>0</v>
      </c>
      <c r="V983" t="s">
        <v>130</v>
      </c>
      <c r="W983" s="1">
        <v>44669.519814814812</v>
      </c>
      <c r="X983">
        <v>470</v>
      </c>
      <c r="Y983">
        <v>76</v>
      </c>
      <c r="Z983">
        <v>0</v>
      </c>
      <c r="AA983">
        <v>76</v>
      </c>
      <c r="AB983">
        <v>0</v>
      </c>
      <c r="AC983">
        <v>26</v>
      </c>
      <c r="AD983">
        <v>30</v>
      </c>
      <c r="AE983">
        <v>0</v>
      </c>
      <c r="AF983">
        <v>0</v>
      </c>
      <c r="AG983">
        <v>0</v>
      </c>
      <c r="AH983" t="s">
        <v>182</v>
      </c>
      <c r="AI983" s="1">
        <v>44669.587152777778</v>
      </c>
      <c r="AJ983">
        <v>275</v>
      </c>
      <c r="AK983">
        <v>1</v>
      </c>
      <c r="AL983">
        <v>0</v>
      </c>
      <c r="AM983">
        <v>1</v>
      </c>
      <c r="AN983">
        <v>0</v>
      </c>
      <c r="AO983">
        <v>1</v>
      </c>
      <c r="AP983">
        <v>29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x14ac:dyDescent="0.45">
      <c r="A984" t="s">
        <v>2189</v>
      </c>
      <c r="B984" t="s">
        <v>79</v>
      </c>
      <c r="C984" t="s">
        <v>2190</v>
      </c>
      <c r="D984" t="s">
        <v>81</v>
      </c>
      <c r="E984" s="2" t="str">
        <f>HYPERLINK("capsilon://?command=openfolder&amp;siteaddress=FAM.docvelocity-na8.net&amp;folderid=FXD236BA15-0D33-64FF-F7B8-FB5BB63D6D63","FX22046306")</f>
        <v>FX22046306</v>
      </c>
      <c r="F984" t="s">
        <v>19</v>
      </c>
      <c r="G984" t="s">
        <v>19</v>
      </c>
      <c r="H984" t="s">
        <v>82</v>
      </c>
      <c r="I984" t="s">
        <v>2191</v>
      </c>
      <c r="J984">
        <v>60</v>
      </c>
      <c r="K984" t="s">
        <v>84</v>
      </c>
      <c r="L984" t="s">
        <v>85</v>
      </c>
      <c r="M984" t="s">
        <v>86</v>
      </c>
      <c r="N984">
        <v>1</v>
      </c>
      <c r="O984" s="1">
        <v>44669.513460648152</v>
      </c>
      <c r="P984" s="1">
        <v>44669.520995370367</v>
      </c>
      <c r="Q984">
        <v>204</v>
      </c>
      <c r="R984">
        <v>447</v>
      </c>
      <c r="S984" t="b">
        <v>0</v>
      </c>
      <c r="T984" t="s">
        <v>87</v>
      </c>
      <c r="U984" t="b">
        <v>0</v>
      </c>
      <c r="V984" t="s">
        <v>88</v>
      </c>
      <c r="W984" s="1">
        <v>44669.520995370367</v>
      </c>
      <c r="X984">
        <v>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60</v>
      </c>
      <c r="AE984">
        <v>48</v>
      </c>
      <c r="AF984">
        <v>0</v>
      </c>
      <c r="AG984">
        <v>8</v>
      </c>
      <c r="AH984" t="s">
        <v>87</v>
      </c>
      <c r="AI984" t="s">
        <v>87</v>
      </c>
      <c r="AJ984" t="s">
        <v>87</v>
      </c>
      <c r="AK984" t="s">
        <v>87</v>
      </c>
      <c r="AL984" t="s">
        <v>87</v>
      </c>
      <c r="AM984" t="s">
        <v>87</v>
      </c>
      <c r="AN984" t="s">
        <v>87</v>
      </c>
      <c r="AO984" t="s">
        <v>87</v>
      </c>
      <c r="AP984" t="s">
        <v>87</v>
      </c>
      <c r="AQ984" t="s">
        <v>87</v>
      </c>
      <c r="AR984" t="s">
        <v>87</v>
      </c>
      <c r="AS984" t="s">
        <v>87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x14ac:dyDescent="0.45">
      <c r="A985" t="s">
        <v>2192</v>
      </c>
      <c r="B985" t="s">
        <v>79</v>
      </c>
      <c r="C985" t="s">
        <v>2073</v>
      </c>
      <c r="D985" t="s">
        <v>81</v>
      </c>
      <c r="E985" s="2" t="str">
        <f>HYPERLINK("capsilon://?command=openfolder&amp;siteaddress=FAM.docvelocity-na8.net&amp;folderid=FX38FBEABB-068E-AABE-FBC9-636F2765ADC1","FX22045984")</f>
        <v>FX22045984</v>
      </c>
      <c r="F985" t="s">
        <v>19</v>
      </c>
      <c r="G985" t="s">
        <v>19</v>
      </c>
      <c r="H985" t="s">
        <v>82</v>
      </c>
      <c r="I985" t="s">
        <v>2193</v>
      </c>
      <c r="J985">
        <v>0</v>
      </c>
      <c r="K985" t="s">
        <v>84</v>
      </c>
      <c r="L985" t="s">
        <v>85</v>
      </c>
      <c r="M985" t="s">
        <v>86</v>
      </c>
      <c r="N985">
        <v>2</v>
      </c>
      <c r="O985" s="1">
        <v>44669.514398148145</v>
      </c>
      <c r="P985" s="1">
        <v>44669.586400462962</v>
      </c>
      <c r="Q985">
        <v>6003</v>
      </c>
      <c r="R985">
        <v>218</v>
      </c>
      <c r="S985" t="b">
        <v>0</v>
      </c>
      <c r="T985" t="s">
        <v>87</v>
      </c>
      <c r="U985" t="b">
        <v>0</v>
      </c>
      <c r="V985" t="s">
        <v>1394</v>
      </c>
      <c r="W985" s="1">
        <v>44669.515682870369</v>
      </c>
      <c r="X985">
        <v>104</v>
      </c>
      <c r="Y985">
        <v>9</v>
      </c>
      <c r="Z985">
        <v>0</v>
      </c>
      <c r="AA985">
        <v>9</v>
      </c>
      <c r="AB985">
        <v>0</v>
      </c>
      <c r="AC985">
        <v>1</v>
      </c>
      <c r="AD985">
        <v>-9</v>
      </c>
      <c r="AE985">
        <v>0</v>
      </c>
      <c r="AF985">
        <v>0</v>
      </c>
      <c r="AG985">
        <v>0</v>
      </c>
      <c r="AH985" t="s">
        <v>190</v>
      </c>
      <c r="AI985" s="1">
        <v>44669.586400462962</v>
      </c>
      <c r="AJ985">
        <v>80</v>
      </c>
      <c r="AK985">
        <v>2</v>
      </c>
      <c r="AL985">
        <v>0</v>
      </c>
      <c r="AM985">
        <v>2</v>
      </c>
      <c r="AN985">
        <v>0</v>
      </c>
      <c r="AO985">
        <v>2</v>
      </c>
      <c r="AP985">
        <v>-11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x14ac:dyDescent="0.45">
      <c r="A986" t="s">
        <v>2194</v>
      </c>
      <c r="B986" t="s">
        <v>79</v>
      </c>
      <c r="C986" t="s">
        <v>2167</v>
      </c>
      <c r="D986" t="s">
        <v>81</v>
      </c>
      <c r="E986" s="2" t="str">
        <f>HYPERLINK("capsilon://?command=openfolder&amp;siteaddress=FAM.docvelocity-na8.net&amp;folderid=FX44A13A15-597F-C970-6112-B296204FE1D5","FX22044983")</f>
        <v>FX22044983</v>
      </c>
      <c r="F986" t="s">
        <v>19</v>
      </c>
      <c r="G986" t="s">
        <v>19</v>
      </c>
      <c r="H986" t="s">
        <v>82</v>
      </c>
      <c r="I986" t="s">
        <v>2173</v>
      </c>
      <c r="J986">
        <v>250</v>
      </c>
      <c r="K986" t="s">
        <v>84</v>
      </c>
      <c r="L986" t="s">
        <v>85</v>
      </c>
      <c r="M986" t="s">
        <v>86</v>
      </c>
      <c r="N986">
        <v>2</v>
      </c>
      <c r="O986" s="1">
        <v>44669.519421296296</v>
      </c>
      <c r="P986" s="1">
        <v>44669.545740740738</v>
      </c>
      <c r="Q986">
        <v>745</v>
      </c>
      <c r="R986">
        <v>1529</v>
      </c>
      <c r="S986" t="b">
        <v>0</v>
      </c>
      <c r="T986" t="s">
        <v>87</v>
      </c>
      <c r="U986" t="b">
        <v>1</v>
      </c>
      <c r="V986" t="s">
        <v>158</v>
      </c>
      <c r="W986" s="1">
        <v>44669.52921296296</v>
      </c>
      <c r="X986">
        <v>832</v>
      </c>
      <c r="Y986">
        <v>140</v>
      </c>
      <c r="Z986">
        <v>0</v>
      </c>
      <c r="AA986">
        <v>140</v>
      </c>
      <c r="AB986">
        <v>0</v>
      </c>
      <c r="AC986">
        <v>5</v>
      </c>
      <c r="AD986">
        <v>110</v>
      </c>
      <c r="AE986">
        <v>0</v>
      </c>
      <c r="AF986">
        <v>0</v>
      </c>
      <c r="AG986">
        <v>0</v>
      </c>
      <c r="AH986" t="s">
        <v>115</v>
      </c>
      <c r="AI986" s="1">
        <v>44669.545740740738</v>
      </c>
      <c r="AJ986">
        <v>697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110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x14ac:dyDescent="0.45">
      <c r="A987" t="s">
        <v>2195</v>
      </c>
      <c r="B987" t="s">
        <v>79</v>
      </c>
      <c r="C987" t="s">
        <v>1044</v>
      </c>
      <c r="D987" t="s">
        <v>81</v>
      </c>
      <c r="E987" s="2" t="str">
        <f>HYPERLINK("capsilon://?command=openfolder&amp;siteaddress=FAM.docvelocity-na8.net&amp;folderid=FX84AB5157-976F-8F68-B550-79B52A3C94F1","FX220311563")</f>
        <v>FX220311563</v>
      </c>
      <c r="F987" t="s">
        <v>19</v>
      </c>
      <c r="G987" t="s">
        <v>19</v>
      </c>
      <c r="H987" t="s">
        <v>82</v>
      </c>
      <c r="I987" t="s">
        <v>2196</v>
      </c>
      <c r="J987">
        <v>0</v>
      </c>
      <c r="K987" t="s">
        <v>84</v>
      </c>
      <c r="L987" t="s">
        <v>85</v>
      </c>
      <c r="M987" t="s">
        <v>86</v>
      </c>
      <c r="N987">
        <v>2</v>
      </c>
      <c r="O987" s="1">
        <v>44669.520636574074</v>
      </c>
      <c r="P987" s="1">
        <v>44669.585347222222</v>
      </c>
      <c r="Q987">
        <v>4911</v>
      </c>
      <c r="R987">
        <v>680</v>
      </c>
      <c r="S987" t="b">
        <v>0</v>
      </c>
      <c r="T987" t="s">
        <v>87</v>
      </c>
      <c r="U987" t="b">
        <v>0</v>
      </c>
      <c r="V987" t="s">
        <v>127</v>
      </c>
      <c r="W987" s="1">
        <v>44669.542638888888</v>
      </c>
      <c r="X987">
        <v>297</v>
      </c>
      <c r="Y987">
        <v>0</v>
      </c>
      <c r="Z987">
        <v>0</v>
      </c>
      <c r="AA987">
        <v>0</v>
      </c>
      <c r="AB987">
        <v>222</v>
      </c>
      <c r="AC987">
        <v>0</v>
      </c>
      <c r="AD987">
        <v>0</v>
      </c>
      <c r="AE987">
        <v>0</v>
      </c>
      <c r="AF987">
        <v>0</v>
      </c>
      <c r="AG987">
        <v>0</v>
      </c>
      <c r="AH987" t="s">
        <v>99</v>
      </c>
      <c r="AI987" s="1">
        <v>44669.585347222222</v>
      </c>
      <c r="AJ987">
        <v>16</v>
      </c>
      <c r="AK987">
        <v>0</v>
      </c>
      <c r="AL987">
        <v>0</v>
      </c>
      <c r="AM987">
        <v>0</v>
      </c>
      <c r="AN987">
        <v>37</v>
      </c>
      <c r="AO987">
        <v>0</v>
      </c>
      <c r="AP987">
        <v>0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x14ac:dyDescent="0.45">
      <c r="A988" t="s">
        <v>2197</v>
      </c>
      <c r="B988" t="s">
        <v>79</v>
      </c>
      <c r="C988" t="s">
        <v>2190</v>
      </c>
      <c r="D988" t="s">
        <v>81</v>
      </c>
      <c r="E988" s="2" t="str">
        <f>HYPERLINK("capsilon://?command=openfolder&amp;siteaddress=FAM.docvelocity-na8.net&amp;folderid=FXD236BA15-0D33-64FF-F7B8-FB5BB63D6D63","FX22046306")</f>
        <v>FX22046306</v>
      </c>
      <c r="F988" t="s">
        <v>19</v>
      </c>
      <c r="G988" t="s">
        <v>19</v>
      </c>
      <c r="H988" t="s">
        <v>82</v>
      </c>
      <c r="I988" t="s">
        <v>2191</v>
      </c>
      <c r="J988">
        <v>244</v>
      </c>
      <c r="K988" t="s">
        <v>84</v>
      </c>
      <c r="L988" t="s">
        <v>85</v>
      </c>
      <c r="M988" t="s">
        <v>86</v>
      </c>
      <c r="N988">
        <v>2</v>
      </c>
      <c r="O988" s="1">
        <v>44669.521585648145</v>
      </c>
      <c r="P988" s="1">
        <v>44669.637962962966</v>
      </c>
      <c r="Q988">
        <v>1156</v>
      </c>
      <c r="R988">
        <v>8899</v>
      </c>
      <c r="S988" t="b">
        <v>0</v>
      </c>
      <c r="T988" t="s">
        <v>87</v>
      </c>
      <c r="U988" t="b">
        <v>1</v>
      </c>
      <c r="V988" t="s">
        <v>1394</v>
      </c>
      <c r="W988" s="1">
        <v>44669.598425925928</v>
      </c>
      <c r="X988">
        <v>6296</v>
      </c>
      <c r="Y988">
        <v>372</v>
      </c>
      <c r="Z988">
        <v>0</v>
      </c>
      <c r="AA988">
        <v>372</v>
      </c>
      <c r="AB988">
        <v>27</v>
      </c>
      <c r="AC988">
        <v>310</v>
      </c>
      <c r="AD988">
        <v>-128</v>
      </c>
      <c r="AE988">
        <v>0</v>
      </c>
      <c r="AF988">
        <v>0</v>
      </c>
      <c r="AG988">
        <v>0</v>
      </c>
      <c r="AH988" t="s">
        <v>182</v>
      </c>
      <c r="AI988" s="1">
        <v>44669.637962962966</v>
      </c>
      <c r="AJ988">
        <v>2133</v>
      </c>
      <c r="AK988">
        <v>28</v>
      </c>
      <c r="AL988">
        <v>0</v>
      </c>
      <c r="AM988">
        <v>28</v>
      </c>
      <c r="AN988">
        <v>27</v>
      </c>
      <c r="AO988">
        <v>26</v>
      </c>
      <c r="AP988">
        <v>-156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x14ac:dyDescent="0.45">
      <c r="A989" t="s">
        <v>2198</v>
      </c>
      <c r="B989" t="s">
        <v>79</v>
      </c>
      <c r="C989" t="s">
        <v>1484</v>
      </c>
      <c r="D989" t="s">
        <v>81</v>
      </c>
      <c r="E989" s="2" t="str">
        <f>HYPERLINK("capsilon://?command=openfolder&amp;siteaddress=FAM.docvelocity-na8.net&amp;folderid=FX991B4E26-E93D-1F94-8B84-549F2E135056","FX22044275")</f>
        <v>FX22044275</v>
      </c>
      <c r="F989" t="s">
        <v>19</v>
      </c>
      <c r="G989" t="s">
        <v>19</v>
      </c>
      <c r="H989" t="s">
        <v>82</v>
      </c>
      <c r="I989" t="s">
        <v>2199</v>
      </c>
      <c r="J989">
        <v>0</v>
      </c>
      <c r="K989" t="s">
        <v>84</v>
      </c>
      <c r="L989" t="s">
        <v>85</v>
      </c>
      <c r="M989" t="s">
        <v>86</v>
      </c>
      <c r="N989">
        <v>2</v>
      </c>
      <c r="O989" s="1">
        <v>44669.532222222224</v>
      </c>
      <c r="P989" s="1">
        <v>44669.585520833331</v>
      </c>
      <c r="Q989">
        <v>4489</v>
      </c>
      <c r="R989">
        <v>116</v>
      </c>
      <c r="S989" t="b">
        <v>0</v>
      </c>
      <c r="T989" t="s">
        <v>87</v>
      </c>
      <c r="U989" t="b">
        <v>0</v>
      </c>
      <c r="V989" t="s">
        <v>127</v>
      </c>
      <c r="W989" s="1">
        <v>44669.543564814812</v>
      </c>
      <c r="X989">
        <v>79</v>
      </c>
      <c r="Y989">
        <v>0</v>
      </c>
      <c r="Z989">
        <v>0</v>
      </c>
      <c r="AA989">
        <v>0</v>
      </c>
      <c r="AB989">
        <v>52</v>
      </c>
      <c r="AC989">
        <v>0</v>
      </c>
      <c r="AD989">
        <v>0</v>
      </c>
      <c r="AE989">
        <v>0</v>
      </c>
      <c r="AF989">
        <v>0</v>
      </c>
      <c r="AG989">
        <v>0</v>
      </c>
      <c r="AH989" t="s">
        <v>99</v>
      </c>
      <c r="AI989" s="1">
        <v>44669.585520833331</v>
      </c>
      <c r="AJ989">
        <v>14</v>
      </c>
      <c r="AK989">
        <v>0</v>
      </c>
      <c r="AL989">
        <v>0</v>
      </c>
      <c r="AM989">
        <v>0</v>
      </c>
      <c r="AN989">
        <v>52</v>
      </c>
      <c r="AO989">
        <v>0</v>
      </c>
      <c r="AP989">
        <v>0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x14ac:dyDescent="0.45">
      <c r="A990" t="s">
        <v>2200</v>
      </c>
      <c r="B990" t="s">
        <v>79</v>
      </c>
      <c r="C990" t="s">
        <v>2201</v>
      </c>
      <c r="D990" t="s">
        <v>81</v>
      </c>
      <c r="E990" s="2" t="str">
        <f>HYPERLINK("capsilon://?command=openfolder&amp;siteaddress=FAM.docvelocity-na8.net&amp;folderid=FX182E4AC0-8FDC-043E-8820-F46DBBDEBC9A","FX22031976")</f>
        <v>FX22031976</v>
      </c>
      <c r="F990" t="s">
        <v>19</v>
      </c>
      <c r="G990" t="s">
        <v>19</v>
      </c>
      <c r="H990" t="s">
        <v>82</v>
      </c>
      <c r="I990" t="s">
        <v>2202</v>
      </c>
      <c r="J990">
        <v>168</v>
      </c>
      <c r="K990" t="s">
        <v>84</v>
      </c>
      <c r="L990" t="s">
        <v>85</v>
      </c>
      <c r="M990" t="s">
        <v>86</v>
      </c>
      <c r="N990">
        <v>1</v>
      </c>
      <c r="O990" s="1">
        <v>44669.535891203705</v>
      </c>
      <c r="P990" s="1">
        <v>44669.553900462961</v>
      </c>
      <c r="Q990">
        <v>1083</v>
      </c>
      <c r="R990">
        <v>473</v>
      </c>
      <c r="S990" t="b">
        <v>0</v>
      </c>
      <c r="T990" t="s">
        <v>87</v>
      </c>
      <c r="U990" t="b">
        <v>0</v>
      </c>
      <c r="V990" t="s">
        <v>88</v>
      </c>
      <c r="W990" s="1">
        <v>44669.553900462961</v>
      </c>
      <c r="X990">
        <v>275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168</v>
      </c>
      <c r="AE990">
        <v>144</v>
      </c>
      <c r="AF990">
        <v>0</v>
      </c>
      <c r="AG990">
        <v>12</v>
      </c>
      <c r="AH990" t="s">
        <v>87</v>
      </c>
      <c r="AI990" t="s">
        <v>87</v>
      </c>
      <c r="AJ990" t="s">
        <v>87</v>
      </c>
      <c r="AK990" t="s">
        <v>87</v>
      </c>
      <c r="AL990" t="s">
        <v>87</v>
      </c>
      <c r="AM990" t="s">
        <v>87</v>
      </c>
      <c r="AN990" t="s">
        <v>87</v>
      </c>
      <c r="AO990" t="s">
        <v>87</v>
      </c>
      <c r="AP990" t="s">
        <v>87</v>
      </c>
      <c r="AQ990" t="s">
        <v>87</v>
      </c>
      <c r="AR990" t="s">
        <v>87</v>
      </c>
      <c r="AS990" t="s">
        <v>87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x14ac:dyDescent="0.45">
      <c r="A991" t="s">
        <v>2203</v>
      </c>
      <c r="B991" t="s">
        <v>79</v>
      </c>
      <c r="C991" t="s">
        <v>2204</v>
      </c>
      <c r="D991" t="s">
        <v>81</v>
      </c>
      <c r="E991" s="2" t="str">
        <f>HYPERLINK("capsilon://?command=openfolder&amp;siteaddress=FAM.docvelocity-na8.net&amp;folderid=FX8FDE7AFD-BF1F-52BE-BA74-FF344BEAE028","FX220311524")</f>
        <v>FX220311524</v>
      </c>
      <c r="F991" t="s">
        <v>19</v>
      </c>
      <c r="G991" t="s">
        <v>19</v>
      </c>
      <c r="H991" t="s">
        <v>82</v>
      </c>
      <c r="I991" t="s">
        <v>2205</v>
      </c>
      <c r="J991">
        <v>0</v>
      </c>
      <c r="K991" t="s">
        <v>84</v>
      </c>
      <c r="L991" t="s">
        <v>85</v>
      </c>
      <c r="M991" t="s">
        <v>86</v>
      </c>
      <c r="N991">
        <v>2</v>
      </c>
      <c r="O991" s="1">
        <v>44669.538217592592</v>
      </c>
      <c r="P991" s="1">
        <v>44669.585694444446</v>
      </c>
      <c r="Q991">
        <v>4038</v>
      </c>
      <c r="R991">
        <v>64</v>
      </c>
      <c r="S991" t="b">
        <v>0</v>
      </c>
      <c r="T991" t="s">
        <v>87</v>
      </c>
      <c r="U991" t="b">
        <v>0</v>
      </c>
      <c r="V991" t="s">
        <v>531</v>
      </c>
      <c r="W991" s="1">
        <v>44669.544027777774</v>
      </c>
      <c r="X991">
        <v>35</v>
      </c>
      <c r="Y991">
        <v>0</v>
      </c>
      <c r="Z991">
        <v>0</v>
      </c>
      <c r="AA991">
        <v>0</v>
      </c>
      <c r="AB991">
        <v>37</v>
      </c>
      <c r="AC991">
        <v>0</v>
      </c>
      <c r="AD991">
        <v>0</v>
      </c>
      <c r="AE991">
        <v>0</v>
      </c>
      <c r="AF991">
        <v>0</v>
      </c>
      <c r="AG991">
        <v>0</v>
      </c>
      <c r="AH991" t="s">
        <v>99</v>
      </c>
      <c r="AI991" s="1">
        <v>44669.585694444446</v>
      </c>
      <c r="AJ991">
        <v>14</v>
      </c>
      <c r="AK991">
        <v>0</v>
      </c>
      <c r="AL991">
        <v>0</v>
      </c>
      <c r="AM991">
        <v>0</v>
      </c>
      <c r="AN991">
        <v>37</v>
      </c>
      <c r="AO991">
        <v>0</v>
      </c>
      <c r="AP991">
        <v>0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x14ac:dyDescent="0.45">
      <c r="A992" t="s">
        <v>2206</v>
      </c>
      <c r="B992" t="s">
        <v>79</v>
      </c>
      <c r="C992" t="s">
        <v>2207</v>
      </c>
      <c r="D992" t="s">
        <v>81</v>
      </c>
      <c r="E992" s="2" t="str">
        <f>HYPERLINK("capsilon://?command=openfolder&amp;siteaddress=FAM.docvelocity-na8.net&amp;folderid=FX9F364E35-3C14-6BDF-DA36-FDEBA17A6595","FX22041560")</f>
        <v>FX22041560</v>
      </c>
      <c r="F992" t="s">
        <v>19</v>
      </c>
      <c r="G992" t="s">
        <v>19</v>
      </c>
      <c r="H992" t="s">
        <v>82</v>
      </c>
      <c r="I992" t="s">
        <v>2208</v>
      </c>
      <c r="J992">
        <v>86</v>
      </c>
      <c r="K992" t="s">
        <v>84</v>
      </c>
      <c r="L992" t="s">
        <v>85</v>
      </c>
      <c r="M992" t="s">
        <v>86</v>
      </c>
      <c r="N992">
        <v>1</v>
      </c>
      <c r="O992" s="1">
        <v>44669.54277777778</v>
      </c>
      <c r="P992" s="1">
        <v>44669.556018518517</v>
      </c>
      <c r="Q992">
        <v>885</v>
      </c>
      <c r="R992">
        <v>259</v>
      </c>
      <c r="S992" t="b">
        <v>0</v>
      </c>
      <c r="T992" t="s">
        <v>87</v>
      </c>
      <c r="U992" t="b">
        <v>0</v>
      </c>
      <c r="V992" t="s">
        <v>88</v>
      </c>
      <c r="W992" s="1">
        <v>44669.556018518517</v>
      </c>
      <c r="X992">
        <v>182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86</v>
      </c>
      <c r="AE992">
        <v>74</v>
      </c>
      <c r="AF992">
        <v>0</v>
      </c>
      <c r="AG992">
        <v>4</v>
      </c>
      <c r="AH992" t="s">
        <v>87</v>
      </c>
      <c r="AI992" t="s">
        <v>87</v>
      </c>
      <c r="AJ992" t="s">
        <v>87</v>
      </c>
      <c r="AK992" t="s">
        <v>87</v>
      </c>
      <c r="AL992" t="s">
        <v>87</v>
      </c>
      <c r="AM992" t="s">
        <v>87</v>
      </c>
      <c r="AN992" t="s">
        <v>87</v>
      </c>
      <c r="AO992" t="s">
        <v>87</v>
      </c>
      <c r="AP992" t="s">
        <v>87</v>
      </c>
      <c r="AQ992" t="s">
        <v>87</v>
      </c>
      <c r="AR992" t="s">
        <v>87</v>
      </c>
      <c r="AS992" t="s">
        <v>87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x14ac:dyDescent="0.45">
      <c r="A993" t="s">
        <v>2209</v>
      </c>
      <c r="B993" t="s">
        <v>79</v>
      </c>
      <c r="C993" t="s">
        <v>2210</v>
      </c>
      <c r="D993" t="s">
        <v>81</v>
      </c>
      <c r="E993" s="2" t="str">
        <f>HYPERLINK("capsilon://?command=openfolder&amp;siteaddress=FAM.docvelocity-na8.net&amp;folderid=FX41028851-6BD9-B7A4-7169-CAB39F3C8C36","FX220313465")</f>
        <v>FX220313465</v>
      </c>
      <c r="F993" t="s">
        <v>19</v>
      </c>
      <c r="G993" t="s">
        <v>19</v>
      </c>
      <c r="H993" t="s">
        <v>82</v>
      </c>
      <c r="I993" t="s">
        <v>2211</v>
      </c>
      <c r="J993">
        <v>247</v>
      </c>
      <c r="K993" t="s">
        <v>84</v>
      </c>
      <c r="L993" t="s">
        <v>85</v>
      </c>
      <c r="M993" t="s">
        <v>86</v>
      </c>
      <c r="N993">
        <v>1</v>
      </c>
      <c r="O993" s="1">
        <v>44655.47378472222</v>
      </c>
      <c r="P993" s="1">
        <v>44655.501273148147</v>
      </c>
      <c r="Q993">
        <v>1911</v>
      </c>
      <c r="R993">
        <v>464</v>
      </c>
      <c r="S993" t="b">
        <v>0</v>
      </c>
      <c r="T993" t="s">
        <v>87</v>
      </c>
      <c r="U993" t="b">
        <v>0</v>
      </c>
      <c r="V993" t="s">
        <v>88</v>
      </c>
      <c r="W993" s="1">
        <v>44655.501273148147</v>
      </c>
      <c r="X993">
        <v>210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247</v>
      </c>
      <c r="AE993">
        <v>211</v>
      </c>
      <c r="AF993">
        <v>0</v>
      </c>
      <c r="AG993">
        <v>9</v>
      </c>
      <c r="AH993" t="s">
        <v>87</v>
      </c>
      <c r="AI993" t="s">
        <v>87</v>
      </c>
      <c r="AJ993" t="s">
        <v>87</v>
      </c>
      <c r="AK993" t="s">
        <v>87</v>
      </c>
      <c r="AL993" t="s">
        <v>87</v>
      </c>
      <c r="AM993" t="s">
        <v>87</v>
      </c>
      <c r="AN993" t="s">
        <v>87</v>
      </c>
      <c r="AO993" t="s">
        <v>87</v>
      </c>
      <c r="AP993" t="s">
        <v>87</v>
      </c>
      <c r="AQ993" t="s">
        <v>87</v>
      </c>
      <c r="AR993" t="s">
        <v>87</v>
      </c>
      <c r="AS993" t="s">
        <v>87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x14ac:dyDescent="0.45">
      <c r="A994" t="s">
        <v>2212</v>
      </c>
      <c r="B994" t="s">
        <v>79</v>
      </c>
      <c r="C994" t="s">
        <v>2201</v>
      </c>
      <c r="D994" t="s">
        <v>81</v>
      </c>
      <c r="E994" s="2" t="str">
        <f>HYPERLINK("capsilon://?command=openfolder&amp;siteaddress=FAM.docvelocity-na8.net&amp;folderid=FX182E4AC0-8FDC-043E-8820-F46DBBDEBC9A","FX22031976")</f>
        <v>FX22031976</v>
      </c>
      <c r="F994" t="s">
        <v>19</v>
      </c>
      <c r="G994" t="s">
        <v>19</v>
      </c>
      <c r="H994" t="s">
        <v>82</v>
      </c>
      <c r="I994" t="s">
        <v>2202</v>
      </c>
      <c r="J994">
        <v>380</v>
      </c>
      <c r="K994" t="s">
        <v>84</v>
      </c>
      <c r="L994" t="s">
        <v>85</v>
      </c>
      <c r="M994" t="s">
        <v>86</v>
      </c>
      <c r="N994">
        <v>2</v>
      </c>
      <c r="O994" s="1">
        <v>44669.554826388892</v>
      </c>
      <c r="P994" s="1">
        <v>44669.585046296299</v>
      </c>
      <c r="Q994">
        <v>1039</v>
      </c>
      <c r="R994">
        <v>1572</v>
      </c>
      <c r="S994" t="b">
        <v>0</v>
      </c>
      <c r="T994" t="s">
        <v>87</v>
      </c>
      <c r="U994" t="b">
        <v>1</v>
      </c>
      <c r="V994" t="s">
        <v>158</v>
      </c>
      <c r="W994" s="1">
        <v>44669.565405092595</v>
      </c>
      <c r="X994">
        <v>835</v>
      </c>
      <c r="Y994">
        <v>306</v>
      </c>
      <c r="Z994">
        <v>0</v>
      </c>
      <c r="AA994">
        <v>306</v>
      </c>
      <c r="AB994">
        <v>0</v>
      </c>
      <c r="AC994">
        <v>4</v>
      </c>
      <c r="AD994">
        <v>74</v>
      </c>
      <c r="AE994">
        <v>0</v>
      </c>
      <c r="AF994">
        <v>0</v>
      </c>
      <c r="AG994">
        <v>0</v>
      </c>
      <c r="AH994" t="s">
        <v>190</v>
      </c>
      <c r="AI994" s="1">
        <v>44669.585046296299</v>
      </c>
      <c r="AJ994">
        <v>704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73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x14ac:dyDescent="0.45">
      <c r="A995" t="s">
        <v>2213</v>
      </c>
      <c r="B995" t="s">
        <v>79</v>
      </c>
      <c r="C995" t="s">
        <v>2207</v>
      </c>
      <c r="D995" t="s">
        <v>81</v>
      </c>
      <c r="E995" s="2" t="str">
        <f>HYPERLINK("capsilon://?command=openfolder&amp;siteaddress=FAM.docvelocity-na8.net&amp;folderid=FX9F364E35-3C14-6BDF-DA36-FDEBA17A6595","FX22041560")</f>
        <v>FX22041560</v>
      </c>
      <c r="F995" t="s">
        <v>19</v>
      </c>
      <c r="G995" t="s">
        <v>19</v>
      </c>
      <c r="H995" t="s">
        <v>82</v>
      </c>
      <c r="I995" t="s">
        <v>2208</v>
      </c>
      <c r="J995">
        <v>138</v>
      </c>
      <c r="K995" t="s">
        <v>84</v>
      </c>
      <c r="L995" t="s">
        <v>85</v>
      </c>
      <c r="M995" t="s">
        <v>86</v>
      </c>
      <c r="N995">
        <v>2</v>
      </c>
      <c r="O995" s="1">
        <v>44669.556666666664</v>
      </c>
      <c r="P995" s="1">
        <v>44669.585150462961</v>
      </c>
      <c r="Q995">
        <v>1134</v>
      </c>
      <c r="R995">
        <v>1327</v>
      </c>
      <c r="S995" t="b">
        <v>0</v>
      </c>
      <c r="T995" t="s">
        <v>87</v>
      </c>
      <c r="U995" t="b">
        <v>1</v>
      </c>
      <c r="V995" t="s">
        <v>114</v>
      </c>
      <c r="W995" s="1">
        <v>44669.568749999999</v>
      </c>
      <c r="X995">
        <v>724</v>
      </c>
      <c r="Y995">
        <v>114</v>
      </c>
      <c r="Z995">
        <v>0</v>
      </c>
      <c r="AA995">
        <v>114</v>
      </c>
      <c r="AB995">
        <v>0</v>
      </c>
      <c r="AC995">
        <v>22</v>
      </c>
      <c r="AD995">
        <v>24</v>
      </c>
      <c r="AE995">
        <v>0</v>
      </c>
      <c r="AF995">
        <v>0</v>
      </c>
      <c r="AG995">
        <v>0</v>
      </c>
      <c r="AH995" t="s">
        <v>99</v>
      </c>
      <c r="AI995" s="1">
        <v>44669.585150462961</v>
      </c>
      <c r="AJ995">
        <v>530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24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x14ac:dyDescent="0.45">
      <c r="A996" t="s">
        <v>2214</v>
      </c>
      <c r="B996" t="s">
        <v>79</v>
      </c>
      <c r="C996" t="s">
        <v>2215</v>
      </c>
      <c r="D996" t="s">
        <v>81</v>
      </c>
      <c r="E996" s="2" t="str">
        <f>HYPERLINK("capsilon://?command=openfolder&amp;siteaddress=FAM.docvelocity-na8.net&amp;folderid=FXC7949793-4166-4628-032F-CC80F3165D22","FX22046371")</f>
        <v>FX22046371</v>
      </c>
      <c r="F996" t="s">
        <v>19</v>
      </c>
      <c r="G996" t="s">
        <v>19</v>
      </c>
      <c r="H996" t="s">
        <v>82</v>
      </c>
      <c r="I996" t="s">
        <v>2216</v>
      </c>
      <c r="J996">
        <v>484</v>
      </c>
      <c r="K996" t="s">
        <v>84</v>
      </c>
      <c r="L996" t="s">
        <v>85</v>
      </c>
      <c r="M996" t="s">
        <v>86</v>
      </c>
      <c r="N996">
        <v>1</v>
      </c>
      <c r="O996" s="1">
        <v>44669.559004629627</v>
      </c>
      <c r="P996" s="1">
        <v>44669.61141203704</v>
      </c>
      <c r="Q996">
        <v>3905</v>
      </c>
      <c r="R996">
        <v>623</v>
      </c>
      <c r="S996" t="b">
        <v>0</v>
      </c>
      <c r="T996" t="s">
        <v>87</v>
      </c>
      <c r="U996" t="b">
        <v>0</v>
      </c>
      <c r="V996" t="s">
        <v>88</v>
      </c>
      <c r="W996" s="1">
        <v>44669.61141203704</v>
      </c>
      <c r="X996">
        <v>292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484</v>
      </c>
      <c r="AE996">
        <v>460</v>
      </c>
      <c r="AF996">
        <v>0</v>
      </c>
      <c r="AG996">
        <v>15</v>
      </c>
      <c r="AH996" t="s">
        <v>87</v>
      </c>
      <c r="AI996" t="s">
        <v>87</v>
      </c>
      <c r="AJ996" t="s">
        <v>87</v>
      </c>
      <c r="AK996" t="s">
        <v>87</v>
      </c>
      <c r="AL996" t="s">
        <v>87</v>
      </c>
      <c r="AM996" t="s">
        <v>87</v>
      </c>
      <c r="AN996" t="s">
        <v>87</v>
      </c>
      <c r="AO996" t="s">
        <v>87</v>
      </c>
      <c r="AP996" t="s">
        <v>87</v>
      </c>
      <c r="AQ996" t="s">
        <v>87</v>
      </c>
      <c r="AR996" t="s">
        <v>87</v>
      </c>
      <c r="AS996" t="s">
        <v>87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x14ac:dyDescent="0.45">
      <c r="A997" t="s">
        <v>2217</v>
      </c>
      <c r="B997" t="s">
        <v>79</v>
      </c>
      <c r="C997" t="s">
        <v>2218</v>
      </c>
      <c r="D997" t="s">
        <v>81</v>
      </c>
      <c r="E997" s="2" t="str">
        <f>HYPERLINK("capsilon://?command=openfolder&amp;siteaddress=FAM.docvelocity-na8.net&amp;folderid=FXDA2666EA-9450-E02A-A45D-FDC895C31E22","FX22046081")</f>
        <v>FX22046081</v>
      </c>
      <c r="F997" t="s">
        <v>19</v>
      </c>
      <c r="G997" t="s">
        <v>19</v>
      </c>
      <c r="H997" t="s">
        <v>82</v>
      </c>
      <c r="I997" t="s">
        <v>2219</v>
      </c>
      <c r="J997">
        <v>314</v>
      </c>
      <c r="K997" t="s">
        <v>84</v>
      </c>
      <c r="L997" t="s">
        <v>85</v>
      </c>
      <c r="M997" t="s">
        <v>86</v>
      </c>
      <c r="N997">
        <v>1</v>
      </c>
      <c r="O997" s="1">
        <v>44669.561550925922</v>
      </c>
      <c r="P997" s="1">
        <v>44669.61310185185</v>
      </c>
      <c r="Q997">
        <v>4097</v>
      </c>
      <c r="R997">
        <v>357</v>
      </c>
      <c r="S997" t="b">
        <v>0</v>
      </c>
      <c r="T997" t="s">
        <v>87</v>
      </c>
      <c r="U997" t="b">
        <v>0</v>
      </c>
      <c r="V997" t="s">
        <v>88</v>
      </c>
      <c r="W997" s="1">
        <v>44669.61310185185</v>
      </c>
      <c r="X997">
        <v>145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314</v>
      </c>
      <c r="AE997">
        <v>278</v>
      </c>
      <c r="AF997">
        <v>0</v>
      </c>
      <c r="AG997">
        <v>9</v>
      </c>
      <c r="AH997" t="s">
        <v>87</v>
      </c>
      <c r="AI997" t="s">
        <v>87</v>
      </c>
      <c r="AJ997" t="s">
        <v>87</v>
      </c>
      <c r="AK997" t="s">
        <v>87</v>
      </c>
      <c r="AL997" t="s">
        <v>87</v>
      </c>
      <c r="AM997" t="s">
        <v>87</v>
      </c>
      <c r="AN997" t="s">
        <v>87</v>
      </c>
      <c r="AO997" t="s">
        <v>87</v>
      </c>
      <c r="AP997" t="s">
        <v>87</v>
      </c>
      <c r="AQ997" t="s">
        <v>87</v>
      </c>
      <c r="AR997" t="s">
        <v>87</v>
      </c>
      <c r="AS997" t="s">
        <v>87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x14ac:dyDescent="0.45">
      <c r="A998" t="s">
        <v>2220</v>
      </c>
      <c r="B998" t="s">
        <v>79</v>
      </c>
      <c r="C998" t="s">
        <v>2221</v>
      </c>
      <c r="D998" t="s">
        <v>81</v>
      </c>
      <c r="E998" s="2" t="str">
        <f>HYPERLINK("capsilon://?command=openfolder&amp;siteaddress=FAM.docvelocity-na8.net&amp;folderid=FXDC54CA48-3854-5135-83BB-1554E4C6E3F8","FX22043969")</f>
        <v>FX22043969</v>
      </c>
      <c r="F998" t="s">
        <v>19</v>
      </c>
      <c r="G998" t="s">
        <v>19</v>
      </c>
      <c r="H998" t="s">
        <v>82</v>
      </c>
      <c r="I998" t="s">
        <v>2222</v>
      </c>
      <c r="J998">
        <v>187</v>
      </c>
      <c r="K998" t="s">
        <v>84</v>
      </c>
      <c r="L998" t="s">
        <v>85</v>
      </c>
      <c r="M998" t="s">
        <v>86</v>
      </c>
      <c r="N998">
        <v>1</v>
      </c>
      <c r="O998" s="1">
        <v>44669.575162037036</v>
      </c>
      <c r="P998" s="1">
        <v>44669.61446759259</v>
      </c>
      <c r="Q998">
        <v>3047</v>
      </c>
      <c r="R998">
        <v>349</v>
      </c>
      <c r="S998" t="b">
        <v>0</v>
      </c>
      <c r="T998" t="s">
        <v>87</v>
      </c>
      <c r="U998" t="b">
        <v>0</v>
      </c>
      <c r="V998" t="s">
        <v>88</v>
      </c>
      <c r="W998" s="1">
        <v>44669.61446759259</v>
      </c>
      <c r="X998">
        <v>117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187</v>
      </c>
      <c r="AE998">
        <v>161</v>
      </c>
      <c r="AF998">
        <v>0</v>
      </c>
      <c r="AG998">
        <v>4</v>
      </c>
      <c r="AH998" t="s">
        <v>87</v>
      </c>
      <c r="AI998" t="s">
        <v>87</v>
      </c>
      <c r="AJ998" t="s">
        <v>87</v>
      </c>
      <c r="AK998" t="s">
        <v>87</v>
      </c>
      <c r="AL998" t="s">
        <v>87</v>
      </c>
      <c r="AM998" t="s">
        <v>87</v>
      </c>
      <c r="AN998" t="s">
        <v>87</v>
      </c>
      <c r="AO998" t="s">
        <v>87</v>
      </c>
      <c r="AP998" t="s">
        <v>87</v>
      </c>
      <c r="AQ998" t="s">
        <v>87</v>
      </c>
      <c r="AR998" t="s">
        <v>87</v>
      </c>
      <c r="AS998" t="s">
        <v>87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x14ac:dyDescent="0.45">
      <c r="A999" t="s">
        <v>2223</v>
      </c>
      <c r="B999" t="s">
        <v>79</v>
      </c>
      <c r="C999" t="s">
        <v>2224</v>
      </c>
      <c r="D999" t="s">
        <v>81</v>
      </c>
      <c r="E999" s="2" t="str">
        <f>HYPERLINK("capsilon://?command=openfolder&amp;siteaddress=FAM.docvelocity-na8.net&amp;folderid=FX4CA23068-198B-6344-CE75-E1329A1BA86B","FX22044989")</f>
        <v>FX22044989</v>
      </c>
      <c r="F999" t="s">
        <v>19</v>
      </c>
      <c r="G999" t="s">
        <v>19</v>
      </c>
      <c r="H999" t="s">
        <v>82</v>
      </c>
      <c r="I999" t="s">
        <v>2225</v>
      </c>
      <c r="J999">
        <v>28</v>
      </c>
      <c r="K999" t="s">
        <v>84</v>
      </c>
      <c r="L999" t="s">
        <v>85</v>
      </c>
      <c r="M999" t="s">
        <v>86</v>
      </c>
      <c r="N999">
        <v>2</v>
      </c>
      <c r="O999" s="1">
        <v>44669.575196759259</v>
      </c>
      <c r="P999" s="1">
        <v>44669.588391203702</v>
      </c>
      <c r="Q999">
        <v>692</v>
      </c>
      <c r="R999">
        <v>448</v>
      </c>
      <c r="S999" t="b">
        <v>0</v>
      </c>
      <c r="T999" t="s">
        <v>87</v>
      </c>
      <c r="U999" t="b">
        <v>0</v>
      </c>
      <c r="V999" t="s">
        <v>148</v>
      </c>
      <c r="W999" s="1">
        <v>44669.577708333331</v>
      </c>
      <c r="X999">
        <v>216</v>
      </c>
      <c r="Y999">
        <v>21</v>
      </c>
      <c r="Z999">
        <v>0</v>
      </c>
      <c r="AA999">
        <v>21</v>
      </c>
      <c r="AB999">
        <v>0</v>
      </c>
      <c r="AC999">
        <v>0</v>
      </c>
      <c r="AD999">
        <v>7</v>
      </c>
      <c r="AE999">
        <v>0</v>
      </c>
      <c r="AF999">
        <v>0</v>
      </c>
      <c r="AG999">
        <v>0</v>
      </c>
      <c r="AH999" t="s">
        <v>99</v>
      </c>
      <c r="AI999" s="1">
        <v>44669.588391203702</v>
      </c>
      <c r="AJ999">
        <v>232</v>
      </c>
      <c r="AK999">
        <v>1</v>
      </c>
      <c r="AL999">
        <v>0</v>
      </c>
      <c r="AM999">
        <v>1</v>
      </c>
      <c r="AN999">
        <v>0</v>
      </c>
      <c r="AO999">
        <v>0</v>
      </c>
      <c r="AP999">
        <v>6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x14ac:dyDescent="0.45">
      <c r="A1000" t="s">
        <v>2226</v>
      </c>
      <c r="B1000" t="s">
        <v>79</v>
      </c>
      <c r="C1000" t="s">
        <v>2224</v>
      </c>
      <c r="D1000" t="s">
        <v>81</v>
      </c>
      <c r="E1000" s="2" t="str">
        <f>HYPERLINK("capsilon://?command=openfolder&amp;siteaddress=FAM.docvelocity-na8.net&amp;folderid=FX4CA23068-198B-6344-CE75-E1329A1BA86B","FX22044989")</f>
        <v>FX22044989</v>
      </c>
      <c r="F1000" t="s">
        <v>19</v>
      </c>
      <c r="G1000" t="s">
        <v>19</v>
      </c>
      <c r="H1000" t="s">
        <v>82</v>
      </c>
      <c r="I1000" t="s">
        <v>2227</v>
      </c>
      <c r="J1000">
        <v>0</v>
      </c>
      <c r="K1000" t="s">
        <v>84</v>
      </c>
      <c r="L1000" t="s">
        <v>85</v>
      </c>
      <c r="M1000" t="s">
        <v>86</v>
      </c>
      <c r="N1000">
        <v>2</v>
      </c>
      <c r="O1000" s="1">
        <v>44669.575729166667</v>
      </c>
      <c r="P1000" s="1">
        <v>44669.588043981479</v>
      </c>
      <c r="Q1000">
        <v>560</v>
      </c>
      <c r="R1000">
        <v>504</v>
      </c>
      <c r="S1000" t="b">
        <v>0</v>
      </c>
      <c r="T1000" t="s">
        <v>87</v>
      </c>
      <c r="U1000" t="b">
        <v>0</v>
      </c>
      <c r="V1000" t="s">
        <v>531</v>
      </c>
      <c r="W1000" s="1">
        <v>44669.580023148148</v>
      </c>
      <c r="X1000">
        <v>363</v>
      </c>
      <c r="Y1000">
        <v>37</v>
      </c>
      <c r="Z1000">
        <v>0</v>
      </c>
      <c r="AA1000">
        <v>37</v>
      </c>
      <c r="AB1000">
        <v>0</v>
      </c>
      <c r="AC1000">
        <v>27</v>
      </c>
      <c r="AD1000">
        <v>-37</v>
      </c>
      <c r="AE1000">
        <v>0</v>
      </c>
      <c r="AF1000">
        <v>0</v>
      </c>
      <c r="AG1000">
        <v>0</v>
      </c>
      <c r="AH1000" t="s">
        <v>190</v>
      </c>
      <c r="AI1000" s="1">
        <v>44669.588043981479</v>
      </c>
      <c r="AJ1000">
        <v>141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-37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x14ac:dyDescent="0.45">
      <c r="A1001" t="s">
        <v>2228</v>
      </c>
      <c r="B1001" t="s">
        <v>79</v>
      </c>
      <c r="C1001" t="s">
        <v>2224</v>
      </c>
      <c r="D1001" t="s">
        <v>81</v>
      </c>
      <c r="E1001" s="2" t="str">
        <f>HYPERLINK("capsilon://?command=openfolder&amp;siteaddress=FAM.docvelocity-na8.net&amp;folderid=FX4CA23068-198B-6344-CE75-E1329A1BA86B","FX22044989")</f>
        <v>FX22044989</v>
      </c>
      <c r="F1001" t="s">
        <v>19</v>
      </c>
      <c r="G1001" t="s">
        <v>19</v>
      </c>
      <c r="H1001" t="s">
        <v>82</v>
      </c>
      <c r="I1001" t="s">
        <v>2229</v>
      </c>
      <c r="J1001">
        <v>0</v>
      </c>
      <c r="K1001" t="s">
        <v>84</v>
      </c>
      <c r="L1001" t="s">
        <v>85</v>
      </c>
      <c r="M1001" t="s">
        <v>86</v>
      </c>
      <c r="N1001">
        <v>2</v>
      </c>
      <c r="O1001" s="1">
        <v>44669.576215277775</v>
      </c>
      <c r="P1001" s="1">
        <v>44669.590370370373</v>
      </c>
      <c r="Q1001">
        <v>588</v>
      </c>
      <c r="R1001">
        <v>635</v>
      </c>
      <c r="S1001" t="b">
        <v>0</v>
      </c>
      <c r="T1001" t="s">
        <v>87</v>
      </c>
      <c r="U1001" t="b">
        <v>0</v>
      </c>
      <c r="V1001" t="s">
        <v>531</v>
      </c>
      <c r="W1001" s="1">
        <v>44669.584039351852</v>
      </c>
      <c r="X1001">
        <v>272</v>
      </c>
      <c r="Y1001">
        <v>37</v>
      </c>
      <c r="Z1001">
        <v>0</v>
      </c>
      <c r="AA1001">
        <v>37</v>
      </c>
      <c r="AB1001">
        <v>0</v>
      </c>
      <c r="AC1001">
        <v>25</v>
      </c>
      <c r="AD1001">
        <v>-37</v>
      </c>
      <c r="AE1001">
        <v>0</v>
      </c>
      <c r="AF1001">
        <v>0</v>
      </c>
      <c r="AG1001">
        <v>0</v>
      </c>
      <c r="AH1001" t="s">
        <v>182</v>
      </c>
      <c r="AI1001" s="1">
        <v>44669.590370370373</v>
      </c>
      <c r="AJ1001">
        <v>277</v>
      </c>
      <c r="AK1001">
        <v>1</v>
      </c>
      <c r="AL1001">
        <v>0</v>
      </c>
      <c r="AM1001">
        <v>1</v>
      </c>
      <c r="AN1001">
        <v>0</v>
      </c>
      <c r="AO1001">
        <v>1</v>
      </c>
      <c r="AP1001">
        <v>-38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x14ac:dyDescent="0.45">
      <c r="A1002" t="s">
        <v>2230</v>
      </c>
      <c r="B1002" t="s">
        <v>79</v>
      </c>
      <c r="C1002" t="s">
        <v>2224</v>
      </c>
      <c r="D1002" t="s">
        <v>81</v>
      </c>
      <c r="E1002" s="2" t="str">
        <f>HYPERLINK("capsilon://?command=openfolder&amp;siteaddress=FAM.docvelocity-na8.net&amp;folderid=FX4CA23068-198B-6344-CE75-E1329A1BA86B","FX22044989")</f>
        <v>FX22044989</v>
      </c>
      <c r="F1002" t="s">
        <v>19</v>
      </c>
      <c r="G1002" t="s">
        <v>19</v>
      </c>
      <c r="H1002" t="s">
        <v>82</v>
      </c>
      <c r="I1002" t="s">
        <v>2231</v>
      </c>
      <c r="J1002">
        <v>28</v>
      </c>
      <c r="K1002" t="s">
        <v>84</v>
      </c>
      <c r="L1002" t="s">
        <v>85</v>
      </c>
      <c r="M1002" t="s">
        <v>86</v>
      </c>
      <c r="N1002">
        <v>2</v>
      </c>
      <c r="O1002" s="1">
        <v>44669.576331018521</v>
      </c>
      <c r="P1002" s="1">
        <v>44669.59065972222</v>
      </c>
      <c r="Q1002">
        <v>612</v>
      </c>
      <c r="R1002">
        <v>626</v>
      </c>
      <c r="S1002" t="b">
        <v>0</v>
      </c>
      <c r="T1002" t="s">
        <v>87</v>
      </c>
      <c r="U1002" t="b">
        <v>0</v>
      </c>
      <c r="V1002" t="s">
        <v>158</v>
      </c>
      <c r="W1002" s="1">
        <v>44669.581122685187</v>
      </c>
      <c r="X1002">
        <v>401</v>
      </c>
      <c r="Y1002">
        <v>21</v>
      </c>
      <c r="Z1002">
        <v>0</v>
      </c>
      <c r="AA1002">
        <v>21</v>
      </c>
      <c r="AB1002">
        <v>0</v>
      </c>
      <c r="AC1002">
        <v>3</v>
      </c>
      <c r="AD1002">
        <v>7</v>
      </c>
      <c r="AE1002">
        <v>0</v>
      </c>
      <c r="AF1002">
        <v>0</v>
      </c>
      <c r="AG1002">
        <v>0</v>
      </c>
      <c r="AH1002" t="s">
        <v>190</v>
      </c>
      <c r="AI1002" s="1">
        <v>44669.59065972222</v>
      </c>
      <c r="AJ1002">
        <v>225</v>
      </c>
      <c r="AK1002">
        <v>1</v>
      </c>
      <c r="AL1002">
        <v>0</v>
      </c>
      <c r="AM1002">
        <v>1</v>
      </c>
      <c r="AN1002">
        <v>0</v>
      </c>
      <c r="AO1002">
        <v>1</v>
      </c>
      <c r="AP1002">
        <v>6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x14ac:dyDescent="0.45">
      <c r="A1003" t="s">
        <v>2232</v>
      </c>
      <c r="B1003" t="s">
        <v>79</v>
      </c>
      <c r="C1003" t="s">
        <v>2224</v>
      </c>
      <c r="D1003" t="s">
        <v>81</v>
      </c>
      <c r="E1003" s="2" t="str">
        <f>HYPERLINK("capsilon://?command=openfolder&amp;siteaddress=FAM.docvelocity-na8.net&amp;folderid=FX4CA23068-198B-6344-CE75-E1329A1BA86B","FX22044989")</f>
        <v>FX22044989</v>
      </c>
      <c r="F1003" t="s">
        <v>19</v>
      </c>
      <c r="G1003" t="s">
        <v>19</v>
      </c>
      <c r="H1003" t="s">
        <v>82</v>
      </c>
      <c r="I1003" t="s">
        <v>2233</v>
      </c>
      <c r="J1003">
        <v>183</v>
      </c>
      <c r="K1003" t="s">
        <v>84</v>
      </c>
      <c r="L1003" t="s">
        <v>85</v>
      </c>
      <c r="M1003" t="s">
        <v>86</v>
      </c>
      <c r="N1003">
        <v>1</v>
      </c>
      <c r="O1003" s="1">
        <v>44669.577731481484</v>
      </c>
      <c r="P1003" s="1">
        <v>44669.615543981483</v>
      </c>
      <c r="Q1003">
        <v>3062</v>
      </c>
      <c r="R1003">
        <v>205</v>
      </c>
      <c r="S1003" t="b">
        <v>0</v>
      </c>
      <c r="T1003" t="s">
        <v>87</v>
      </c>
      <c r="U1003" t="b">
        <v>0</v>
      </c>
      <c r="V1003" t="s">
        <v>88</v>
      </c>
      <c r="W1003" s="1">
        <v>44669.615543981483</v>
      </c>
      <c r="X1003">
        <v>92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183</v>
      </c>
      <c r="AE1003">
        <v>178</v>
      </c>
      <c r="AF1003">
        <v>0</v>
      </c>
      <c r="AG1003">
        <v>2</v>
      </c>
      <c r="AH1003" t="s">
        <v>87</v>
      </c>
      <c r="AI1003" t="s">
        <v>87</v>
      </c>
      <c r="AJ1003" t="s">
        <v>87</v>
      </c>
      <c r="AK1003" t="s">
        <v>87</v>
      </c>
      <c r="AL1003" t="s">
        <v>87</v>
      </c>
      <c r="AM1003" t="s">
        <v>87</v>
      </c>
      <c r="AN1003" t="s">
        <v>87</v>
      </c>
      <c r="AO1003" t="s">
        <v>87</v>
      </c>
      <c r="AP1003" t="s">
        <v>87</v>
      </c>
      <c r="AQ1003" t="s">
        <v>87</v>
      </c>
      <c r="AR1003" t="s">
        <v>87</v>
      </c>
      <c r="AS1003" t="s">
        <v>87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x14ac:dyDescent="0.45">
      <c r="A1004" t="s">
        <v>2234</v>
      </c>
      <c r="B1004" t="s">
        <v>79</v>
      </c>
      <c r="C1004" t="s">
        <v>2158</v>
      </c>
      <c r="D1004" t="s">
        <v>81</v>
      </c>
      <c r="E1004" s="2" t="str">
        <f>HYPERLINK("capsilon://?command=openfolder&amp;siteaddress=FAM.docvelocity-na8.net&amp;folderid=FXC9ED1A81-1A91-D762-EF19-5E0E9AFBA85F","FX22045824")</f>
        <v>FX22045824</v>
      </c>
      <c r="F1004" t="s">
        <v>19</v>
      </c>
      <c r="G1004" t="s">
        <v>19</v>
      </c>
      <c r="H1004" t="s">
        <v>82</v>
      </c>
      <c r="I1004" t="s">
        <v>2235</v>
      </c>
      <c r="J1004">
        <v>0</v>
      </c>
      <c r="K1004" t="s">
        <v>84</v>
      </c>
      <c r="L1004" t="s">
        <v>85</v>
      </c>
      <c r="M1004" t="s">
        <v>86</v>
      </c>
      <c r="N1004">
        <v>2</v>
      </c>
      <c r="O1004" s="1">
        <v>44669.593981481485</v>
      </c>
      <c r="P1004" s="1">
        <v>44669.610775462963</v>
      </c>
      <c r="Q1004">
        <v>1189</v>
      </c>
      <c r="R1004">
        <v>262</v>
      </c>
      <c r="S1004" t="b">
        <v>0</v>
      </c>
      <c r="T1004" t="s">
        <v>87</v>
      </c>
      <c r="U1004" t="b">
        <v>0</v>
      </c>
      <c r="V1004" t="s">
        <v>148</v>
      </c>
      <c r="W1004" s="1">
        <v>44669.59578703704</v>
      </c>
      <c r="X1004">
        <v>152</v>
      </c>
      <c r="Y1004">
        <v>9</v>
      </c>
      <c r="Z1004">
        <v>0</v>
      </c>
      <c r="AA1004">
        <v>9</v>
      </c>
      <c r="AB1004">
        <v>0</v>
      </c>
      <c r="AC1004">
        <v>2</v>
      </c>
      <c r="AD1004">
        <v>-9</v>
      </c>
      <c r="AE1004">
        <v>0</v>
      </c>
      <c r="AF1004">
        <v>0</v>
      </c>
      <c r="AG1004">
        <v>0</v>
      </c>
      <c r="AH1004" t="s">
        <v>99</v>
      </c>
      <c r="AI1004" s="1">
        <v>44669.610775462963</v>
      </c>
      <c r="AJ1004">
        <v>105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-9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x14ac:dyDescent="0.45">
      <c r="A1005" t="s">
        <v>2236</v>
      </c>
      <c r="B1005" t="s">
        <v>79</v>
      </c>
      <c r="C1005" t="s">
        <v>2237</v>
      </c>
      <c r="D1005" t="s">
        <v>81</v>
      </c>
      <c r="E1005" s="2" t="str">
        <f t="shared" ref="E1005:E1011" si="26">HYPERLINK("capsilon://?command=openfolder&amp;siteaddress=FAM.docvelocity-na8.net&amp;folderid=FXBF192D61-E875-3AE0-AAA6-93A6534C5117","FX22045196")</f>
        <v>FX22045196</v>
      </c>
      <c r="F1005" t="s">
        <v>19</v>
      </c>
      <c r="G1005" t="s">
        <v>19</v>
      </c>
      <c r="H1005" t="s">
        <v>82</v>
      </c>
      <c r="I1005" t="s">
        <v>2238</v>
      </c>
      <c r="J1005">
        <v>79</v>
      </c>
      <c r="K1005" t="s">
        <v>84</v>
      </c>
      <c r="L1005" t="s">
        <v>85</v>
      </c>
      <c r="M1005" t="s">
        <v>86</v>
      </c>
      <c r="N1005">
        <v>2</v>
      </c>
      <c r="O1005" s="1">
        <v>44669.594814814816</v>
      </c>
      <c r="P1005" s="1">
        <v>44669.615706018521</v>
      </c>
      <c r="Q1005">
        <v>1023</v>
      </c>
      <c r="R1005">
        <v>782</v>
      </c>
      <c r="S1005" t="b">
        <v>0</v>
      </c>
      <c r="T1005" t="s">
        <v>87</v>
      </c>
      <c r="U1005" t="b">
        <v>0</v>
      </c>
      <c r="V1005" t="s">
        <v>148</v>
      </c>
      <c r="W1005" s="1">
        <v>44669.599930555552</v>
      </c>
      <c r="X1005">
        <v>357</v>
      </c>
      <c r="Y1005">
        <v>74</v>
      </c>
      <c r="Z1005">
        <v>0</v>
      </c>
      <c r="AA1005">
        <v>74</v>
      </c>
      <c r="AB1005">
        <v>0</v>
      </c>
      <c r="AC1005">
        <v>1</v>
      </c>
      <c r="AD1005">
        <v>5</v>
      </c>
      <c r="AE1005">
        <v>0</v>
      </c>
      <c r="AF1005">
        <v>0</v>
      </c>
      <c r="AG1005">
        <v>0</v>
      </c>
      <c r="AH1005" t="s">
        <v>99</v>
      </c>
      <c r="AI1005" s="1">
        <v>44669.615706018521</v>
      </c>
      <c r="AJ1005">
        <v>425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5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x14ac:dyDescent="0.45">
      <c r="A1006" t="s">
        <v>2239</v>
      </c>
      <c r="B1006" t="s">
        <v>79</v>
      </c>
      <c r="C1006" t="s">
        <v>2237</v>
      </c>
      <c r="D1006" t="s">
        <v>81</v>
      </c>
      <c r="E1006" s="2" t="str">
        <f t="shared" si="26"/>
        <v>FX22045196</v>
      </c>
      <c r="F1006" t="s">
        <v>19</v>
      </c>
      <c r="G1006" t="s">
        <v>19</v>
      </c>
      <c r="H1006" t="s">
        <v>82</v>
      </c>
      <c r="I1006" t="s">
        <v>2240</v>
      </c>
      <c r="J1006">
        <v>59</v>
      </c>
      <c r="K1006" t="s">
        <v>84</v>
      </c>
      <c r="L1006" t="s">
        <v>85</v>
      </c>
      <c r="M1006" t="s">
        <v>86</v>
      </c>
      <c r="N1006">
        <v>2</v>
      </c>
      <c r="O1006" s="1">
        <v>44669.594930555555</v>
      </c>
      <c r="P1006" s="1">
        <v>44669.619108796294</v>
      </c>
      <c r="Q1006">
        <v>1642</v>
      </c>
      <c r="R1006">
        <v>447</v>
      </c>
      <c r="S1006" t="b">
        <v>0</v>
      </c>
      <c r="T1006" t="s">
        <v>87</v>
      </c>
      <c r="U1006" t="b">
        <v>0</v>
      </c>
      <c r="V1006" t="s">
        <v>531</v>
      </c>
      <c r="W1006" s="1">
        <v>44669.598402777781</v>
      </c>
      <c r="X1006">
        <v>153</v>
      </c>
      <c r="Y1006">
        <v>54</v>
      </c>
      <c r="Z1006">
        <v>0</v>
      </c>
      <c r="AA1006">
        <v>54</v>
      </c>
      <c r="AB1006">
        <v>0</v>
      </c>
      <c r="AC1006">
        <v>0</v>
      </c>
      <c r="AD1006">
        <v>5</v>
      </c>
      <c r="AE1006">
        <v>0</v>
      </c>
      <c r="AF1006">
        <v>0</v>
      </c>
      <c r="AG1006">
        <v>0</v>
      </c>
      <c r="AH1006" t="s">
        <v>99</v>
      </c>
      <c r="AI1006" s="1">
        <v>44669.619108796294</v>
      </c>
      <c r="AJ1006">
        <v>294</v>
      </c>
      <c r="AK1006">
        <v>1</v>
      </c>
      <c r="AL1006">
        <v>0</v>
      </c>
      <c r="AM1006">
        <v>1</v>
      </c>
      <c r="AN1006">
        <v>0</v>
      </c>
      <c r="AO1006">
        <v>1</v>
      </c>
      <c r="AP1006">
        <v>4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x14ac:dyDescent="0.45">
      <c r="A1007" t="s">
        <v>2241</v>
      </c>
      <c r="B1007" t="s">
        <v>79</v>
      </c>
      <c r="C1007" t="s">
        <v>2237</v>
      </c>
      <c r="D1007" t="s">
        <v>81</v>
      </c>
      <c r="E1007" s="2" t="str">
        <f t="shared" si="26"/>
        <v>FX22045196</v>
      </c>
      <c r="F1007" t="s">
        <v>19</v>
      </c>
      <c r="G1007" t="s">
        <v>19</v>
      </c>
      <c r="H1007" t="s">
        <v>82</v>
      </c>
      <c r="I1007" t="s">
        <v>2242</v>
      </c>
      <c r="J1007">
        <v>79</v>
      </c>
      <c r="K1007" t="s">
        <v>84</v>
      </c>
      <c r="L1007" t="s">
        <v>85</v>
      </c>
      <c r="M1007" t="s">
        <v>86</v>
      </c>
      <c r="N1007">
        <v>2</v>
      </c>
      <c r="O1007" s="1">
        <v>44669.595208333332</v>
      </c>
      <c r="P1007" s="1">
        <v>44669.687025462961</v>
      </c>
      <c r="Q1007">
        <v>7594</v>
      </c>
      <c r="R1007">
        <v>339</v>
      </c>
      <c r="S1007" t="b">
        <v>0</v>
      </c>
      <c r="T1007" t="s">
        <v>87</v>
      </c>
      <c r="U1007" t="b">
        <v>0</v>
      </c>
      <c r="V1007" t="s">
        <v>531</v>
      </c>
      <c r="W1007" s="1">
        <v>44669.599814814814</v>
      </c>
      <c r="X1007">
        <v>122</v>
      </c>
      <c r="Y1007">
        <v>74</v>
      </c>
      <c r="Z1007">
        <v>0</v>
      </c>
      <c r="AA1007">
        <v>74</v>
      </c>
      <c r="AB1007">
        <v>0</v>
      </c>
      <c r="AC1007">
        <v>0</v>
      </c>
      <c r="AD1007">
        <v>5</v>
      </c>
      <c r="AE1007">
        <v>0</v>
      </c>
      <c r="AF1007">
        <v>0</v>
      </c>
      <c r="AG1007">
        <v>0</v>
      </c>
      <c r="AH1007" t="s">
        <v>479</v>
      </c>
      <c r="AI1007" s="1">
        <v>44669.687025462961</v>
      </c>
      <c r="AJ1007">
        <v>187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5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x14ac:dyDescent="0.45">
      <c r="A1008" t="s">
        <v>2243</v>
      </c>
      <c r="B1008" t="s">
        <v>79</v>
      </c>
      <c r="C1008" t="s">
        <v>2237</v>
      </c>
      <c r="D1008" t="s">
        <v>81</v>
      </c>
      <c r="E1008" s="2" t="str">
        <f t="shared" si="26"/>
        <v>FX22045196</v>
      </c>
      <c r="F1008" t="s">
        <v>19</v>
      </c>
      <c r="G1008" t="s">
        <v>19</v>
      </c>
      <c r="H1008" t="s">
        <v>82</v>
      </c>
      <c r="I1008" t="s">
        <v>2244</v>
      </c>
      <c r="J1008">
        <v>43</v>
      </c>
      <c r="K1008" t="s">
        <v>84</v>
      </c>
      <c r="L1008" t="s">
        <v>85</v>
      </c>
      <c r="M1008" t="s">
        <v>86</v>
      </c>
      <c r="N1008">
        <v>2</v>
      </c>
      <c r="O1008" s="1">
        <v>44669.595416666663</v>
      </c>
      <c r="P1008" s="1">
        <v>44669.690324074072</v>
      </c>
      <c r="Q1008">
        <v>7684</v>
      </c>
      <c r="R1008">
        <v>516</v>
      </c>
      <c r="S1008" t="b">
        <v>0</v>
      </c>
      <c r="T1008" t="s">
        <v>87</v>
      </c>
      <c r="U1008" t="b">
        <v>0</v>
      </c>
      <c r="V1008" t="s">
        <v>531</v>
      </c>
      <c r="W1008" s="1">
        <v>44669.602372685185</v>
      </c>
      <c r="X1008">
        <v>220</v>
      </c>
      <c r="Y1008">
        <v>54</v>
      </c>
      <c r="Z1008">
        <v>0</v>
      </c>
      <c r="AA1008">
        <v>54</v>
      </c>
      <c r="AB1008">
        <v>0</v>
      </c>
      <c r="AC1008">
        <v>21</v>
      </c>
      <c r="AD1008">
        <v>-11</v>
      </c>
      <c r="AE1008">
        <v>0</v>
      </c>
      <c r="AF1008">
        <v>0</v>
      </c>
      <c r="AG1008">
        <v>0</v>
      </c>
      <c r="AH1008" t="s">
        <v>479</v>
      </c>
      <c r="AI1008" s="1">
        <v>44669.690324074072</v>
      </c>
      <c r="AJ1008">
        <v>285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-11</v>
      </c>
      <c r="AQ1008">
        <v>0</v>
      </c>
      <c r="AR1008">
        <v>0</v>
      </c>
      <c r="AS1008">
        <v>0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x14ac:dyDescent="0.45">
      <c r="A1009" t="s">
        <v>2245</v>
      </c>
      <c r="B1009" t="s">
        <v>79</v>
      </c>
      <c r="C1009" t="s">
        <v>2237</v>
      </c>
      <c r="D1009" t="s">
        <v>81</v>
      </c>
      <c r="E1009" s="2" t="str">
        <f t="shared" si="26"/>
        <v>FX22045196</v>
      </c>
      <c r="F1009" t="s">
        <v>19</v>
      </c>
      <c r="G1009" t="s">
        <v>19</v>
      </c>
      <c r="H1009" t="s">
        <v>82</v>
      </c>
      <c r="I1009" t="s">
        <v>2246</v>
      </c>
      <c r="J1009">
        <v>28</v>
      </c>
      <c r="K1009" t="s">
        <v>84</v>
      </c>
      <c r="L1009" t="s">
        <v>85</v>
      </c>
      <c r="M1009" t="s">
        <v>86</v>
      </c>
      <c r="N1009">
        <v>2</v>
      </c>
      <c r="O1009" s="1">
        <v>44669.595902777779</v>
      </c>
      <c r="P1009" s="1">
        <v>44669.695509259262</v>
      </c>
      <c r="Q1009">
        <v>8116</v>
      </c>
      <c r="R1009">
        <v>490</v>
      </c>
      <c r="S1009" t="b">
        <v>0</v>
      </c>
      <c r="T1009" t="s">
        <v>87</v>
      </c>
      <c r="U1009" t="b">
        <v>0</v>
      </c>
      <c r="V1009" t="s">
        <v>148</v>
      </c>
      <c r="W1009" s="1">
        <v>44669.602905092594</v>
      </c>
      <c r="X1009">
        <v>256</v>
      </c>
      <c r="Y1009">
        <v>21</v>
      </c>
      <c r="Z1009">
        <v>0</v>
      </c>
      <c r="AA1009">
        <v>21</v>
      </c>
      <c r="AB1009">
        <v>0</v>
      </c>
      <c r="AC1009">
        <v>0</v>
      </c>
      <c r="AD1009">
        <v>7</v>
      </c>
      <c r="AE1009">
        <v>0</v>
      </c>
      <c r="AF1009">
        <v>0</v>
      </c>
      <c r="AG1009">
        <v>0</v>
      </c>
      <c r="AH1009" t="s">
        <v>479</v>
      </c>
      <c r="AI1009" s="1">
        <v>44669.695509259262</v>
      </c>
      <c r="AJ1009">
        <v>219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7</v>
      </c>
      <c r="AQ1009">
        <v>0</v>
      </c>
      <c r="AR1009">
        <v>0</v>
      </c>
      <c r="AS1009">
        <v>0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x14ac:dyDescent="0.45">
      <c r="A1010" t="s">
        <v>2247</v>
      </c>
      <c r="B1010" t="s">
        <v>79</v>
      </c>
      <c r="C1010" t="s">
        <v>2237</v>
      </c>
      <c r="D1010" t="s">
        <v>81</v>
      </c>
      <c r="E1010" s="2" t="str">
        <f t="shared" si="26"/>
        <v>FX22045196</v>
      </c>
      <c r="F1010" t="s">
        <v>19</v>
      </c>
      <c r="G1010" t="s">
        <v>19</v>
      </c>
      <c r="H1010" t="s">
        <v>82</v>
      </c>
      <c r="I1010" t="s">
        <v>2248</v>
      </c>
      <c r="J1010">
        <v>28</v>
      </c>
      <c r="K1010" t="s">
        <v>84</v>
      </c>
      <c r="L1010" t="s">
        <v>85</v>
      </c>
      <c r="M1010" t="s">
        <v>86</v>
      </c>
      <c r="N1010">
        <v>2</v>
      </c>
      <c r="O1010" s="1">
        <v>44669.596018518518</v>
      </c>
      <c r="P1010" s="1">
        <v>44669.692962962959</v>
      </c>
      <c r="Q1010">
        <v>7968</v>
      </c>
      <c r="R1010">
        <v>408</v>
      </c>
      <c r="S1010" t="b">
        <v>0</v>
      </c>
      <c r="T1010" t="s">
        <v>87</v>
      </c>
      <c r="U1010" t="b">
        <v>0</v>
      </c>
      <c r="V1010" t="s">
        <v>1394</v>
      </c>
      <c r="W1010" s="1">
        <v>44669.603275462963</v>
      </c>
      <c r="X1010">
        <v>181</v>
      </c>
      <c r="Y1010">
        <v>21</v>
      </c>
      <c r="Z1010">
        <v>0</v>
      </c>
      <c r="AA1010">
        <v>21</v>
      </c>
      <c r="AB1010">
        <v>0</v>
      </c>
      <c r="AC1010">
        <v>0</v>
      </c>
      <c r="AD1010">
        <v>7</v>
      </c>
      <c r="AE1010">
        <v>0</v>
      </c>
      <c r="AF1010">
        <v>0</v>
      </c>
      <c r="AG1010">
        <v>0</v>
      </c>
      <c r="AH1010" t="s">
        <v>479</v>
      </c>
      <c r="AI1010" s="1">
        <v>44669.692962962959</v>
      </c>
      <c r="AJ1010">
        <v>227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7</v>
      </c>
      <c r="AQ1010">
        <v>0</v>
      </c>
      <c r="AR1010">
        <v>0</v>
      </c>
      <c r="AS1010">
        <v>0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x14ac:dyDescent="0.45">
      <c r="A1011" t="s">
        <v>2249</v>
      </c>
      <c r="B1011" t="s">
        <v>79</v>
      </c>
      <c r="C1011" t="s">
        <v>2237</v>
      </c>
      <c r="D1011" t="s">
        <v>81</v>
      </c>
      <c r="E1011" s="2" t="str">
        <f t="shared" si="26"/>
        <v>FX22045196</v>
      </c>
      <c r="F1011" t="s">
        <v>19</v>
      </c>
      <c r="G1011" t="s">
        <v>19</v>
      </c>
      <c r="H1011" t="s">
        <v>82</v>
      </c>
      <c r="I1011" t="s">
        <v>2250</v>
      </c>
      <c r="J1011">
        <v>28</v>
      </c>
      <c r="K1011" t="s">
        <v>84</v>
      </c>
      <c r="L1011" t="s">
        <v>85</v>
      </c>
      <c r="M1011" t="s">
        <v>86</v>
      </c>
      <c r="N1011">
        <v>2</v>
      </c>
      <c r="O1011" s="1">
        <v>44669.596550925926</v>
      </c>
      <c r="P1011" s="1">
        <v>44669.697777777779</v>
      </c>
      <c r="Q1011">
        <v>8396</v>
      </c>
      <c r="R1011">
        <v>350</v>
      </c>
      <c r="S1011" t="b">
        <v>0</v>
      </c>
      <c r="T1011" t="s">
        <v>87</v>
      </c>
      <c r="U1011" t="b">
        <v>0</v>
      </c>
      <c r="V1011" t="s">
        <v>531</v>
      </c>
      <c r="W1011" s="1">
        <v>44669.604166666664</v>
      </c>
      <c r="X1011">
        <v>154</v>
      </c>
      <c r="Y1011">
        <v>21</v>
      </c>
      <c r="Z1011">
        <v>0</v>
      </c>
      <c r="AA1011">
        <v>21</v>
      </c>
      <c r="AB1011">
        <v>0</v>
      </c>
      <c r="AC1011">
        <v>4</v>
      </c>
      <c r="AD1011">
        <v>7</v>
      </c>
      <c r="AE1011">
        <v>0</v>
      </c>
      <c r="AF1011">
        <v>0</v>
      </c>
      <c r="AG1011">
        <v>0</v>
      </c>
      <c r="AH1011" t="s">
        <v>479</v>
      </c>
      <c r="AI1011" s="1">
        <v>44669.697777777779</v>
      </c>
      <c r="AJ1011">
        <v>196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7</v>
      </c>
      <c r="AQ1011">
        <v>0</v>
      </c>
      <c r="AR1011">
        <v>0</v>
      </c>
      <c r="AS1011">
        <v>0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x14ac:dyDescent="0.45">
      <c r="A1012" t="s">
        <v>2251</v>
      </c>
      <c r="B1012" t="s">
        <v>79</v>
      </c>
      <c r="C1012" t="s">
        <v>2252</v>
      </c>
      <c r="D1012" t="s">
        <v>81</v>
      </c>
      <c r="E1012" s="2" t="str">
        <f>HYPERLINK("capsilon://?command=openfolder&amp;siteaddress=FAM.docvelocity-na8.net&amp;folderid=FXE7AF45BB-93E1-E0D7-BD78-1FDF89AF7292","FX22043954")</f>
        <v>FX22043954</v>
      </c>
      <c r="F1012" t="s">
        <v>19</v>
      </c>
      <c r="G1012" t="s">
        <v>19</v>
      </c>
      <c r="H1012" t="s">
        <v>82</v>
      </c>
      <c r="I1012" t="s">
        <v>2253</v>
      </c>
      <c r="J1012">
        <v>0</v>
      </c>
      <c r="K1012" t="s">
        <v>84</v>
      </c>
      <c r="L1012" t="s">
        <v>85</v>
      </c>
      <c r="M1012" t="s">
        <v>86</v>
      </c>
      <c r="N1012">
        <v>2</v>
      </c>
      <c r="O1012" s="1">
        <v>44669.597060185188</v>
      </c>
      <c r="P1012" s="1">
        <v>44669.72278935185</v>
      </c>
      <c r="Q1012">
        <v>8740</v>
      </c>
      <c r="R1012">
        <v>2123</v>
      </c>
      <c r="S1012" t="b">
        <v>0</v>
      </c>
      <c r="T1012" t="s">
        <v>87</v>
      </c>
      <c r="U1012" t="b">
        <v>0</v>
      </c>
      <c r="V1012" t="s">
        <v>1394</v>
      </c>
      <c r="W1012" s="1">
        <v>44669.61986111111</v>
      </c>
      <c r="X1012">
        <v>1432</v>
      </c>
      <c r="Y1012">
        <v>104</v>
      </c>
      <c r="Z1012">
        <v>0</v>
      </c>
      <c r="AA1012">
        <v>104</v>
      </c>
      <c r="AB1012">
        <v>0</v>
      </c>
      <c r="AC1012">
        <v>65</v>
      </c>
      <c r="AD1012">
        <v>-104</v>
      </c>
      <c r="AE1012">
        <v>0</v>
      </c>
      <c r="AF1012">
        <v>0</v>
      </c>
      <c r="AG1012">
        <v>0</v>
      </c>
      <c r="AH1012" t="s">
        <v>479</v>
      </c>
      <c r="AI1012" s="1">
        <v>44669.72278935185</v>
      </c>
      <c r="AJ1012">
        <v>613</v>
      </c>
      <c r="AK1012">
        <v>5</v>
      </c>
      <c r="AL1012">
        <v>0</v>
      </c>
      <c r="AM1012">
        <v>5</v>
      </c>
      <c r="AN1012">
        <v>0</v>
      </c>
      <c r="AO1012">
        <v>4</v>
      </c>
      <c r="AP1012">
        <v>-109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x14ac:dyDescent="0.45">
      <c r="A1013" t="s">
        <v>2254</v>
      </c>
      <c r="B1013" t="s">
        <v>79</v>
      </c>
      <c r="C1013" t="s">
        <v>2215</v>
      </c>
      <c r="D1013" t="s">
        <v>81</v>
      </c>
      <c r="E1013" s="2" t="str">
        <f>HYPERLINK("capsilon://?command=openfolder&amp;siteaddress=FAM.docvelocity-na8.net&amp;folderid=FXC7949793-4166-4628-032F-CC80F3165D22","FX22046371")</f>
        <v>FX22046371</v>
      </c>
      <c r="F1013" t="s">
        <v>19</v>
      </c>
      <c r="G1013" t="s">
        <v>19</v>
      </c>
      <c r="H1013" t="s">
        <v>82</v>
      </c>
      <c r="I1013" t="s">
        <v>2216</v>
      </c>
      <c r="J1013">
        <v>760</v>
      </c>
      <c r="K1013" t="s">
        <v>84</v>
      </c>
      <c r="L1013" t="s">
        <v>85</v>
      </c>
      <c r="M1013" t="s">
        <v>86</v>
      </c>
      <c r="N1013">
        <v>2</v>
      </c>
      <c r="O1013" s="1">
        <v>44669.612974537034</v>
      </c>
      <c r="P1013" s="1">
        <v>44669.656018518515</v>
      </c>
      <c r="Q1013">
        <v>176</v>
      </c>
      <c r="R1013">
        <v>3543</v>
      </c>
      <c r="S1013" t="b">
        <v>0</v>
      </c>
      <c r="T1013" t="s">
        <v>87</v>
      </c>
      <c r="U1013" t="b">
        <v>1</v>
      </c>
      <c r="V1013" t="s">
        <v>531</v>
      </c>
      <c r="W1013" s="1">
        <v>44669.630694444444</v>
      </c>
      <c r="X1013">
        <v>1437</v>
      </c>
      <c r="Y1013">
        <v>446</v>
      </c>
      <c r="Z1013">
        <v>0</v>
      </c>
      <c r="AA1013">
        <v>446</v>
      </c>
      <c r="AB1013">
        <v>166</v>
      </c>
      <c r="AC1013">
        <v>51</v>
      </c>
      <c r="AD1013">
        <v>314</v>
      </c>
      <c r="AE1013">
        <v>0</v>
      </c>
      <c r="AF1013">
        <v>0</v>
      </c>
      <c r="AG1013">
        <v>0</v>
      </c>
      <c r="AH1013" t="s">
        <v>115</v>
      </c>
      <c r="AI1013" s="1">
        <v>44669.656018518515</v>
      </c>
      <c r="AJ1013">
        <v>2083</v>
      </c>
      <c r="AK1013">
        <v>8</v>
      </c>
      <c r="AL1013">
        <v>0</v>
      </c>
      <c r="AM1013">
        <v>8</v>
      </c>
      <c r="AN1013">
        <v>151</v>
      </c>
      <c r="AO1013">
        <v>8</v>
      </c>
      <c r="AP1013">
        <v>306</v>
      </c>
      <c r="AQ1013">
        <v>0</v>
      </c>
      <c r="AR1013">
        <v>0</v>
      </c>
      <c r="AS1013">
        <v>0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x14ac:dyDescent="0.45">
      <c r="A1014" t="s">
        <v>2255</v>
      </c>
      <c r="B1014" t="s">
        <v>79</v>
      </c>
      <c r="C1014" t="s">
        <v>2218</v>
      </c>
      <c r="D1014" t="s">
        <v>81</v>
      </c>
      <c r="E1014" s="2" t="str">
        <f>HYPERLINK("capsilon://?command=openfolder&amp;siteaddress=FAM.docvelocity-na8.net&amp;folderid=FXDA2666EA-9450-E02A-A45D-FDC895C31E22","FX22046081")</f>
        <v>FX22046081</v>
      </c>
      <c r="F1014" t="s">
        <v>19</v>
      </c>
      <c r="G1014" t="s">
        <v>19</v>
      </c>
      <c r="H1014" t="s">
        <v>82</v>
      </c>
      <c r="I1014" t="s">
        <v>2219</v>
      </c>
      <c r="J1014">
        <v>386</v>
      </c>
      <c r="K1014" t="s">
        <v>84</v>
      </c>
      <c r="L1014" t="s">
        <v>85</v>
      </c>
      <c r="M1014" t="s">
        <v>86</v>
      </c>
      <c r="N1014">
        <v>2</v>
      </c>
      <c r="O1014" s="1">
        <v>44669.613888888889</v>
      </c>
      <c r="P1014" s="1">
        <v>44669.659490740742</v>
      </c>
      <c r="Q1014">
        <v>1309</v>
      </c>
      <c r="R1014">
        <v>2631</v>
      </c>
      <c r="S1014" t="b">
        <v>0</v>
      </c>
      <c r="T1014" t="s">
        <v>87</v>
      </c>
      <c r="U1014" t="b">
        <v>1</v>
      </c>
      <c r="V1014" t="s">
        <v>1549</v>
      </c>
      <c r="W1014" s="1">
        <v>44669.624178240738</v>
      </c>
      <c r="X1014">
        <v>823</v>
      </c>
      <c r="Y1014">
        <v>335</v>
      </c>
      <c r="Z1014">
        <v>0</v>
      </c>
      <c r="AA1014">
        <v>335</v>
      </c>
      <c r="AB1014">
        <v>0</v>
      </c>
      <c r="AC1014">
        <v>17</v>
      </c>
      <c r="AD1014">
        <v>51</v>
      </c>
      <c r="AE1014">
        <v>0</v>
      </c>
      <c r="AF1014">
        <v>0</v>
      </c>
      <c r="AG1014">
        <v>0</v>
      </c>
      <c r="AH1014" t="s">
        <v>182</v>
      </c>
      <c r="AI1014" s="1">
        <v>44669.659490740742</v>
      </c>
      <c r="AJ1014">
        <v>1760</v>
      </c>
      <c r="AK1014">
        <v>21</v>
      </c>
      <c r="AL1014">
        <v>0</v>
      </c>
      <c r="AM1014">
        <v>21</v>
      </c>
      <c r="AN1014">
        <v>0</v>
      </c>
      <c r="AO1014">
        <v>21</v>
      </c>
      <c r="AP1014">
        <v>30</v>
      </c>
      <c r="AQ1014">
        <v>0</v>
      </c>
      <c r="AR1014">
        <v>0</v>
      </c>
      <c r="AS1014">
        <v>0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x14ac:dyDescent="0.45">
      <c r="A1015" t="s">
        <v>2256</v>
      </c>
      <c r="B1015" t="s">
        <v>79</v>
      </c>
      <c r="C1015" t="s">
        <v>2221</v>
      </c>
      <c r="D1015" t="s">
        <v>81</v>
      </c>
      <c r="E1015" s="2" t="str">
        <f>HYPERLINK("capsilon://?command=openfolder&amp;siteaddress=FAM.docvelocity-na8.net&amp;folderid=FXDC54CA48-3854-5135-83BB-1554E4C6E3F8","FX22043969")</f>
        <v>FX22043969</v>
      </c>
      <c r="F1015" t="s">
        <v>19</v>
      </c>
      <c r="G1015" t="s">
        <v>19</v>
      </c>
      <c r="H1015" t="s">
        <v>82</v>
      </c>
      <c r="I1015" t="s">
        <v>2222</v>
      </c>
      <c r="J1015">
        <v>215</v>
      </c>
      <c r="K1015" t="s">
        <v>84</v>
      </c>
      <c r="L1015" t="s">
        <v>85</v>
      </c>
      <c r="M1015" t="s">
        <v>86</v>
      </c>
      <c r="N1015">
        <v>2</v>
      </c>
      <c r="O1015" s="1">
        <v>44669.615219907406</v>
      </c>
      <c r="P1015" s="1">
        <v>44669.69017361111</v>
      </c>
      <c r="Q1015">
        <v>2738</v>
      </c>
      <c r="R1015">
        <v>3738</v>
      </c>
      <c r="S1015" t="b">
        <v>0</v>
      </c>
      <c r="T1015" t="s">
        <v>87</v>
      </c>
      <c r="U1015" t="b">
        <v>1</v>
      </c>
      <c r="V1015" t="s">
        <v>151</v>
      </c>
      <c r="W1015" s="1">
        <v>44669.64130787037</v>
      </c>
      <c r="X1015">
        <v>2236</v>
      </c>
      <c r="Y1015">
        <v>150</v>
      </c>
      <c r="Z1015">
        <v>0</v>
      </c>
      <c r="AA1015">
        <v>150</v>
      </c>
      <c r="AB1015">
        <v>0</v>
      </c>
      <c r="AC1015">
        <v>79</v>
      </c>
      <c r="AD1015">
        <v>65</v>
      </c>
      <c r="AE1015">
        <v>0</v>
      </c>
      <c r="AF1015">
        <v>0</v>
      </c>
      <c r="AG1015">
        <v>0</v>
      </c>
      <c r="AH1015" t="s">
        <v>182</v>
      </c>
      <c r="AI1015" s="1">
        <v>44669.69017361111</v>
      </c>
      <c r="AJ1015">
        <v>1456</v>
      </c>
      <c r="AK1015">
        <v>6</v>
      </c>
      <c r="AL1015">
        <v>0</v>
      </c>
      <c r="AM1015">
        <v>6</v>
      </c>
      <c r="AN1015">
        <v>0</v>
      </c>
      <c r="AO1015">
        <v>6</v>
      </c>
      <c r="AP1015">
        <v>59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x14ac:dyDescent="0.45">
      <c r="A1016" t="s">
        <v>2257</v>
      </c>
      <c r="B1016" t="s">
        <v>79</v>
      </c>
      <c r="C1016" t="s">
        <v>2224</v>
      </c>
      <c r="D1016" t="s">
        <v>81</v>
      </c>
      <c r="E1016" s="2" t="str">
        <f>HYPERLINK("capsilon://?command=openfolder&amp;siteaddress=FAM.docvelocity-na8.net&amp;folderid=FX4CA23068-198B-6344-CE75-E1329A1BA86B","FX22044989")</f>
        <v>FX22044989</v>
      </c>
      <c r="F1016" t="s">
        <v>19</v>
      </c>
      <c r="G1016" t="s">
        <v>19</v>
      </c>
      <c r="H1016" t="s">
        <v>82</v>
      </c>
      <c r="I1016" t="s">
        <v>2233</v>
      </c>
      <c r="J1016">
        <v>207</v>
      </c>
      <c r="K1016" t="s">
        <v>84</v>
      </c>
      <c r="L1016" t="s">
        <v>85</v>
      </c>
      <c r="M1016" t="s">
        <v>86</v>
      </c>
      <c r="N1016">
        <v>2</v>
      </c>
      <c r="O1016" s="1">
        <v>44669.616342592592</v>
      </c>
      <c r="P1016" s="1">
        <v>44669.684328703705</v>
      </c>
      <c r="Q1016">
        <v>3098</v>
      </c>
      <c r="R1016">
        <v>2776</v>
      </c>
      <c r="S1016" t="b">
        <v>0</v>
      </c>
      <c r="T1016" t="s">
        <v>87</v>
      </c>
      <c r="U1016" t="b">
        <v>1</v>
      </c>
      <c r="V1016" t="s">
        <v>1394</v>
      </c>
      <c r="W1016" s="1">
        <v>44669.643900462965</v>
      </c>
      <c r="X1016">
        <v>2076</v>
      </c>
      <c r="Y1016">
        <v>187</v>
      </c>
      <c r="Z1016">
        <v>0</v>
      </c>
      <c r="AA1016">
        <v>187</v>
      </c>
      <c r="AB1016">
        <v>0</v>
      </c>
      <c r="AC1016">
        <v>50</v>
      </c>
      <c r="AD1016">
        <v>20</v>
      </c>
      <c r="AE1016">
        <v>0</v>
      </c>
      <c r="AF1016">
        <v>0</v>
      </c>
      <c r="AG1016">
        <v>0</v>
      </c>
      <c r="AH1016" t="s">
        <v>115</v>
      </c>
      <c r="AI1016" s="1">
        <v>44669.684328703705</v>
      </c>
      <c r="AJ1016">
        <v>677</v>
      </c>
      <c r="AK1016">
        <v>3</v>
      </c>
      <c r="AL1016">
        <v>0</v>
      </c>
      <c r="AM1016">
        <v>3</v>
      </c>
      <c r="AN1016">
        <v>0</v>
      </c>
      <c r="AO1016">
        <v>3</v>
      </c>
      <c r="AP1016">
        <v>17</v>
      </c>
      <c r="AQ1016">
        <v>0</v>
      </c>
      <c r="AR1016">
        <v>0</v>
      </c>
      <c r="AS1016">
        <v>0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x14ac:dyDescent="0.45">
      <c r="A1017" t="s">
        <v>2258</v>
      </c>
      <c r="B1017" t="s">
        <v>79</v>
      </c>
      <c r="C1017" t="s">
        <v>2259</v>
      </c>
      <c r="D1017" t="s">
        <v>81</v>
      </c>
      <c r="E1017" s="2" t="str">
        <f>HYPERLINK("capsilon://?command=openfolder&amp;siteaddress=FAM.docvelocity-na8.net&amp;folderid=FX3E456EE3-0DE4-D416-30F1-D538742D9949","FX22044172")</f>
        <v>FX22044172</v>
      </c>
      <c r="F1017" t="s">
        <v>19</v>
      </c>
      <c r="G1017" t="s">
        <v>19</v>
      </c>
      <c r="H1017" t="s">
        <v>82</v>
      </c>
      <c r="I1017" t="s">
        <v>2260</v>
      </c>
      <c r="J1017">
        <v>282</v>
      </c>
      <c r="K1017" t="s">
        <v>84</v>
      </c>
      <c r="L1017" t="s">
        <v>85</v>
      </c>
      <c r="M1017" t="s">
        <v>86</v>
      </c>
      <c r="N1017">
        <v>1</v>
      </c>
      <c r="O1017" s="1">
        <v>44669.633703703701</v>
      </c>
      <c r="P1017" s="1">
        <v>44669.675266203703</v>
      </c>
      <c r="Q1017">
        <v>3199</v>
      </c>
      <c r="R1017">
        <v>392</v>
      </c>
      <c r="S1017" t="b">
        <v>0</v>
      </c>
      <c r="T1017" t="s">
        <v>87</v>
      </c>
      <c r="U1017" t="b">
        <v>0</v>
      </c>
      <c r="V1017" t="s">
        <v>88</v>
      </c>
      <c r="W1017" s="1">
        <v>44669.675266203703</v>
      </c>
      <c r="X1017">
        <v>185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282</v>
      </c>
      <c r="AE1017">
        <v>270</v>
      </c>
      <c r="AF1017">
        <v>0</v>
      </c>
      <c r="AG1017">
        <v>6</v>
      </c>
      <c r="AH1017" t="s">
        <v>87</v>
      </c>
      <c r="AI1017" t="s">
        <v>87</v>
      </c>
      <c r="AJ1017" t="s">
        <v>87</v>
      </c>
      <c r="AK1017" t="s">
        <v>87</v>
      </c>
      <c r="AL1017" t="s">
        <v>87</v>
      </c>
      <c r="AM1017" t="s">
        <v>87</v>
      </c>
      <c r="AN1017" t="s">
        <v>87</v>
      </c>
      <c r="AO1017" t="s">
        <v>87</v>
      </c>
      <c r="AP1017" t="s">
        <v>87</v>
      </c>
      <c r="AQ1017" t="s">
        <v>87</v>
      </c>
      <c r="AR1017" t="s">
        <v>87</v>
      </c>
      <c r="AS1017" t="s">
        <v>87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x14ac:dyDescent="0.45">
      <c r="A1018" t="s">
        <v>2261</v>
      </c>
      <c r="B1018" t="s">
        <v>79</v>
      </c>
      <c r="C1018" t="s">
        <v>2262</v>
      </c>
      <c r="D1018" t="s">
        <v>81</v>
      </c>
      <c r="E1018" s="2" t="str">
        <f>HYPERLINK("capsilon://?command=openfolder&amp;siteaddress=FAM.docvelocity-na8.net&amp;folderid=FX2F7A8E7E-706A-BB03-B042-7325E6238262","FX220311628")</f>
        <v>FX220311628</v>
      </c>
      <c r="F1018" t="s">
        <v>19</v>
      </c>
      <c r="G1018" t="s">
        <v>19</v>
      </c>
      <c r="H1018" t="s">
        <v>82</v>
      </c>
      <c r="I1018" t="s">
        <v>2263</v>
      </c>
      <c r="J1018">
        <v>196</v>
      </c>
      <c r="K1018" t="s">
        <v>84</v>
      </c>
      <c r="L1018" t="s">
        <v>85</v>
      </c>
      <c r="M1018" t="s">
        <v>86</v>
      </c>
      <c r="N1018">
        <v>1</v>
      </c>
      <c r="O1018" s="1">
        <v>44669.637928240743</v>
      </c>
      <c r="P1018" s="1">
        <v>44669.676689814813</v>
      </c>
      <c r="Q1018">
        <v>3099</v>
      </c>
      <c r="R1018">
        <v>250</v>
      </c>
      <c r="S1018" t="b">
        <v>0</v>
      </c>
      <c r="T1018" t="s">
        <v>87</v>
      </c>
      <c r="U1018" t="b">
        <v>0</v>
      </c>
      <c r="V1018" t="s">
        <v>88</v>
      </c>
      <c r="W1018" s="1">
        <v>44669.676689814813</v>
      </c>
      <c r="X1018">
        <v>122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196</v>
      </c>
      <c r="AE1018">
        <v>172</v>
      </c>
      <c r="AF1018">
        <v>0</v>
      </c>
      <c r="AG1018">
        <v>6</v>
      </c>
      <c r="AH1018" t="s">
        <v>87</v>
      </c>
      <c r="AI1018" t="s">
        <v>87</v>
      </c>
      <c r="AJ1018" t="s">
        <v>87</v>
      </c>
      <c r="AK1018" t="s">
        <v>87</v>
      </c>
      <c r="AL1018" t="s">
        <v>87</v>
      </c>
      <c r="AM1018" t="s">
        <v>87</v>
      </c>
      <c r="AN1018" t="s">
        <v>87</v>
      </c>
      <c r="AO1018" t="s">
        <v>87</v>
      </c>
      <c r="AP1018" t="s">
        <v>87</v>
      </c>
      <c r="AQ1018" t="s">
        <v>87</v>
      </c>
      <c r="AR1018" t="s">
        <v>87</v>
      </c>
      <c r="AS1018" t="s">
        <v>87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x14ac:dyDescent="0.45">
      <c r="A1019" t="s">
        <v>2264</v>
      </c>
      <c r="B1019" t="s">
        <v>79</v>
      </c>
      <c r="C1019" t="s">
        <v>2265</v>
      </c>
      <c r="D1019" t="s">
        <v>81</v>
      </c>
      <c r="E1019" s="2" t="str">
        <f>HYPERLINK("capsilon://?command=openfolder&amp;siteaddress=FAM.docvelocity-na8.net&amp;folderid=FXA77F8005-3DC2-819D-CA18-7939BD27616D","FX22044981")</f>
        <v>FX22044981</v>
      </c>
      <c r="F1019" t="s">
        <v>19</v>
      </c>
      <c r="G1019" t="s">
        <v>19</v>
      </c>
      <c r="H1019" t="s">
        <v>82</v>
      </c>
      <c r="I1019" t="s">
        <v>2266</v>
      </c>
      <c r="J1019">
        <v>92</v>
      </c>
      <c r="K1019" t="s">
        <v>84</v>
      </c>
      <c r="L1019" t="s">
        <v>85</v>
      </c>
      <c r="M1019" t="s">
        <v>86</v>
      </c>
      <c r="N1019">
        <v>1</v>
      </c>
      <c r="O1019" s="1">
        <v>44669.649236111109</v>
      </c>
      <c r="P1019" s="1">
        <v>44669.67769675926</v>
      </c>
      <c r="Q1019">
        <v>2278</v>
      </c>
      <c r="R1019">
        <v>181</v>
      </c>
      <c r="S1019" t="b">
        <v>0</v>
      </c>
      <c r="T1019" t="s">
        <v>87</v>
      </c>
      <c r="U1019" t="b">
        <v>0</v>
      </c>
      <c r="V1019" t="s">
        <v>88</v>
      </c>
      <c r="W1019" s="1">
        <v>44669.67769675926</v>
      </c>
      <c r="X1019">
        <v>70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92</v>
      </c>
      <c r="AE1019">
        <v>80</v>
      </c>
      <c r="AF1019">
        <v>0</v>
      </c>
      <c r="AG1019">
        <v>3</v>
      </c>
      <c r="AH1019" t="s">
        <v>87</v>
      </c>
      <c r="AI1019" t="s">
        <v>87</v>
      </c>
      <c r="AJ1019" t="s">
        <v>87</v>
      </c>
      <c r="AK1019" t="s">
        <v>87</v>
      </c>
      <c r="AL1019" t="s">
        <v>87</v>
      </c>
      <c r="AM1019" t="s">
        <v>87</v>
      </c>
      <c r="AN1019" t="s">
        <v>87</v>
      </c>
      <c r="AO1019" t="s">
        <v>87</v>
      </c>
      <c r="AP1019" t="s">
        <v>87</v>
      </c>
      <c r="AQ1019" t="s">
        <v>87</v>
      </c>
      <c r="AR1019" t="s">
        <v>87</v>
      </c>
      <c r="AS1019" t="s">
        <v>87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x14ac:dyDescent="0.45">
      <c r="A1020" t="s">
        <v>2267</v>
      </c>
      <c r="B1020" t="s">
        <v>79</v>
      </c>
      <c r="C1020" t="s">
        <v>2028</v>
      </c>
      <c r="D1020" t="s">
        <v>81</v>
      </c>
      <c r="E1020" s="2" t="str">
        <f>HYPERLINK("capsilon://?command=openfolder&amp;siteaddress=FAM.docvelocity-na8.net&amp;folderid=FXF55EAAB3-2663-D692-936E-4256B70CAD09","FX22045650")</f>
        <v>FX22045650</v>
      </c>
      <c r="F1020" t="s">
        <v>19</v>
      </c>
      <c r="G1020" t="s">
        <v>19</v>
      </c>
      <c r="H1020" t="s">
        <v>82</v>
      </c>
      <c r="I1020" t="s">
        <v>2268</v>
      </c>
      <c r="J1020">
        <v>0</v>
      </c>
      <c r="K1020" t="s">
        <v>84</v>
      </c>
      <c r="L1020" t="s">
        <v>85</v>
      </c>
      <c r="M1020" t="s">
        <v>86</v>
      </c>
      <c r="N1020">
        <v>2</v>
      </c>
      <c r="O1020" s="1">
        <v>44669.65179398148</v>
      </c>
      <c r="P1020" s="1">
        <v>44669.715682870374</v>
      </c>
      <c r="Q1020">
        <v>5278</v>
      </c>
      <c r="R1020">
        <v>242</v>
      </c>
      <c r="S1020" t="b">
        <v>0</v>
      </c>
      <c r="T1020" t="s">
        <v>87</v>
      </c>
      <c r="U1020" t="b">
        <v>0</v>
      </c>
      <c r="V1020" t="s">
        <v>148</v>
      </c>
      <c r="W1020" s="1">
        <v>44669.654293981483</v>
      </c>
      <c r="X1020">
        <v>151</v>
      </c>
      <c r="Y1020">
        <v>9</v>
      </c>
      <c r="Z1020">
        <v>0</v>
      </c>
      <c r="AA1020">
        <v>9</v>
      </c>
      <c r="AB1020">
        <v>0</v>
      </c>
      <c r="AC1020">
        <v>1</v>
      </c>
      <c r="AD1020">
        <v>-9</v>
      </c>
      <c r="AE1020">
        <v>0</v>
      </c>
      <c r="AF1020">
        <v>0</v>
      </c>
      <c r="AG1020">
        <v>0</v>
      </c>
      <c r="AH1020" t="s">
        <v>479</v>
      </c>
      <c r="AI1020" s="1">
        <v>44669.715682870374</v>
      </c>
      <c r="AJ1020">
        <v>91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-9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x14ac:dyDescent="0.45">
      <c r="A1021" t="s">
        <v>2269</v>
      </c>
      <c r="B1021" t="s">
        <v>79</v>
      </c>
      <c r="C1021" t="s">
        <v>2270</v>
      </c>
      <c r="D1021" t="s">
        <v>81</v>
      </c>
      <c r="E1021" s="2" t="str">
        <f>HYPERLINK("capsilon://?command=openfolder&amp;siteaddress=FAM.docvelocity-na8.net&amp;folderid=FX7DB7549F-CB0C-7C6B-B986-0C7527F8220F","FX22034512")</f>
        <v>FX22034512</v>
      </c>
      <c r="F1021" t="s">
        <v>19</v>
      </c>
      <c r="G1021" t="s">
        <v>19</v>
      </c>
      <c r="H1021" t="s">
        <v>82</v>
      </c>
      <c r="I1021" t="s">
        <v>2271</v>
      </c>
      <c r="J1021">
        <v>0</v>
      </c>
      <c r="K1021" t="s">
        <v>84</v>
      </c>
      <c r="L1021" t="s">
        <v>85</v>
      </c>
      <c r="M1021" t="s">
        <v>86</v>
      </c>
      <c r="N1021">
        <v>2</v>
      </c>
      <c r="O1021" s="1">
        <v>44669.665891203702</v>
      </c>
      <c r="P1021" s="1">
        <v>44669.72314814815</v>
      </c>
      <c r="Q1021">
        <v>4866</v>
      </c>
      <c r="R1021">
        <v>81</v>
      </c>
      <c r="S1021" t="b">
        <v>0</v>
      </c>
      <c r="T1021" t="s">
        <v>87</v>
      </c>
      <c r="U1021" t="b">
        <v>0</v>
      </c>
      <c r="V1021" t="s">
        <v>127</v>
      </c>
      <c r="W1021" s="1">
        <v>44669.667337962965</v>
      </c>
      <c r="X1021">
        <v>39</v>
      </c>
      <c r="Y1021">
        <v>0</v>
      </c>
      <c r="Z1021">
        <v>0</v>
      </c>
      <c r="AA1021">
        <v>0</v>
      </c>
      <c r="AB1021">
        <v>37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">
        <v>479</v>
      </c>
      <c r="AI1021" s="1">
        <v>44669.72314814815</v>
      </c>
      <c r="AJ1021">
        <v>30</v>
      </c>
      <c r="AK1021">
        <v>0</v>
      </c>
      <c r="AL1021">
        <v>0</v>
      </c>
      <c r="AM1021">
        <v>0</v>
      </c>
      <c r="AN1021">
        <v>37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x14ac:dyDescent="0.45">
      <c r="A1022" t="s">
        <v>2272</v>
      </c>
      <c r="B1022" t="s">
        <v>79</v>
      </c>
      <c r="C1022" t="s">
        <v>2237</v>
      </c>
      <c r="D1022" t="s">
        <v>81</v>
      </c>
      <c r="E1022" s="2" t="str">
        <f>HYPERLINK("capsilon://?command=openfolder&amp;siteaddress=FAM.docvelocity-na8.net&amp;folderid=FXBF192D61-E875-3AE0-AAA6-93A6534C5117","FX22045196")</f>
        <v>FX22045196</v>
      </c>
      <c r="F1022" t="s">
        <v>19</v>
      </c>
      <c r="G1022" t="s">
        <v>19</v>
      </c>
      <c r="H1022" t="s">
        <v>82</v>
      </c>
      <c r="I1022" t="s">
        <v>2273</v>
      </c>
      <c r="J1022">
        <v>0</v>
      </c>
      <c r="K1022" t="s">
        <v>84</v>
      </c>
      <c r="L1022" t="s">
        <v>85</v>
      </c>
      <c r="M1022" t="s">
        <v>86</v>
      </c>
      <c r="N1022">
        <v>2</v>
      </c>
      <c r="O1022" s="1">
        <v>44669.669699074075</v>
      </c>
      <c r="P1022" s="1">
        <v>44669.72446759259</v>
      </c>
      <c r="Q1022">
        <v>4525</v>
      </c>
      <c r="R1022">
        <v>207</v>
      </c>
      <c r="S1022" t="b">
        <v>0</v>
      </c>
      <c r="T1022" t="s">
        <v>87</v>
      </c>
      <c r="U1022" t="b">
        <v>0</v>
      </c>
      <c r="V1022" t="s">
        <v>108</v>
      </c>
      <c r="W1022" s="1">
        <v>44669.671215277776</v>
      </c>
      <c r="X1022">
        <v>94</v>
      </c>
      <c r="Y1022">
        <v>9</v>
      </c>
      <c r="Z1022">
        <v>0</v>
      </c>
      <c r="AA1022">
        <v>9</v>
      </c>
      <c r="AB1022">
        <v>0</v>
      </c>
      <c r="AC1022">
        <v>0</v>
      </c>
      <c r="AD1022">
        <v>-9</v>
      </c>
      <c r="AE1022">
        <v>0</v>
      </c>
      <c r="AF1022">
        <v>0</v>
      </c>
      <c r="AG1022">
        <v>0</v>
      </c>
      <c r="AH1022" t="s">
        <v>479</v>
      </c>
      <c r="AI1022" s="1">
        <v>44669.72446759259</v>
      </c>
      <c r="AJ1022">
        <v>113</v>
      </c>
      <c r="AK1022">
        <v>2</v>
      </c>
      <c r="AL1022">
        <v>0</v>
      </c>
      <c r="AM1022">
        <v>2</v>
      </c>
      <c r="AN1022">
        <v>0</v>
      </c>
      <c r="AO1022">
        <v>1</v>
      </c>
      <c r="AP1022">
        <v>-11</v>
      </c>
      <c r="AQ1022">
        <v>0</v>
      </c>
      <c r="AR1022">
        <v>0</v>
      </c>
      <c r="AS1022">
        <v>0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x14ac:dyDescent="0.45">
      <c r="A1023" t="s">
        <v>2274</v>
      </c>
      <c r="B1023" t="s">
        <v>79</v>
      </c>
      <c r="C1023" t="s">
        <v>2262</v>
      </c>
      <c r="D1023" t="s">
        <v>81</v>
      </c>
      <c r="E1023" s="2" t="str">
        <f>HYPERLINK("capsilon://?command=openfolder&amp;siteaddress=FAM.docvelocity-na8.net&amp;folderid=FX2F7A8E7E-706A-BB03-B042-7325E6238262","FX220311628")</f>
        <v>FX220311628</v>
      </c>
      <c r="F1023" t="s">
        <v>19</v>
      </c>
      <c r="G1023" t="s">
        <v>19</v>
      </c>
      <c r="H1023" t="s">
        <v>82</v>
      </c>
      <c r="I1023" t="s">
        <v>2275</v>
      </c>
      <c r="J1023">
        <v>204</v>
      </c>
      <c r="K1023" t="s">
        <v>84</v>
      </c>
      <c r="L1023" t="s">
        <v>85</v>
      </c>
      <c r="M1023" t="s">
        <v>86</v>
      </c>
      <c r="N1023">
        <v>2</v>
      </c>
      <c r="O1023" s="1">
        <v>44669.673425925925</v>
      </c>
      <c r="P1023" s="1">
        <v>44669.73159722222</v>
      </c>
      <c r="Q1023">
        <v>3280</v>
      </c>
      <c r="R1023">
        <v>1746</v>
      </c>
      <c r="S1023" t="b">
        <v>0</v>
      </c>
      <c r="T1023" t="s">
        <v>87</v>
      </c>
      <c r="U1023" t="b">
        <v>0</v>
      </c>
      <c r="V1023" t="s">
        <v>130</v>
      </c>
      <c r="W1023" s="1">
        <v>44669.685381944444</v>
      </c>
      <c r="X1023">
        <v>1018</v>
      </c>
      <c r="Y1023">
        <v>206</v>
      </c>
      <c r="Z1023">
        <v>0</v>
      </c>
      <c r="AA1023">
        <v>206</v>
      </c>
      <c r="AB1023">
        <v>0</v>
      </c>
      <c r="AC1023">
        <v>38</v>
      </c>
      <c r="AD1023">
        <v>-2</v>
      </c>
      <c r="AE1023">
        <v>0</v>
      </c>
      <c r="AF1023">
        <v>0</v>
      </c>
      <c r="AG1023">
        <v>0</v>
      </c>
      <c r="AH1023" t="s">
        <v>99</v>
      </c>
      <c r="AI1023" s="1">
        <v>44669.73159722222</v>
      </c>
      <c r="AJ1023">
        <v>728</v>
      </c>
      <c r="AK1023">
        <v>2</v>
      </c>
      <c r="AL1023">
        <v>0</v>
      </c>
      <c r="AM1023">
        <v>2</v>
      </c>
      <c r="AN1023">
        <v>0</v>
      </c>
      <c r="AO1023">
        <v>2</v>
      </c>
      <c r="AP1023">
        <v>-4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x14ac:dyDescent="0.45">
      <c r="A1024" t="s">
        <v>2276</v>
      </c>
      <c r="B1024" t="s">
        <v>79</v>
      </c>
      <c r="C1024" t="s">
        <v>2277</v>
      </c>
      <c r="D1024" t="s">
        <v>81</v>
      </c>
      <c r="E1024" s="2" t="str">
        <f>HYPERLINK("capsilon://?command=openfolder&amp;siteaddress=FAM.docvelocity-na8.net&amp;folderid=FXB9D1F8F3-1947-0F2C-8A96-5F29206576D3","FX22046501")</f>
        <v>FX22046501</v>
      </c>
      <c r="F1024" t="s">
        <v>19</v>
      </c>
      <c r="G1024" t="s">
        <v>19</v>
      </c>
      <c r="H1024" t="s">
        <v>82</v>
      </c>
      <c r="I1024" t="s">
        <v>2278</v>
      </c>
      <c r="J1024">
        <v>347</v>
      </c>
      <c r="K1024" t="s">
        <v>84</v>
      </c>
      <c r="L1024" t="s">
        <v>85</v>
      </c>
      <c r="M1024" t="s">
        <v>86</v>
      </c>
      <c r="N1024">
        <v>1</v>
      </c>
      <c r="O1024" s="1">
        <v>44669.674710648149</v>
      </c>
      <c r="P1024" s="1">
        <v>44669.680775462963</v>
      </c>
      <c r="Q1024">
        <v>259</v>
      </c>
      <c r="R1024">
        <v>265</v>
      </c>
      <c r="S1024" t="b">
        <v>0</v>
      </c>
      <c r="T1024" t="s">
        <v>87</v>
      </c>
      <c r="U1024" t="b">
        <v>0</v>
      </c>
      <c r="V1024" t="s">
        <v>88</v>
      </c>
      <c r="W1024" s="1">
        <v>44669.680775462963</v>
      </c>
      <c r="X1024">
        <v>265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347</v>
      </c>
      <c r="AE1024">
        <v>323</v>
      </c>
      <c r="AF1024">
        <v>0</v>
      </c>
      <c r="AG1024">
        <v>10</v>
      </c>
      <c r="AH1024" t="s">
        <v>87</v>
      </c>
      <c r="AI1024" t="s">
        <v>87</v>
      </c>
      <c r="AJ1024" t="s">
        <v>87</v>
      </c>
      <c r="AK1024" t="s">
        <v>87</v>
      </c>
      <c r="AL1024" t="s">
        <v>87</v>
      </c>
      <c r="AM1024" t="s">
        <v>87</v>
      </c>
      <c r="AN1024" t="s">
        <v>87</v>
      </c>
      <c r="AO1024" t="s">
        <v>87</v>
      </c>
      <c r="AP1024" t="s">
        <v>87</v>
      </c>
      <c r="AQ1024" t="s">
        <v>87</v>
      </c>
      <c r="AR1024" t="s">
        <v>87</v>
      </c>
      <c r="AS1024" t="s">
        <v>87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x14ac:dyDescent="0.45">
      <c r="A1025" t="s">
        <v>2279</v>
      </c>
      <c r="B1025" t="s">
        <v>79</v>
      </c>
      <c r="C1025" t="s">
        <v>2259</v>
      </c>
      <c r="D1025" t="s">
        <v>81</v>
      </c>
      <c r="E1025" s="2" t="str">
        <f>HYPERLINK("capsilon://?command=openfolder&amp;siteaddress=FAM.docvelocity-na8.net&amp;folderid=FX3E456EE3-0DE4-D416-30F1-D538742D9949","FX22044172")</f>
        <v>FX22044172</v>
      </c>
      <c r="F1025" t="s">
        <v>19</v>
      </c>
      <c r="G1025" t="s">
        <v>19</v>
      </c>
      <c r="H1025" t="s">
        <v>82</v>
      </c>
      <c r="I1025" t="s">
        <v>2260</v>
      </c>
      <c r="J1025">
        <v>382</v>
      </c>
      <c r="K1025" t="s">
        <v>84</v>
      </c>
      <c r="L1025" t="s">
        <v>85</v>
      </c>
      <c r="M1025" t="s">
        <v>86</v>
      </c>
      <c r="N1025">
        <v>2</v>
      </c>
      <c r="O1025" s="1">
        <v>44669.676296296297</v>
      </c>
      <c r="P1025" s="1">
        <v>44669.701157407406</v>
      </c>
      <c r="Q1025">
        <v>231</v>
      </c>
      <c r="R1025">
        <v>1917</v>
      </c>
      <c r="S1025" t="b">
        <v>0</v>
      </c>
      <c r="T1025" t="s">
        <v>87</v>
      </c>
      <c r="U1025" t="b">
        <v>1</v>
      </c>
      <c r="V1025" t="s">
        <v>108</v>
      </c>
      <c r="W1025" s="1">
        <v>44669.687106481484</v>
      </c>
      <c r="X1025">
        <v>866</v>
      </c>
      <c r="Y1025">
        <v>328</v>
      </c>
      <c r="Z1025">
        <v>0</v>
      </c>
      <c r="AA1025">
        <v>328</v>
      </c>
      <c r="AB1025">
        <v>0</v>
      </c>
      <c r="AC1025">
        <v>29</v>
      </c>
      <c r="AD1025">
        <v>54</v>
      </c>
      <c r="AE1025">
        <v>0</v>
      </c>
      <c r="AF1025">
        <v>0</v>
      </c>
      <c r="AG1025">
        <v>0</v>
      </c>
      <c r="AH1025" t="s">
        <v>190</v>
      </c>
      <c r="AI1025" s="1">
        <v>44669.701157407406</v>
      </c>
      <c r="AJ1025">
        <v>1013</v>
      </c>
      <c r="AK1025">
        <v>6</v>
      </c>
      <c r="AL1025">
        <v>0</v>
      </c>
      <c r="AM1025">
        <v>6</v>
      </c>
      <c r="AN1025">
        <v>0</v>
      </c>
      <c r="AO1025">
        <v>5</v>
      </c>
      <c r="AP1025">
        <v>48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x14ac:dyDescent="0.45">
      <c r="A1026" t="s">
        <v>2280</v>
      </c>
      <c r="B1026" t="s">
        <v>79</v>
      </c>
      <c r="C1026" t="s">
        <v>2262</v>
      </c>
      <c r="D1026" t="s">
        <v>81</v>
      </c>
      <c r="E1026" s="2" t="str">
        <f>HYPERLINK("capsilon://?command=openfolder&amp;siteaddress=FAM.docvelocity-na8.net&amp;folderid=FX2F7A8E7E-706A-BB03-B042-7325E6238262","FX220311628")</f>
        <v>FX220311628</v>
      </c>
      <c r="F1026" t="s">
        <v>19</v>
      </c>
      <c r="G1026" t="s">
        <v>19</v>
      </c>
      <c r="H1026" t="s">
        <v>82</v>
      </c>
      <c r="I1026" t="s">
        <v>2263</v>
      </c>
      <c r="J1026">
        <v>244</v>
      </c>
      <c r="K1026" t="s">
        <v>84</v>
      </c>
      <c r="L1026" t="s">
        <v>85</v>
      </c>
      <c r="M1026" t="s">
        <v>86</v>
      </c>
      <c r="N1026">
        <v>2</v>
      </c>
      <c r="O1026" s="1">
        <v>44669.677418981482</v>
      </c>
      <c r="P1026" s="1">
        <v>44669.714548611111</v>
      </c>
      <c r="Q1026">
        <v>410</v>
      </c>
      <c r="R1026">
        <v>2798</v>
      </c>
      <c r="S1026" t="b">
        <v>0</v>
      </c>
      <c r="T1026" t="s">
        <v>87</v>
      </c>
      <c r="U1026" t="b">
        <v>1</v>
      </c>
      <c r="V1026" t="s">
        <v>127</v>
      </c>
      <c r="W1026" s="1">
        <v>44669.69798611111</v>
      </c>
      <c r="X1026">
        <v>1756</v>
      </c>
      <c r="Y1026">
        <v>238</v>
      </c>
      <c r="Z1026">
        <v>0</v>
      </c>
      <c r="AA1026">
        <v>238</v>
      </c>
      <c r="AB1026">
        <v>0</v>
      </c>
      <c r="AC1026">
        <v>45</v>
      </c>
      <c r="AD1026">
        <v>6</v>
      </c>
      <c r="AE1026">
        <v>0</v>
      </c>
      <c r="AF1026">
        <v>0</v>
      </c>
      <c r="AG1026">
        <v>0</v>
      </c>
      <c r="AH1026" t="s">
        <v>99</v>
      </c>
      <c r="AI1026" s="1">
        <v>44669.714548611111</v>
      </c>
      <c r="AJ1026">
        <v>1035</v>
      </c>
      <c r="AK1026">
        <v>1</v>
      </c>
      <c r="AL1026">
        <v>0</v>
      </c>
      <c r="AM1026">
        <v>1</v>
      </c>
      <c r="AN1026">
        <v>0</v>
      </c>
      <c r="AO1026">
        <v>1</v>
      </c>
      <c r="AP1026">
        <v>5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x14ac:dyDescent="0.45">
      <c r="A1027" t="s">
        <v>2281</v>
      </c>
      <c r="B1027" t="s">
        <v>79</v>
      </c>
      <c r="C1027" t="s">
        <v>2265</v>
      </c>
      <c r="D1027" t="s">
        <v>81</v>
      </c>
      <c r="E1027" s="2" t="str">
        <f>HYPERLINK("capsilon://?command=openfolder&amp;siteaddress=FAM.docvelocity-na8.net&amp;folderid=FXA77F8005-3DC2-819D-CA18-7939BD27616D","FX22044981")</f>
        <v>FX22044981</v>
      </c>
      <c r="F1027" t="s">
        <v>19</v>
      </c>
      <c r="G1027" t="s">
        <v>19</v>
      </c>
      <c r="H1027" t="s">
        <v>82</v>
      </c>
      <c r="I1027" t="s">
        <v>2266</v>
      </c>
      <c r="J1027">
        <v>116</v>
      </c>
      <c r="K1027" t="s">
        <v>84</v>
      </c>
      <c r="L1027" t="s">
        <v>85</v>
      </c>
      <c r="M1027" t="s">
        <v>86</v>
      </c>
      <c r="N1027">
        <v>2</v>
      </c>
      <c r="O1027" s="1">
        <v>44669.678298611114</v>
      </c>
      <c r="P1027" s="1">
        <v>44669.687638888892</v>
      </c>
      <c r="Q1027">
        <v>225</v>
      </c>
      <c r="R1027">
        <v>582</v>
      </c>
      <c r="S1027" t="b">
        <v>0</v>
      </c>
      <c r="T1027" t="s">
        <v>87</v>
      </c>
      <c r="U1027" t="b">
        <v>1</v>
      </c>
      <c r="V1027" t="s">
        <v>114</v>
      </c>
      <c r="W1027" s="1">
        <v>44669.681840277779</v>
      </c>
      <c r="X1027">
        <v>297</v>
      </c>
      <c r="Y1027">
        <v>93</v>
      </c>
      <c r="Z1027">
        <v>0</v>
      </c>
      <c r="AA1027">
        <v>93</v>
      </c>
      <c r="AB1027">
        <v>0</v>
      </c>
      <c r="AC1027">
        <v>13</v>
      </c>
      <c r="AD1027">
        <v>23</v>
      </c>
      <c r="AE1027">
        <v>0</v>
      </c>
      <c r="AF1027">
        <v>0</v>
      </c>
      <c r="AG1027">
        <v>0</v>
      </c>
      <c r="AH1027" t="s">
        <v>115</v>
      </c>
      <c r="AI1027" s="1">
        <v>44669.687638888892</v>
      </c>
      <c r="AJ1027">
        <v>285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23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x14ac:dyDescent="0.45">
      <c r="A1028" t="s">
        <v>2282</v>
      </c>
      <c r="B1028" t="s">
        <v>79</v>
      </c>
      <c r="C1028" t="s">
        <v>2277</v>
      </c>
      <c r="D1028" t="s">
        <v>81</v>
      </c>
      <c r="E1028" s="2" t="str">
        <f>HYPERLINK("capsilon://?command=openfolder&amp;siteaddress=FAM.docvelocity-na8.net&amp;folderid=FXB9D1F8F3-1947-0F2C-8A96-5F29206576D3","FX22046501")</f>
        <v>FX22046501</v>
      </c>
      <c r="F1028" t="s">
        <v>19</v>
      </c>
      <c r="G1028" t="s">
        <v>19</v>
      </c>
      <c r="H1028" t="s">
        <v>82</v>
      </c>
      <c r="I1028" t="s">
        <v>2278</v>
      </c>
      <c r="J1028">
        <v>503</v>
      </c>
      <c r="K1028" t="s">
        <v>84</v>
      </c>
      <c r="L1028" t="s">
        <v>85</v>
      </c>
      <c r="M1028" t="s">
        <v>86</v>
      </c>
      <c r="N1028">
        <v>2</v>
      </c>
      <c r="O1028" s="1">
        <v>44669.681932870371</v>
      </c>
      <c r="P1028" s="1">
        <v>44669.843333333331</v>
      </c>
      <c r="Q1028">
        <v>6057</v>
      </c>
      <c r="R1028">
        <v>7888</v>
      </c>
      <c r="S1028" t="b">
        <v>0</v>
      </c>
      <c r="T1028" t="s">
        <v>87</v>
      </c>
      <c r="U1028" t="b">
        <v>1</v>
      </c>
      <c r="V1028" t="s">
        <v>130</v>
      </c>
      <c r="W1028" s="1">
        <v>44669.774375000001</v>
      </c>
      <c r="X1028">
        <v>4411</v>
      </c>
      <c r="Y1028">
        <v>420</v>
      </c>
      <c r="Z1028">
        <v>0</v>
      </c>
      <c r="AA1028">
        <v>420</v>
      </c>
      <c r="AB1028">
        <v>27</v>
      </c>
      <c r="AC1028">
        <v>141</v>
      </c>
      <c r="AD1028">
        <v>83</v>
      </c>
      <c r="AE1028">
        <v>0</v>
      </c>
      <c r="AF1028">
        <v>0</v>
      </c>
      <c r="AG1028">
        <v>0</v>
      </c>
      <c r="AH1028" t="s">
        <v>200</v>
      </c>
      <c r="AI1028" s="1">
        <v>44669.843333333331</v>
      </c>
      <c r="AJ1028">
        <v>1960</v>
      </c>
      <c r="AK1028">
        <v>23</v>
      </c>
      <c r="AL1028">
        <v>0</v>
      </c>
      <c r="AM1028">
        <v>23</v>
      </c>
      <c r="AN1028">
        <v>27</v>
      </c>
      <c r="AO1028">
        <v>22</v>
      </c>
      <c r="AP1028">
        <v>60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x14ac:dyDescent="0.45">
      <c r="A1029" t="s">
        <v>2283</v>
      </c>
      <c r="B1029" t="s">
        <v>79</v>
      </c>
      <c r="C1029" t="s">
        <v>2284</v>
      </c>
      <c r="D1029" t="s">
        <v>81</v>
      </c>
      <c r="E1029" s="2" t="str">
        <f>HYPERLINK("capsilon://?command=openfolder&amp;siteaddress=FAM.docvelocity-na8.net&amp;folderid=FX69082D73-AFB0-DA8A-A49B-E316D5C73945","FX22044347")</f>
        <v>FX22044347</v>
      </c>
      <c r="F1029" t="s">
        <v>19</v>
      </c>
      <c r="G1029" t="s">
        <v>19</v>
      </c>
      <c r="H1029" t="s">
        <v>82</v>
      </c>
      <c r="I1029" t="s">
        <v>2285</v>
      </c>
      <c r="J1029">
        <v>28</v>
      </c>
      <c r="K1029" t="s">
        <v>84</v>
      </c>
      <c r="L1029" t="s">
        <v>85</v>
      </c>
      <c r="M1029" t="s">
        <v>86</v>
      </c>
      <c r="N1029">
        <v>2</v>
      </c>
      <c r="O1029" s="1">
        <v>44669.682141203702</v>
      </c>
      <c r="P1029" s="1">
        <v>44669.725682870368</v>
      </c>
      <c r="Q1029">
        <v>3480</v>
      </c>
      <c r="R1029">
        <v>282</v>
      </c>
      <c r="S1029" t="b">
        <v>0</v>
      </c>
      <c r="T1029" t="s">
        <v>87</v>
      </c>
      <c r="U1029" t="b">
        <v>0</v>
      </c>
      <c r="V1029" t="s">
        <v>1394</v>
      </c>
      <c r="W1029" s="1">
        <v>44669.684537037036</v>
      </c>
      <c r="X1029">
        <v>178</v>
      </c>
      <c r="Y1029">
        <v>21</v>
      </c>
      <c r="Z1029">
        <v>0</v>
      </c>
      <c r="AA1029">
        <v>21</v>
      </c>
      <c r="AB1029">
        <v>0</v>
      </c>
      <c r="AC1029">
        <v>0</v>
      </c>
      <c r="AD1029">
        <v>7</v>
      </c>
      <c r="AE1029">
        <v>0</v>
      </c>
      <c r="AF1029">
        <v>0</v>
      </c>
      <c r="AG1029">
        <v>0</v>
      </c>
      <c r="AH1029" t="s">
        <v>479</v>
      </c>
      <c r="AI1029" s="1">
        <v>44669.725682870368</v>
      </c>
      <c r="AJ1029">
        <v>104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7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x14ac:dyDescent="0.45">
      <c r="A1030" t="s">
        <v>2286</v>
      </c>
      <c r="B1030" t="s">
        <v>79</v>
      </c>
      <c r="C1030" t="s">
        <v>2284</v>
      </c>
      <c r="D1030" t="s">
        <v>81</v>
      </c>
      <c r="E1030" s="2" t="str">
        <f>HYPERLINK("capsilon://?command=openfolder&amp;siteaddress=FAM.docvelocity-na8.net&amp;folderid=FX69082D73-AFB0-DA8A-A49B-E316D5C73945","FX22044347")</f>
        <v>FX22044347</v>
      </c>
      <c r="F1030" t="s">
        <v>19</v>
      </c>
      <c r="G1030" t="s">
        <v>19</v>
      </c>
      <c r="H1030" t="s">
        <v>82</v>
      </c>
      <c r="I1030" t="s">
        <v>2287</v>
      </c>
      <c r="J1030">
        <v>28</v>
      </c>
      <c r="K1030" t="s">
        <v>84</v>
      </c>
      <c r="L1030" t="s">
        <v>85</v>
      </c>
      <c r="M1030" t="s">
        <v>86</v>
      </c>
      <c r="N1030">
        <v>2</v>
      </c>
      <c r="O1030" s="1">
        <v>44669.682766203703</v>
      </c>
      <c r="P1030" s="1">
        <v>44669.731481481482</v>
      </c>
      <c r="Q1030">
        <v>3507</v>
      </c>
      <c r="R1030">
        <v>702</v>
      </c>
      <c r="S1030" t="b">
        <v>0</v>
      </c>
      <c r="T1030" t="s">
        <v>87</v>
      </c>
      <c r="U1030" t="b">
        <v>0</v>
      </c>
      <c r="V1030" t="s">
        <v>1394</v>
      </c>
      <c r="W1030" s="1">
        <v>44669.686886574076</v>
      </c>
      <c r="X1030">
        <v>202</v>
      </c>
      <c r="Y1030">
        <v>21</v>
      </c>
      <c r="Z1030">
        <v>0</v>
      </c>
      <c r="AA1030">
        <v>21</v>
      </c>
      <c r="AB1030">
        <v>0</v>
      </c>
      <c r="AC1030">
        <v>1</v>
      </c>
      <c r="AD1030">
        <v>7</v>
      </c>
      <c r="AE1030">
        <v>0</v>
      </c>
      <c r="AF1030">
        <v>0</v>
      </c>
      <c r="AG1030">
        <v>0</v>
      </c>
      <c r="AH1030" t="s">
        <v>479</v>
      </c>
      <c r="AI1030" s="1">
        <v>44669.731481481482</v>
      </c>
      <c r="AJ1030">
        <v>500</v>
      </c>
      <c r="AK1030">
        <v>4</v>
      </c>
      <c r="AL1030">
        <v>0</v>
      </c>
      <c r="AM1030">
        <v>4</v>
      </c>
      <c r="AN1030">
        <v>0</v>
      </c>
      <c r="AO1030">
        <v>3</v>
      </c>
      <c r="AP1030">
        <v>3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x14ac:dyDescent="0.45">
      <c r="A1031" t="s">
        <v>2288</v>
      </c>
      <c r="B1031" t="s">
        <v>79</v>
      </c>
      <c r="C1031" t="s">
        <v>2284</v>
      </c>
      <c r="D1031" t="s">
        <v>81</v>
      </c>
      <c r="E1031" s="2" t="str">
        <f>HYPERLINK("capsilon://?command=openfolder&amp;siteaddress=FAM.docvelocity-na8.net&amp;folderid=FX69082D73-AFB0-DA8A-A49B-E316D5C73945","FX22044347")</f>
        <v>FX22044347</v>
      </c>
      <c r="F1031" t="s">
        <v>19</v>
      </c>
      <c r="G1031" t="s">
        <v>19</v>
      </c>
      <c r="H1031" t="s">
        <v>82</v>
      </c>
      <c r="I1031" t="s">
        <v>2289</v>
      </c>
      <c r="J1031">
        <v>32</v>
      </c>
      <c r="K1031" t="s">
        <v>84</v>
      </c>
      <c r="L1031" t="s">
        <v>85</v>
      </c>
      <c r="M1031" t="s">
        <v>86</v>
      </c>
      <c r="N1031">
        <v>2</v>
      </c>
      <c r="O1031" s="1">
        <v>44669.685682870368</v>
      </c>
      <c r="P1031" s="1">
        <v>44669.731666666667</v>
      </c>
      <c r="Q1031">
        <v>3840</v>
      </c>
      <c r="R1031">
        <v>133</v>
      </c>
      <c r="S1031" t="b">
        <v>0</v>
      </c>
      <c r="T1031" t="s">
        <v>87</v>
      </c>
      <c r="U1031" t="b">
        <v>0</v>
      </c>
      <c r="V1031" t="s">
        <v>108</v>
      </c>
      <c r="W1031" s="1">
        <v>44669.688738425924</v>
      </c>
      <c r="X1031">
        <v>63</v>
      </c>
      <c r="Y1031">
        <v>0</v>
      </c>
      <c r="Z1031">
        <v>0</v>
      </c>
      <c r="AA1031">
        <v>0</v>
      </c>
      <c r="AB1031">
        <v>27</v>
      </c>
      <c r="AC1031">
        <v>0</v>
      </c>
      <c r="AD1031">
        <v>32</v>
      </c>
      <c r="AE1031">
        <v>0</v>
      </c>
      <c r="AF1031">
        <v>0</v>
      </c>
      <c r="AG1031">
        <v>0</v>
      </c>
      <c r="AH1031" t="s">
        <v>479</v>
      </c>
      <c r="AI1031" s="1">
        <v>44669.731666666667</v>
      </c>
      <c r="AJ1031">
        <v>15</v>
      </c>
      <c r="AK1031">
        <v>0</v>
      </c>
      <c r="AL1031">
        <v>0</v>
      </c>
      <c r="AM1031">
        <v>0</v>
      </c>
      <c r="AN1031">
        <v>27</v>
      </c>
      <c r="AO1031">
        <v>0</v>
      </c>
      <c r="AP1031">
        <v>32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x14ac:dyDescent="0.45">
      <c r="A1032" t="s">
        <v>2290</v>
      </c>
      <c r="B1032" t="s">
        <v>79</v>
      </c>
      <c r="C1032" t="s">
        <v>2284</v>
      </c>
      <c r="D1032" t="s">
        <v>81</v>
      </c>
      <c r="E1032" s="2" t="str">
        <f>HYPERLINK("capsilon://?command=openfolder&amp;siteaddress=FAM.docvelocity-na8.net&amp;folderid=FX69082D73-AFB0-DA8A-A49B-E316D5C73945","FX22044347")</f>
        <v>FX22044347</v>
      </c>
      <c r="F1032" t="s">
        <v>19</v>
      </c>
      <c r="G1032" t="s">
        <v>19</v>
      </c>
      <c r="H1032" t="s">
        <v>82</v>
      </c>
      <c r="I1032" t="s">
        <v>2291</v>
      </c>
      <c r="J1032">
        <v>32</v>
      </c>
      <c r="K1032" t="s">
        <v>84</v>
      </c>
      <c r="L1032" t="s">
        <v>85</v>
      </c>
      <c r="M1032" t="s">
        <v>86</v>
      </c>
      <c r="N1032">
        <v>2</v>
      </c>
      <c r="O1032" s="1">
        <v>44669.686030092591</v>
      </c>
      <c r="P1032" s="1">
        <v>44669.731759259259</v>
      </c>
      <c r="Q1032">
        <v>3862</v>
      </c>
      <c r="R1032">
        <v>89</v>
      </c>
      <c r="S1032" t="b">
        <v>0</v>
      </c>
      <c r="T1032" t="s">
        <v>87</v>
      </c>
      <c r="U1032" t="b">
        <v>0</v>
      </c>
      <c r="V1032" t="s">
        <v>108</v>
      </c>
      <c r="W1032" s="1">
        <v>44669.687997685185</v>
      </c>
      <c r="X1032">
        <v>76</v>
      </c>
      <c r="Y1032">
        <v>0</v>
      </c>
      <c r="Z1032">
        <v>0</v>
      </c>
      <c r="AA1032">
        <v>0</v>
      </c>
      <c r="AB1032">
        <v>27</v>
      </c>
      <c r="AC1032">
        <v>0</v>
      </c>
      <c r="AD1032">
        <v>32</v>
      </c>
      <c r="AE1032">
        <v>0</v>
      </c>
      <c r="AF1032">
        <v>0</v>
      </c>
      <c r="AG1032">
        <v>0</v>
      </c>
      <c r="AH1032" t="s">
        <v>99</v>
      </c>
      <c r="AI1032" s="1">
        <v>44669.731759259259</v>
      </c>
      <c r="AJ1032">
        <v>13</v>
      </c>
      <c r="AK1032">
        <v>0</v>
      </c>
      <c r="AL1032">
        <v>0</v>
      </c>
      <c r="AM1032">
        <v>0</v>
      </c>
      <c r="AN1032">
        <v>27</v>
      </c>
      <c r="AO1032">
        <v>0</v>
      </c>
      <c r="AP1032">
        <v>32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x14ac:dyDescent="0.45">
      <c r="A1033" t="s">
        <v>2292</v>
      </c>
      <c r="B1033" t="s">
        <v>79</v>
      </c>
      <c r="C1033" t="s">
        <v>2293</v>
      </c>
      <c r="D1033" t="s">
        <v>81</v>
      </c>
      <c r="E1033" s="2" t="str">
        <f>HYPERLINK("capsilon://?command=openfolder&amp;siteaddress=FAM.docvelocity-na8.net&amp;folderid=FXF1AE9287-80D9-DF10-CB97-D2773CD4AEBF","FX22045924")</f>
        <v>FX22045924</v>
      </c>
      <c r="F1033" t="s">
        <v>19</v>
      </c>
      <c r="G1033" t="s">
        <v>19</v>
      </c>
      <c r="H1033" t="s">
        <v>82</v>
      </c>
      <c r="I1033" t="s">
        <v>2294</v>
      </c>
      <c r="J1033">
        <v>0</v>
      </c>
      <c r="K1033" t="s">
        <v>84</v>
      </c>
      <c r="L1033" t="s">
        <v>85</v>
      </c>
      <c r="M1033" t="s">
        <v>86</v>
      </c>
      <c r="N1033">
        <v>2</v>
      </c>
      <c r="O1033" s="1">
        <v>44669.741747685184</v>
      </c>
      <c r="P1033" s="1">
        <v>44669.763657407406</v>
      </c>
      <c r="Q1033">
        <v>1085</v>
      </c>
      <c r="R1033">
        <v>808</v>
      </c>
      <c r="S1033" t="b">
        <v>0</v>
      </c>
      <c r="T1033" t="s">
        <v>87</v>
      </c>
      <c r="U1033" t="b">
        <v>0</v>
      </c>
      <c r="V1033" t="s">
        <v>127</v>
      </c>
      <c r="W1033" s="1">
        <v>44669.747604166667</v>
      </c>
      <c r="X1033">
        <v>502</v>
      </c>
      <c r="Y1033">
        <v>37</v>
      </c>
      <c r="Z1033">
        <v>0</v>
      </c>
      <c r="AA1033">
        <v>37</v>
      </c>
      <c r="AB1033">
        <v>0</v>
      </c>
      <c r="AC1033">
        <v>22</v>
      </c>
      <c r="AD1033">
        <v>-37</v>
      </c>
      <c r="AE1033">
        <v>0</v>
      </c>
      <c r="AF1033">
        <v>0</v>
      </c>
      <c r="AG1033">
        <v>0</v>
      </c>
      <c r="AH1033" t="s">
        <v>99</v>
      </c>
      <c r="AI1033" s="1">
        <v>44669.763657407406</v>
      </c>
      <c r="AJ1033">
        <v>306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-37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x14ac:dyDescent="0.45">
      <c r="A1034" t="s">
        <v>2295</v>
      </c>
      <c r="B1034" t="s">
        <v>79</v>
      </c>
      <c r="C1034" t="s">
        <v>2293</v>
      </c>
      <c r="D1034" t="s">
        <v>81</v>
      </c>
      <c r="E1034" s="2" t="str">
        <f>HYPERLINK("capsilon://?command=openfolder&amp;siteaddress=FAM.docvelocity-na8.net&amp;folderid=FXF1AE9287-80D9-DF10-CB97-D2773CD4AEBF","FX22045924")</f>
        <v>FX22045924</v>
      </c>
      <c r="F1034" t="s">
        <v>19</v>
      </c>
      <c r="G1034" t="s">
        <v>19</v>
      </c>
      <c r="H1034" t="s">
        <v>82</v>
      </c>
      <c r="I1034" t="s">
        <v>2296</v>
      </c>
      <c r="J1034">
        <v>28</v>
      </c>
      <c r="K1034" t="s">
        <v>84</v>
      </c>
      <c r="L1034" t="s">
        <v>85</v>
      </c>
      <c r="M1034" t="s">
        <v>86</v>
      </c>
      <c r="N1034">
        <v>1</v>
      </c>
      <c r="O1034" s="1">
        <v>44669.742129629631</v>
      </c>
      <c r="P1034" s="1">
        <v>44669.771620370368</v>
      </c>
      <c r="Q1034">
        <v>2077</v>
      </c>
      <c r="R1034">
        <v>471</v>
      </c>
      <c r="S1034" t="b">
        <v>0</v>
      </c>
      <c r="T1034" t="s">
        <v>87</v>
      </c>
      <c r="U1034" t="b">
        <v>0</v>
      </c>
      <c r="V1034" t="s">
        <v>88</v>
      </c>
      <c r="W1034" s="1">
        <v>44669.771620370368</v>
      </c>
      <c r="X1034">
        <v>88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28</v>
      </c>
      <c r="AE1034">
        <v>21</v>
      </c>
      <c r="AF1034">
        <v>0</v>
      </c>
      <c r="AG1034">
        <v>2</v>
      </c>
      <c r="AH1034" t="s">
        <v>87</v>
      </c>
      <c r="AI1034" t="s">
        <v>87</v>
      </c>
      <c r="AJ1034" t="s">
        <v>87</v>
      </c>
      <c r="AK1034" t="s">
        <v>87</v>
      </c>
      <c r="AL1034" t="s">
        <v>87</v>
      </c>
      <c r="AM1034" t="s">
        <v>87</v>
      </c>
      <c r="AN1034" t="s">
        <v>87</v>
      </c>
      <c r="AO1034" t="s">
        <v>87</v>
      </c>
      <c r="AP1034" t="s">
        <v>87</v>
      </c>
      <c r="AQ1034" t="s">
        <v>87</v>
      </c>
      <c r="AR1034" t="s">
        <v>87</v>
      </c>
      <c r="AS1034" t="s">
        <v>87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x14ac:dyDescent="0.45">
      <c r="A1035" t="s">
        <v>2297</v>
      </c>
      <c r="B1035" t="s">
        <v>79</v>
      </c>
      <c r="C1035" t="s">
        <v>2284</v>
      </c>
      <c r="D1035" t="s">
        <v>81</v>
      </c>
      <c r="E1035" s="2" t="str">
        <f>HYPERLINK("capsilon://?command=openfolder&amp;siteaddress=FAM.docvelocity-na8.net&amp;folderid=FX69082D73-AFB0-DA8A-A49B-E316D5C73945","FX22044347")</f>
        <v>FX22044347</v>
      </c>
      <c r="F1035" t="s">
        <v>19</v>
      </c>
      <c r="G1035" t="s">
        <v>19</v>
      </c>
      <c r="H1035" t="s">
        <v>82</v>
      </c>
      <c r="I1035" t="s">
        <v>2298</v>
      </c>
      <c r="J1035">
        <v>32</v>
      </c>
      <c r="K1035" t="s">
        <v>84</v>
      </c>
      <c r="L1035" t="s">
        <v>85</v>
      </c>
      <c r="M1035" t="s">
        <v>86</v>
      </c>
      <c r="N1035">
        <v>2</v>
      </c>
      <c r="O1035" s="1">
        <v>44669.743171296293</v>
      </c>
      <c r="P1035" s="1">
        <v>44669.763807870368</v>
      </c>
      <c r="Q1035">
        <v>1611</v>
      </c>
      <c r="R1035">
        <v>172</v>
      </c>
      <c r="S1035" t="b">
        <v>0</v>
      </c>
      <c r="T1035" t="s">
        <v>87</v>
      </c>
      <c r="U1035" t="b">
        <v>0</v>
      </c>
      <c r="V1035" t="s">
        <v>127</v>
      </c>
      <c r="W1035" s="1">
        <v>44669.74927083333</v>
      </c>
      <c r="X1035">
        <v>78</v>
      </c>
      <c r="Y1035">
        <v>0</v>
      </c>
      <c r="Z1035">
        <v>0</v>
      </c>
      <c r="AA1035">
        <v>0</v>
      </c>
      <c r="AB1035">
        <v>27</v>
      </c>
      <c r="AC1035">
        <v>0</v>
      </c>
      <c r="AD1035">
        <v>32</v>
      </c>
      <c r="AE1035">
        <v>0</v>
      </c>
      <c r="AF1035">
        <v>0</v>
      </c>
      <c r="AG1035">
        <v>0</v>
      </c>
      <c r="AH1035" t="s">
        <v>99</v>
      </c>
      <c r="AI1035" s="1">
        <v>44669.763807870368</v>
      </c>
      <c r="AJ1035">
        <v>12</v>
      </c>
      <c r="AK1035">
        <v>0</v>
      </c>
      <c r="AL1035">
        <v>0</v>
      </c>
      <c r="AM1035">
        <v>0</v>
      </c>
      <c r="AN1035">
        <v>27</v>
      </c>
      <c r="AO1035">
        <v>0</v>
      </c>
      <c r="AP1035">
        <v>32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x14ac:dyDescent="0.45">
      <c r="A1036" t="s">
        <v>2299</v>
      </c>
      <c r="B1036" t="s">
        <v>79</v>
      </c>
      <c r="C1036" t="s">
        <v>2284</v>
      </c>
      <c r="D1036" t="s">
        <v>81</v>
      </c>
      <c r="E1036" s="2" t="str">
        <f>HYPERLINK("capsilon://?command=openfolder&amp;siteaddress=FAM.docvelocity-na8.net&amp;folderid=FX69082D73-AFB0-DA8A-A49B-E316D5C73945","FX22044347")</f>
        <v>FX22044347</v>
      </c>
      <c r="F1036" t="s">
        <v>19</v>
      </c>
      <c r="G1036" t="s">
        <v>19</v>
      </c>
      <c r="H1036" t="s">
        <v>82</v>
      </c>
      <c r="I1036" t="s">
        <v>2300</v>
      </c>
      <c r="J1036">
        <v>32</v>
      </c>
      <c r="K1036" t="s">
        <v>84</v>
      </c>
      <c r="L1036" t="s">
        <v>85</v>
      </c>
      <c r="M1036" t="s">
        <v>86</v>
      </c>
      <c r="N1036">
        <v>2</v>
      </c>
      <c r="O1036" s="1">
        <v>44669.743287037039</v>
      </c>
      <c r="P1036" s="1">
        <v>44669.763935185183</v>
      </c>
      <c r="Q1036">
        <v>1683</v>
      </c>
      <c r="R1036">
        <v>101</v>
      </c>
      <c r="S1036" t="b">
        <v>0</v>
      </c>
      <c r="T1036" t="s">
        <v>87</v>
      </c>
      <c r="U1036" t="b">
        <v>0</v>
      </c>
      <c r="V1036" t="s">
        <v>127</v>
      </c>
      <c r="W1036" s="1">
        <v>44669.749768518515</v>
      </c>
      <c r="X1036">
        <v>42</v>
      </c>
      <c r="Y1036">
        <v>0</v>
      </c>
      <c r="Z1036">
        <v>0</v>
      </c>
      <c r="AA1036">
        <v>0</v>
      </c>
      <c r="AB1036">
        <v>27</v>
      </c>
      <c r="AC1036">
        <v>0</v>
      </c>
      <c r="AD1036">
        <v>32</v>
      </c>
      <c r="AE1036">
        <v>0</v>
      </c>
      <c r="AF1036">
        <v>0</v>
      </c>
      <c r="AG1036">
        <v>0</v>
      </c>
      <c r="AH1036" t="s">
        <v>99</v>
      </c>
      <c r="AI1036" s="1">
        <v>44669.763935185183</v>
      </c>
      <c r="AJ1036">
        <v>10</v>
      </c>
      <c r="AK1036">
        <v>0</v>
      </c>
      <c r="AL1036">
        <v>0</v>
      </c>
      <c r="AM1036">
        <v>0</v>
      </c>
      <c r="AN1036">
        <v>27</v>
      </c>
      <c r="AO1036">
        <v>0</v>
      </c>
      <c r="AP1036">
        <v>32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x14ac:dyDescent="0.45">
      <c r="A1037" t="s">
        <v>2301</v>
      </c>
      <c r="B1037" t="s">
        <v>79</v>
      </c>
      <c r="C1037" t="s">
        <v>2302</v>
      </c>
      <c r="D1037" t="s">
        <v>81</v>
      </c>
      <c r="E1037" s="2" t="str">
        <f>HYPERLINK("capsilon://?command=openfolder&amp;siteaddress=FAM.docvelocity-na8.net&amp;folderid=FX314441EF-96A5-EFC0-3A8D-892E8F5D1925","FX22044814")</f>
        <v>FX22044814</v>
      </c>
      <c r="F1037" t="s">
        <v>19</v>
      </c>
      <c r="G1037" t="s">
        <v>19</v>
      </c>
      <c r="H1037" t="s">
        <v>82</v>
      </c>
      <c r="I1037" t="s">
        <v>2303</v>
      </c>
      <c r="J1037">
        <v>416</v>
      </c>
      <c r="K1037" t="s">
        <v>84</v>
      </c>
      <c r="L1037" t="s">
        <v>85</v>
      </c>
      <c r="M1037" t="s">
        <v>86</v>
      </c>
      <c r="N1037">
        <v>1</v>
      </c>
      <c r="O1037" s="1">
        <v>44669.767500000002</v>
      </c>
      <c r="P1037" s="1">
        <v>44669.770590277774</v>
      </c>
      <c r="Q1037">
        <v>64</v>
      </c>
      <c r="R1037">
        <v>203</v>
      </c>
      <c r="S1037" t="b">
        <v>0</v>
      </c>
      <c r="T1037" t="s">
        <v>87</v>
      </c>
      <c r="U1037" t="b">
        <v>0</v>
      </c>
      <c r="V1037" t="s">
        <v>88</v>
      </c>
      <c r="W1037" s="1">
        <v>44669.770590277774</v>
      </c>
      <c r="X1037">
        <v>185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416</v>
      </c>
      <c r="AE1037">
        <v>404</v>
      </c>
      <c r="AF1037">
        <v>0</v>
      </c>
      <c r="AG1037">
        <v>7</v>
      </c>
      <c r="AH1037" t="s">
        <v>87</v>
      </c>
      <c r="AI1037" t="s">
        <v>87</v>
      </c>
      <c r="AJ1037" t="s">
        <v>87</v>
      </c>
      <c r="AK1037" t="s">
        <v>87</v>
      </c>
      <c r="AL1037" t="s">
        <v>87</v>
      </c>
      <c r="AM1037" t="s">
        <v>87</v>
      </c>
      <c r="AN1037" t="s">
        <v>87</v>
      </c>
      <c r="AO1037" t="s">
        <v>87</v>
      </c>
      <c r="AP1037" t="s">
        <v>87</v>
      </c>
      <c r="AQ1037" t="s">
        <v>87</v>
      </c>
      <c r="AR1037" t="s">
        <v>87</v>
      </c>
      <c r="AS1037" t="s">
        <v>87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x14ac:dyDescent="0.45">
      <c r="A1038" t="s">
        <v>2304</v>
      </c>
      <c r="B1038" t="s">
        <v>79</v>
      </c>
      <c r="C1038" t="s">
        <v>2302</v>
      </c>
      <c r="D1038" t="s">
        <v>81</v>
      </c>
      <c r="E1038" s="2" t="str">
        <f>HYPERLINK("capsilon://?command=openfolder&amp;siteaddress=FAM.docvelocity-na8.net&amp;folderid=FX314441EF-96A5-EFC0-3A8D-892E8F5D1925","FX22044814")</f>
        <v>FX22044814</v>
      </c>
      <c r="F1038" t="s">
        <v>19</v>
      </c>
      <c r="G1038" t="s">
        <v>19</v>
      </c>
      <c r="H1038" t="s">
        <v>82</v>
      </c>
      <c r="I1038" t="s">
        <v>2303</v>
      </c>
      <c r="J1038">
        <v>536</v>
      </c>
      <c r="K1038" t="s">
        <v>84</v>
      </c>
      <c r="L1038" t="s">
        <v>85</v>
      </c>
      <c r="M1038" t="s">
        <v>86</v>
      </c>
      <c r="N1038">
        <v>2</v>
      </c>
      <c r="O1038" s="1">
        <v>44669.771354166667</v>
      </c>
      <c r="P1038" s="1">
        <v>44669.847627314812</v>
      </c>
      <c r="Q1038">
        <v>3261</v>
      </c>
      <c r="R1038">
        <v>3329</v>
      </c>
      <c r="S1038" t="b">
        <v>0</v>
      </c>
      <c r="T1038" t="s">
        <v>87</v>
      </c>
      <c r="U1038" t="b">
        <v>1</v>
      </c>
      <c r="V1038" t="s">
        <v>531</v>
      </c>
      <c r="W1038" s="1">
        <v>44669.791215277779</v>
      </c>
      <c r="X1038">
        <v>1674</v>
      </c>
      <c r="Y1038">
        <v>273</v>
      </c>
      <c r="Z1038">
        <v>0</v>
      </c>
      <c r="AA1038">
        <v>273</v>
      </c>
      <c r="AB1038">
        <v>176</v>
      </c>
      <c r="AC1038">
        <v>54</v>
      </c>
      <c r="AD1038">
        <v>263</v>
      </c>
      <c r="AE1038">
        <v>0</v>
      </c>
      <c r="AF1038">
        <v>0</v>
      </c>
      <c r="AG1038">
        <v>0</v>
      </c>
      <c r="AH1038" t="s">
        <v>1193</v>
      </c>
      <c r="AI1038" s="1">
        <v>44669.847627314812</v>
      </c>
      <c r="AJ1038">
        <v>1610</v>
      </c>
      <c r="AK1038">
        <v>4</v>
      </c>
      <c r="AL1038">
        <v>0</v>
      </c>
      <c r="AM1038">
        <v>4</v>
      </c>
      <c r="AN1038">
        <v>176</v>
      </c>
      <c r="AO1038">
        <v>4</v>
      </c>
      <c r="AP1038">
        <v>259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x14ac:dyDescent="0.45">
      <c r="A1039" t="s">
        <v>2305</v>
      </c>
      <c r="B1039" t="s">
        <v>79</v>
      </c>
      <c r="C1039" t="s">
        <v>2293</v>
      </c>
      <c r="D1039" t="s">
        <v>81</v>
      </c>
      <c r="E1039" s="2" t="str">
        <f>HYPERLINK("capsilon://?command=openfolder&amp;siteaddress=FAM.docvelocity-na8.net&amp;folderid=FXF1AE9287-80D9-DF10-CB97-D2773CD4AEBF","FX22045924")</f>
        <v>FX22045924</v>
      </c>
      <c r="F1039" t="s">
        <v>19</v>
      </c>
      <c r="G1039" t="s">
        <v>19</v>
      </c>
      <c r="H1039" t="s">
        <v>82</v>
      </c>
      <c r="I1039" t="s">
        <v>2296</v>
      </c>
      <c r="J1039">
        <v>56</v>
      </c>
      <c r="K1039" t="s">
        <v>84</v>
      </c>
      <c r="L1039" t="s">
        <v>85</v>
      </c>
      <c r="M1039" t="s">
        <v>86</v>
      </c>
      <c r="N1039">
        <v>2</v>
      </c>
      <c r="O1039" s="1">
        <v>44669.772361111114</v>
      </c>
      <c r="P1039" s="1">
        <v>44669.801493055558</v>
      </c>
      <c r="Q1039">
        <v>1988</v>
      </c>
      <c r="R1039">
        <v>529</v>
      </c>
      <c r="S1039" t="b">
        <v>0</v>
      </c>
      <c r="T1039" t="s">
        <v>87</v>
      </c>
      <c r="U1039" t="b">
        <v>1</v>
      </c>
      <c r="V1039" t="s">
        <v>114</v>
      </c>
      <c r="W1039" s="1">
        <v>44669.775729166664</v>
      </c>
      <c r="X1039">
        <v>222</v>
      </c>
      <c r="Y1039">
        <v>42</v>
      </c>
      <c r="Z1039">
        <v>0</v>
      </c>
      <c r="AA1039">
        <v>42</v>
      </c>
      <c r="AB1039">
        <v>0</v>
      </c>
      <c r="AC1039">
        <v>2</v>
      </c>
      <c r="AD1039">
        <v>14</v>
      </c>
      <c r="AE1039">
        <v>0</v>
      </c>
      <c r="AF1039">
        <v>0</v>
      </c>
      <c r="AG1039">
        <v>0</v>
      </c>
      <c r="AH1039" t="s">
        <v>115</v>
      </c>
      <c r="AI1039" s="1">
        <v>44669.801493055558</v>
      </c>
      <c r="AJ1039">
        <v>307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14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x14ac:dyDescent="0.45">
      <c r="A1040" t="s">
        <v>2306</v>
      </c>
      <c r="B1040" t="s">
        <v>79</v>
      </c>
      <c r="C1040" t="s">
        <v>2307</v>
      </c>
      <c r="D1040" t="s">
        <v>81</v>
      </c>
      <c r="E1040" s="2" t="str">
        <f>HYPERLINK("capsilon://?command=openfolder&amp;siteaddress=FAM.docvelocity-na8.net&amp;folderid=FX8D7AE0CF-C3F3-F5CA-2C2D-4E2FB515CF2F","FX220314214")</f>
        <v>FX220314214</v>
      </c>
      <c r="F1040" t="s">
        <v>19</v>
      </c>
      <c r="G1040" t="s">
        <v>19</v>
      </c>
      <c r="H1040" t="s">
        <v>82</v>
      </c>
      <c r="I1040" t="s">
        <v>2308</v>
      </c>
      <c r="J1040">
        <v>281</v>
      </c>
      <c r="K1040" t="s">
        <v>84</v>
      </c>
      <c r="L1040" t="s">
        <v>85</v>
      </c>
      <c r="M1040" t="s">
        <v>86</v>
      </c>
      <c r="N1040">
        <v>1</v>
      </c>
      <c r="O1040" s="1">
        <v>44669.780243055553</v>
      </c>
      <c r="P1040" s="1">
        <v>44669.841562499998</v>
      </c>
      <c r="Q1040">
        <v>4379</v>
      </c>
      <c r="R1040">
        <v>919</v>
      </c>
      <c r="S1040" t="b">
        <v>0</v>
      </c>
      <c r="T1040" t="s">
        <v>87</v>
      </c>
      <c r="U1040" t="b">
        <v>0</v>
      </c>
      <c r="V1040" t="s">
        <v>320</v>
      </c>
      <c r="W1040" s="1">
        <v>44669.841562499998</v>
      </c>
      <c r="X1040">
        <v>563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281</v>
      </c>
      <c r="AE1040">
        <v>269</v>
      </c>
      <c r="AF1040">
        <v>0</v>
      </c>
      <c r="AG1040">
        <v>4</v>
      </c>
      <c r="AH1040" t="s">
        <v>87</v>
      </c>
      <c r="AI1040" t="s">
        <v>87</v>
      </c>
      <c r="AJ1040" t="s">
        <v>87</v>
      </c>
      <c r="AK1040" t="s">
        <v>87</v>
      </c>
      <c r="AL1040" t="s">
        <v>87</v>
      </c>
      <c r="AM1040" t="s">
        <v>87</v>
      </c>
      <c r="AN1040" t="s">
        <v>87</v>
      </c>
      <c r="AO1040" t="s">
        <v>87</v>
      </c>
      <c r="AP1040" t="s">
        <v>87</v>
      </c>
      <c r="AQ1040" t="s">
        <v>87</v>
      </c>
      <c r="AR1040" t="s">
        <v>87</v>
      </c>
      <c r="AS1040" t="s">
        <v>87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x14ac:dyDescent="0.45">
      <c r="A1041" t="s">
        <v>2309</v>
      </c>
      <c r="B1041" t="s">
        <v>79</v>
      </c>
      <c r="C1041" t="s">
        <v>2284</v>
      </c>
      <c r="D1041" t="s">
        <v>81</v>
      </c>
      <c r="E1041" s="2" t="str">
        <f>HYPERLINK("capsilon://?command=openfolder&amp;siteaddress=FAM.docvelocity-na8.net&amp;folderid=FX69082D73-AFB0-DA8A-A49B-E316D5C73945","FX22044347")</f>
        <v>FX22044347</v>
      </c>
      <c r="F1041" t="s">
        <v>19</v>
      </c>
      <c r="G1041" t="s">
        <v>19</v>
      </c>
      <c r="H1041" t="s">
        <v>82</v>
      </c>
      <c r="I1041" t="s">
        <v>2310</v>
      </c>
      <c r="J1041">
        <v>125</v>
      </c>
      <c r="K1041" t="s">
        <v>84</v>
      </c>
      <c r="L1041" t="s">
        <v>85</v>
      </c>
      <c r="M1041" t="s">
        <v>86</v>
      </c>
      <c r="N1041">
        <v>2</v>
      </c>
      <c r="O1041" s="1">
        <v>44669.782696759263</v>
      </c>
      <c r="P1041" s="1">
        <v>44669.84207175926</v>
      </c>
      <c r="Q1041">
        <v>1891</v>
      </c>
      <c r="R1041">
        <v>3239</v>
      </c>
      <c r="S1041" t="b">
        <v>0</v>
      </c>
      <c r="T1041" t="s">
        <v>87</v>
      </c>
      <c r="U1041" t="b">
        <v>0</v>
      </c>
      <c r="V1041" t="s">
        <v>127</v>
      </c>
      <c r="W1041" s="1">
        <v>44669.808472222219</v>
      </c>
      <c r="X1041">
        <v>2218</v>
      </c>
      <c r="Y1041">
        <v>106</v>
      </c>
      <c r="Z1041">
        <v>0</v>
      </c>
      <c r="AA1041">
        <v>106</v>
      </c>
      <c r="AB1041">
        <v>0</v>
      </c>
      <c r="AC1041">
        <v>47</v>
      </c>
      <c r="AD1041">
        <v>19</v>
      </c>
      <c r="AE1041">
        <v>0</v>
      </c>
      <c r="AF1041">
        <v>0</v>
      </c>
      <c r="AG1041">
        <v>0</v>
      </c>
      <c r="AH1041" t="s">
        <v>240</v>
      </c>
      <c r="AI1041" s="1">
        <v>44669.84207175926</v>
      </c>
      <c r="AJ1041">
        <v>1021</v>
      </c>
      <c r="AK1041">
        <v>2</v>
      </c>
      <c r="AL1041">
        <v>0</v>
      </c>
      <c r="AM1041">
        <v>2</v>
      </c>
      <c r="AN1041">
        <v>0</v>
      </c>
      <c r="AO1041">
        <v>1</v>
      </c>
      <c r="AP1041">
        <v>17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x14ac:dyDescent="0.45">
      <c r="A1042" t="s">
        <v>2311</v>
      </c>
      <c r="B1042" t="s">
        <v>79</v>
      </c>
      <c r="C1042" t="s">
        <v>2312</v>
      </c>
      <c r="D1042" t="s">
        <v>81</v>
      </c>
      <c r="E1042" s="2" t="str">
        <f>HYPERLINK("capsilon://?command=openfolder&amp;siteaddress=FAM.docvelocity-na8.net&amp;folderid=FX6C529891-981B-A36C-786B-728C34D0926F","FX22044461")</f>
        <v>FX22044461</v>
      </c>
      <c r="F1042" t="s">
        <v>19</v>
      </c>
      <c r="G1042" t="s">
        <v>19</v>
      </c>
      <c r="H1042" t="s">
        <v>82</v>
      </c>
      <c r="I1042" t="s">
        <v>2313</v>
      </c>
      <c r="J1042">
        <v>142</v>
      </c>
      <c r="K1042" t="s">
        <v>84</v>
      </c>
      <c r="L1042" t="s">
        <v>85</v>
      </c>
      <c r="M1042" t="s">
        <v>86</v>
      </c>
      <c r="N1042">
        <v>1</v>
      </c>
      <c r="O1042" s="1">
        <v>44669.804548611108</v>
      </c>
      <c r="P1042" s="1">
        <v>44669.844780092593</v>
      </c>
      <c r="Q1042">
        <v>2942</v>
      </c>
      <c r="R1042">
        <v>534</v>
      </c>
      <c r="S1042" t="b">
        <v>0</v>
      </c>
      <c r="T1042" t="s">
        <v>87</v>
      </c>
      <c r="U1042" t="b">
        <v>0</v>
      </c>
      <c r="V1042" t="s">
        <v>245</v>
      </c>
      <c r="W1042" s="1">
        <v>44669.844780092593</v>
      </c>
      <c r="X1042">
        <v>501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142</v>
      </c>
      <c r="AE1042">
        <v>130</v>
      </c>
      <c r="AF1042">
        <v>0</v>
      </c>
      <c r="AG1042">
        <v>4</v>
      </c>
      <c r="AH1042" t="s">
        <v>87</v>
      </c>
      <c r="AI1042" t="s">
        <v>87</v>
      </c>
      <c r="AJ1042" t="s">
        <v>87</v>
      </c>
      <c r="AK1042" t="s">
        <v>87</v>
      </c>
      <c r="AL1042" t="s">
        <v>87</v>
      </c>
      <c r="AM1042" t="s">
        <v>87</v>
      </c>
      <c r="AN1042" t="s">
        <v>87</v>
      </c>
      <c r="AO1042" t="s">
        <v>87</v>
      </c>
      <c r="AP1042" t="s">
        <v>87</v>
      </c>
      <c r="AQ1042" t="s">
        <v>87</v>
      </c>
      <c r="AR1042" t="s">
        <v>87</v>
      </c>
      <c r="AS1042" t="s">
        <v>87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x14ac:dyDescent="0.45">
      <c r="A1043" t="s">
        <v>2314</v>
      </c>
      <c r="B1043" t="s">
        <v>79</v>
      </c>
      <c r="C1043" t="s">
        <v>2307</v>
      </c>
      <c r="D1043" t="s">
        <v>81</v>
      </c>
      <c r="E1043" s="2" t="str">
        <f>HYPERLINK("capsilon://?command=openfolder&amp;siteaddress=FAM.docvelocity-na8.net&amp;folderid=FX8D7AE0CF-C3F3-F5CA-2C2D-4E2FB515CF2F","FX220314214")</f>
        <v>FX220314214</v>
      </c>
      <c r="F1043" t="s">
        <v>19</v>
      </c>
      <c r="G1043" t="s">
        <v>19</v>
      </c>
      <c r="H1043" t="s">
        <v>82</v>
      </c>
      <c r="I1043" t="s">
        <v>2308</v>
      </c>
      <c r="J1043">
        <v>329</v>
      </c>
      <c r="K1043" t="s">
        <v>84</v>
      </c>
      <c r="L1043" t="s">
        <v>85</v>
      </c>
      <c r="M1043" t="s">
        <v>86</v>
      </c>
      <c r="N1043">
        <v>2</v>
      </c>
      <c r="O1043" s="1">
        <v>44669.842256944445</v>
      </c>
      <c r="P1043" s="1">
        <v>44669.955150462964</v>
      </c>
      <c r="Q1043">
        <v>7144</v>
      </c>
      <c r="R1043">
        <v>2610</v>
      </c>
      <c r="S1043" t="b">
        <v>0</v>
      </c>
      <c r="T1043" t="s">
        <v>87</v>
      </c>
      <c r="U1043" t="b">
        <v>1</v>
      </c>
      <c r="V1043" t="s">
        <v>320</v>
      </c>
      <c r="W1043" s="1">
        <v>44669.880740740744</v>
      </c>
      <c r="X1043">
        <v>1150</v>
      </c>
      <c r="Y1043">
        <v>286</v>
      </c>
      <c r="Z1043">
        <v>0</v>
      </c>
      <c r="AA1043">
        <v>286</v>
      </c>
      <c r="AB1043">
        <v>21</v>
      </c>
      <c r="AC1043">
        <v>11</v>
      </c>
      <c r="AD1043">
        <v>43</v>
      </c>
      <c r="AE1043">
        <v>0</v>
      </c>
      <c r="AF1043">
        <v>0</v>
      </c>
      <c r="AG1043">
        <v>0</v>
      </c>
      <c r="AH1043" t="s">
        <v>240</v>
      </c>
      <c r="AI1043" s="1">
        <v>44669.955150462964</v>
      </c>
      <c r="AJ1043">
        <v>1002</v>
      </c>
      <c r="AK1043">
        <v>2</v>
      </c>
      <c r="AL1043">
        <v>0</v>
      </c>
      <c r="AM1043">
        <v>2</v>
      </c>
      <c r="AN1043">
        <v>21</v>
      </c>
      <c r="AO1043">
        <v>2</v>
      </c>
      <c r="AP1043">
        <v>41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x14ac:dyDescent="0.45">
      <c r="A1044" t="s">
        <v>2315</v>
      </c>
      <c r="B1044" t="s">
        <v>79</v>
      </c>
      <c r="C1044" t="s">
        <v>2312</v>
      </c>
      <c r="D1044" t="s">
        <v>81</v>
      </c>
      <c r="E1044" s="2" t="str">
        <f>HYPERLINK("capsilon://?command=openfolder&amp;siteaddress=FAM.docvelocity-na8.net&amp;folderid=FX6C529891-981B-A36C-786B-728C34D0926F","FX22044461")</f>
        <v>FX22044461</v>
      </c>
      <c r="F1044" t="s">
        <v>19</v>
      </c>
      <c r="G1044" t="s">
        <v>19</v>
      </c>
      <c r="H1044" t="s">
        <v>82</v>
      </c>
      <c r="I1044" t="s">
        <v>2313</v>
      </c>
      <c r="J1044">
        <v>194</v>
      </c>
      <c r="K1044" t="s">
        <v>84</v>
      </c>
      <c r="L1044" t="s">
        <v>85</v>
      </c>
      <c r="M1044" t="s">
        <v>86</v>
      </c>
      <c r="N1044">
        <v>2</v>
      </c>
      <c r="O1044" s="1">
        <v>44669.845729166664</v>
      </c>
      <c r="P1044" s="1">
        <v>44669.952060185184</v>
      </c>
      <c r="Q1044">
        <v>6994</v>
      </c>
      <c r="R1044">
        <v>2193</v>
      </c>
      <c r="S1044" t="b">
        <v>0</v>
      </c>
      <c r="T1044" t="s">
        <v>87</v>
      </c>
      <c r="U1044" t="b">
        <v>1</v>
      </c>
      <c r="V1044" t="s">
        <v>245</v>
      </c>
      <c r="W1044" s="1">
        <v>44669.885416666664</v>
      </c>
      <c r="X1044">
        <v>1429</v>
      </c>
      <c r="Y1044">
        <v>170</v>
      </c>
      <c r="Z1044">
        <v>0</v>
      </c>
      <c r="AA1044">
        <v>170</v>
      </c>
      <c r="AB1044">
        <v>0</v>
      </c>
      <c r="AC1044">
        <v>41</v>
      </c>
      <c r="AD1044">
        <v>24</v>
      </c>
      <c r="AE1044">
        <v>0</v>
      </c>
      <c r="AF1044">
        <v>0</v>
      </c>
      <c r="AG1044">
        <v>0</v>
      </c>
      <c r="AH1044" t="s">
        <v>200</v>
      </c>
      <c r="AI1044" s="1">
        <v>44669.952060185184</v>
      </c>
      <c r="AJ1044">
        <v>764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24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x14ac:dyDescent="0.45">
      <c r="A1045" t="s">
        <v>2316</v>
      </c>
      <c r="B1045" t="s">
        <v>79</v>
      </c>
      <c r="C1045" t="s">
        <v>2317</v>
      </c>
      <c r="D1045" t="s">
        <v>81</v>
      </c>
      <c r="E1045" s="2" t="str">
        <f>HYPERLINK("capsilon://?command=openfolder&amp;siteaddress=FAM.docvelocity-na8.net&amp;folderid=FX3AE9C2F7-E1CE-087E-6D20-120219C979E8","FX22046628")</f>
        <v>FX22046628</v>
      </c>
      <c r="F1045" t="s">
        <v>19</v>
      </c>
      <c r="G1045" t="s">
        <v>19</v>
      </c>
      <c r="H1045" t="s">
        <v>82</v>
      </c>
      <c r="I1045" t="s">
        <v>2318</v>
      </c>
      <c r="J1045">
        <v>50</v>
      </c>
      <c r="K1045" t="s">
        <v>84</v>
      </c>
      <c r="L1045" t="s">
        <v>85</v>
      </c>
      <c r="M1045" t="s">
        <v>86</v>
      </c>
      <c r="N1045">
        <v>2</v>
      </c>
      <c r="O1045" s="1">
        <v>44669.853460648148</v>
      </c>
      <c r="P1045" s="1">
        <v>44669.95380787037</v>
      </c>
      <c r="Q1045">
        <v>8069</v>
      </c>
      <c r="R1045">
        <v>601</v>
      </c>
      <c r="S1045" t="b">
        <v>0</v>
      </c>
      <c r="T1045" t="s">
        <v>87</v>
      </c>
      <c r="U1045" t="b">
        <v>0</v>
      </c>
      <c r="V1045" t="s">
        <v>245</v>
      </c>
      <c r="W1045" s="1">
        <v>44669.8905787037</v>
      </c>
      <c r="X1045">
        <v>445</v>
      </c>
      <c r="Y1045">
        <v>45</v>
      </c>
      <c r="Z1045">
        <v>0</v>
      </c>
      <c r="AA1045">
        <v>45</v>
      </c>
      <c r="AB1045">
        <v>0</v>
      </c>
      <c r="AC1045">
        <v>4</v>
      </c>
      <c r="AD1045">
        <v>5</v>
      </c>
      <c r="AE1045">
        <v>0</v>
      </c>
      <c r="AF1045">
        <v>0</v>
      </c>
      <c r="AG1045">
        <v>0</v>
      </c>
      <c r="AH1045" t="s">
        <v>200</v>
      </c>
      <c r="AI1045" s="1">
        <v>44669.95380787037</v>
      </c>
      <c r="AJ1045">
        <v>150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5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x14ac:dyDescent="0.45">
      <c r="A1046" t="s">
        <v>2319</v>
      </c>
      <c r="B1046" t="s">
        <v>79</v>
      </c>
      <c r="C1046" t="s">
        <v>2317</v>
      </c>
      <c r="D1046" t="s">
        <v>81</v>
      </c>
      <c r="E1046" s="2" t="str">
        <f>HYPERLINK("capsilon://?command=openfolder&amp;siteaddress=FAM.docvelocity-na8.net&amp;folderid=FX3AE9C2F7-E1CE-087E-6D20-120219C979E8","FX22046628")</f>
        <v>FX22046628</v>
      </c>
      <c r="F1046" t="s">
        <v>19</v>
      </c>
      <c r="G1046" t="s">
        <v>19</v>
      </c>
      <c r="H1046" t="s">
        <v>82</v>
      </c>
      <c r="I1046" t="s">
        <v>2320</v>
      </c>
      <c r="J1046">
        <v>50</v>
      </c>
      <c r="K1046" t="s">
        <v>84</v>
      </c>
      <c r="L1046" t="s">
        <v>85</v>
      </c>
      <c r="M1046" t="s">
        <v>86</v>
      </c>
      <c r="N1046">
        <v>2</v>
      </c>
      <c r="O1046" s="1">
        <v>44669.853495370371</v>
      </c>
      <c r="P1046" s="1">
        <v>44669.956192129626</v>
      </c>
      <c r="Q1046">
        <v>8253</v>
      </c>
      <c r="R1046">
        <v>620</v>
      </c>
      <c r="S1046" t="b">
        <v>0</v>
      </c>
      <c r="T1046" t="s">
        <v>87</v>
      </c>
      <c r="U1046" t="b">
        <v>0</v>
      </c>
      <c r="V1046" t="s">
        <v>245</v>
      </c>
      <c r="W1046" s="1">
        <v>44669.904328703706</v>
      </c>
      <c r="X1046">
        <v>415</v>
      </c>
      <c r="Y1046">
        <v>45</v>
      </c>
      <c r="Z1046">
        <v>0</v>
      </c>
      <c r="AA1046">
        <v>45</v>
      </c>
      <c r="AB1046">
        <v>0</v>
      </c>
      <c r="AC1046">
        <v>1</v>
      </c>
      <c r="AD1046">
        <v>5</v>
      </c>
      <c r="AE1046">
        <v>0</v>
      </c>
      <c r="AF1046">
        <v>0</v>
      </c>
      <c r="AG1046">
        <v>0</v>
      </c>
      <c r="AH1046" t="s">
        <v>200</v>
      </c>
      <c r="AI1046" s="1">
        <v>44669.956192129626</v>
      </c>
      <c r="AJ1046">
        <v>172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5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x14ac:dyDescent="0.45">
      <c r="A1047" t="s">
        <v>2321</v>
      </c>
      <c r="B1047" t="s">
        <v>79</v>
      </c>
      <c r="C1047" t="s">
        <v>2317</v>
      </c>
      <c r="D1047" t="s">
        <v>81</v>
      </c>
      <c r="E1047" s="2" t="str">
        <f>HYPERLINK("capsilon://?command=openfolder&amp;siteaddress=FAM.docvelocity-na8.net&amp;folderid=FX3AE9C2F7-E1CE-087E-6D20-120219C979E8","FX22046628")</f>
        <v>FX22046628</v>
      </c>
      <c r="F1047" t="s">
        <v>19</v>
      </c>
      <c r="G1047" t="s">
        <v>19</v>
      </c>
      <c r="H1047" t="s">
        <v>82</v>
      </c>
      <c r="I1047" t="s">
        <v>2322</v>
      </c>
      <c r="J1047">
        <v>28</v>
      </c>
      <c r="K1047" t="s">
        <v>84</v>
      </c>
      <c r="L1047" t="s">
        <v>85</v>
      </c>
      <c r="M1047" t="s">
        <v>86</v>
      </c>
      <c r="N1047">
        <v>2</v>
      </c>
      <c r="O1047" s="1">
        <v>44669.853726851848</v>
      </c>
      <c r="P1047" s="1">
        <v>44669.957048611112</v>
      </c>
      <c r="Q1047">
        <v>8578</v>
      </c>
      <c r="R1047">
        <v>349</v>
      </c>
      <c r="S1047" t="b">
        <v>0</v>
      </c>
      <c r="T1047" t="s">
        <v>87</v>
      </c>
      <c r="U1047" t="b">
        <v>0</v>
      </c>
      <c r="V1047" t="s">
        <v>245</v>
      </c>
      <c r="W1047" s="1">
        <v>44669.906481481485</v>
      </c>
      <c r="X1047">
        <v>186</v>
      </c>
      <c r="Y1047">
        <v>21</v>
      </c>
      <c r="Z1047">
        <v>0</v>
      </c>
      <c r="AA1047">
        <v>21</v>
      </c>
      <c r="AB1047">
        <v>0</v>
      </c>
      <c r="AC1047">
        <v>2</v>
      </c>
      <c r="AD1047">
        <v>7</v>
      </c>
      <c r="AE1047">
        <v>0</v>
      </c>
      <c r="AF1047">
        <v>0</v>
      </c>
      <c r="AG1047">
        <v>0</v>
      </c>
      <c r="AH1047" t="s">
        <v>240</v>
      </c>
      <c r="AI1047" s="1">
        <v>44669.957048611112</v>
      </c>
      <c r="AJ1047">
        <v>163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7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x14ac:dyDescent="0.45">
      <c r="A1048" t="s">
        <v>2323</v>
      </c>
      <c r="B1048" t="s">
        <v>79</v>
      </c>
      <c r="C1048" t="s">
        <v>2324</v>
      </c>
      <c r="D1048" t="s">
        <v>81</v>
      </c>
      <c r="E1048" s="2" t="str">
        <f>HYPERLINK("capsilon://?command=openfolder&amp;siteaddress=FAM.docvelocity-na8.net&amp;folderid=FXADB375F7-9236-539E-B302-B8FEF11773FC","FX220314055")</f>
        <v>FX220314055</v>
      </c>
      <c r="F1048" t="s">
        <v>19</v>
      </c>
      <c r="G1048" t="s">
        <v>19</v>
      </c>
      <c r="H1048" t="s">
        <v>82</v>
      </c>
      <c r="I1048" t="s">
        <v>2325</v>
      </c>
      <c r="J1048">
        <v>72</v>
      </c>
      <c r="K1048" t="s">
        <v>84</v>
      </c>
      <c r="L1048" t="s">
        <v>85</v>
      </c>
      <c r="M1048" t="s">
        <v>86</v>
      </c>
      <c r="N1048">
        <v>1</v>
      </c>
      <c r="O1048" s="1">
        <v>44655.490069444444</v>
      </c>
      <c r="P1048" s="1">
        <v>44655.498773148145</v>
      </c>
      <c r="Q1048">
        <v>564</v>
      </c>
      <c r="R1048">
        <v>188</v>
      </c>
      <c r="S1048" t="b">
        <v>0</v>
      </c>
      <c r="T1048" t="s">
        <v>87</v>
      </c>
      <c r="U1048" t="b">
        <v>0</v>
      </c>
      <c r="V1048" t="s">
        <v>88</v>
      </c>
      <c r="W1048" s="1">
        <v>44655.498773148145</v>
      </c>
      <c r="X1048">
        <v>68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72</v>
      </c>
      <c r="AE1048">
        <v>67</v>
      </c>
      <c r="AF1048">
        <v>0</v>
      </c>
      <c r="AG1048">
        <v>2</v>
      </c>
      <c r="AH1048" t="s">
        <v>87</v>
      </c>
      <c r="AI1048" t="s">
        <v>87</v>
      </c>
      <c r="AJ1048" t="s">
        <v>87</v>
      </c>
      <c r="AK1048" t="s">
        <v>87</v>
      </c>
      <c r="AL1048" t="s">
        <v>87</v>
      </c>
      <c r="AM1048" t="s">
        <v>87</v>
      </c>
      <c r="AN1048" t="s">
        <v>87</v>
      </c>
      <c r="AO1048" t="s">
        <v>87</v>
      </c>
      <c r="AP1048" t="s">
        <v>87</v>
      </c>
      <c r="AQ1048" t="s">
        <v>87</v>
      </c>
      <c r="AR1048" t="s">
        <v>87</v>
      </c>
      <c r="AS1048" t="s">
        <v>87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x14ac:dyDescent="0.45">
      <c r="A1049" t="s">
        <v>2326</v>
      </c>
      <c r="B1049" t="s">
        <v>79</v>
      </c>
      <c r="C1049" t="s">
        <v>1662</v>
      </c>
      <c r="D1049" t="s">
        <v>81</v>
      </c>
      <c r="E1049" s="2" t="str">
        <f>HYPERLINK("capsilon://?command=openfolder&amp;siteaddress=FAM.docvelocity-na8.net&amp;folderid=FX7610B626-2172-74C0-855C-A411960EE696","FX2204858")</f>
        <v>FX2204858</v>
      </c>
      <c r="F1049" t="s">
        <v>19</v>
      </c>
      <c r="G1049" t="s">
        <v>19</v>
      </c>
      <c r="H1049" t="s">
        <v>82</v>
      </c>
      <c r="I1049" t="s">
        <v>2327</v>
      </c>
      <c r="J1049">
        <v>0</v>
      </c>
      <c r="K1049" t="s">
        <v>84</v>
      </c>
      <c r="L1049" t="s">
        <v>85</v>
      </c>
      <c r="M1049" t="s">
        <v>86</v>
      </c>
      <c r="N1049">
        <v>2</v>
      </c>
      <c r="O1049" s="1">
        <v>44669.912233796298</v>
      </c>
      <c r="P1049" s="1">
        <v>44669.958437499998</v>
      </c>
      <c r="Q1049">
        <v>3606</v>
      </c>
      <c r="R1049">
        <v>386</v>
      </c>
      <c r="S1049" t="b">
        <v>0</v>
      </c>
      <c r="T1049" t="s">
        <v>87</v>
      </c>
      <c r="U1049" t="b">
        <v>0</v>
      </c>
      <c r="V1049" t="s">
        <v>245</v>
      </c>
      <c r="W1049" s="1">
        <v>44669.927187499998</v>
      </c>
      <c r="X1049">
        <v>188</v>
      </c>
      <c r="Y1049">
        <v>9</v>
      </c>
      <c r="Z1049">
        <v>0</v>
      </c>
      <c r="AA1049">
        <v>9</v>
      </c>
      <c r="AB1049">
        <v>0</v>
      </c>
      <c r="AC1049">
        <v>1</v>
      </c>
      <c r="AD1049">
        <v>-9</v>
      </c>
      <c r="AE1049">
        <v>0</v>
      </c>
      <c r="AF1049">
        <v>0</v>
      </c>
      <c r="AG1049">
        <v>0</v>
      </c>
      <c r="AH1049" t="s">
        <v>200</v>
      </c>
      <c r="AI1049" s="1">
        <v>44669.958437499998</v>
      </c>
      <c r="AJ1049">
        <v>193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-9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x14ac:dyDescent="0.45">
      <c r="A1050" t="s">
        <v>2328</v>
      </c>
      <c r="B1050" t="s">
        <v>79</v>
      </c>
      <c r="C1050" t="s">
        <v>1662</v>
      </c>
      <c r="D1050" t="s">
        <v>81</v>
      </c>
      <c r="E1050" s="2" t="str">
        <f>HYPERLINK("capsilon://?command=openfolder&amp;siteaddress=FAM.docvelocity-na8.net&amp;folderid=FX7610B626-2172-74C0-855C-A411960EE696","FX2204858")</f>
        <v>FX2204858</v>
      </c>
      <c r="F1050" t="s">
        <v>19</v>
      </c>
      <c r="G1050" t="s">
        <v>19</v>
      </c>
      <c r="H1050" t="s">
        <v>82</v>
      </c>
      <c r="I1050" t="s">
        <v>2329</v>
      </c>
      <c r="J1050">
        <v>0</v>
      </c>
      <c r="K1050" t="s">
        <v>84</v>
      </c>
      <c r="L1050" t="s">
        <v>85</v>
      </c>
      <c r="M1050" t="s">
        <v>86</v>
      </c>
      <c r="N1050">
        <v>2</v>
      </c>
      <c r="O1050" s="1">
        <v>44669.912349537037</v>
      </c>
      <c r="P1050" s="1">
        <v>44669.957673611112</v>
      </c>
      <c r="Q1050">
        <v>3723</v>
      </c>
      <c r="R1050">
        <v>193</v>
      </c>
      <c r="S1050" t="b">
        <v>0</v>
      </c>
      <c r="T1050" t="s">
        <v>87</v>
      </c>
      <c r="U1050" t="b">
        <v>0</v>
      </c>
      <c r="V1050" t="s">
        <v>245</v>
      </c>
      <c r="W1050" s="1">
        <v>44669.92869212963</v>
      </c>
      <c r="X1050">
        <v>129</v>
      </c>
      <c r="Y1050">
        <v>9</v>
      </c>
      <c r="Z1050">
        <v>0</v>
      </c>
      <c r="AA1050">
        <v>9</v>
      </c>
      <c r="AB1050">
        <v>0</v>
      </c>
      <c r="AC1050">
        <v>3</v>
      </c>
      <c r="AD1050">
        <v>-9</v>
      </c>
      <c r="AE1050">
        <v>0</v>
      </c>
      <c r="AF1050">
        <v>0</v>
      </c>
      <c r="AG1050">
        <v>0</v>
      </c>
      <c r="AH1050" t="s">
        <v>240</v>
      </c>
      <c r="AI1050" s="1">
        <v>44669.957673611112</v>
      </c>
      <c r="AJ1050">
        <v>53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-9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x14ac:dyDescent="0.45">
      <c r="A1051" t="s">
        <v>2330</v>
      </c>
      <c r="B1051" t="s">
        <v>79</v>
      </c>
      <c r="C1051" t="s">
        <v>2324</v>
      </c>
      <c r="D1051" t="s">
        <v>81</v>
      </c>
      <c r="E1051" s="2" t="str">
        <f>HYPERLINK("capsilon://?command=openfolder&amp;siteaddress=FAM.docvelocity-na8.net&amp;folderid=FXADB375F7-9236-539E-B302-B8FEF11773FC","FX220314055")</f>
        <v>FX220314055</v>
      </c>
      <c r="F1051" t="s">
        <v>19</v>
      </c>
      <c r="G1051" t="s">
        <v>19</v>
      </c>
      <c r="H1051" t="s">
        <v>82</v>
      </c>
      <c r="I1051" t="s">
        <v>2331</v>
      </c>
      <c r="J1051">
        <v>28</v>
      </c>
      <c r="K1051" t="s">
        <v>84</v>
      </c>
      <c r="L1051" t="s">
        <v>85</v>
      </c>
      <c r="M1051" t="s">
        <v>86</v>
      </c>
      <c r="N1051">
        <v>1</v>
      </c>
      <c r="O1051" s="1">
        <v>44655.490393518521</v>
      </c>
      <c r="P1051" s="1">
        <v>44655.497974537036</v>
      </c>
      <c r="Q1051">
        <v>440</v>
      </c>
      <c r="R1051">
        <v>215</v>
      </c>
      <c r="S1051" t="b">
        <v>0</v>
      </c>
      <c r="T1051" t="s">
        <v>87</v>
      </c>
      <c r="U1051" t="b">
        <v>0</v>
      </c>
      <c r="V1051" t="s">
        <v>88</v>
      </c>
      <c r="W1051" s="1">
        <v>44655.497974537036</v>
      </c>
      <c r="X1051">
        <v>107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28</v>
      </c>
      <c r="AE1051">
        <v>21</v>
      </c>
      <c r="AF1051">
        <v>0</v>
      </c>
      <c r="AG1051">
        <v>3</v>
      </c>
      <c r="AH1051" t="s">
        <v>87</v>
      </c>
      <c r="AI1051" t="s">
        <v>87</v>
      </c>
      <c r="AJ1051" t="s">
        <v>87</v>
      </c>
      <c r="AK1051" t="s">
        <v>87</v>
      </c>
      <c r="AL1051" t="s">
        <v>87</v>
      </c>
      <c r="AM1051" t="s">
        <v>87</v>
      </c>
      <c r="AN1051" t="s">
        <v>87</v>
      </c>
      <c r="AO1051" t="s">
        <v>87</v>
      </c>
      <c r="AP1051" t="s">
        <v>87</v>
      </c>
      <c r="AQ1051" t="s">
        <v>87</v>
      </c>
      <c r="AR1051" t="s">
        <v>87</v>
      </c>
      <c r="AS1051" t="s">
        <v>87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x14ac:dyDescent="0.45">
      <c r="A1052" t="s">
        <v>2332</v>
      </c>
      <c r="B1052" t="s">
        <v>79</v>
      </c>
      <c r="C1052" t="s">
        <v>2324</v>
      </c>
      <c r="D1052" t="s">
        <v>81</v>
      </c>
      <c r="E1052" s="2" t="str">
        <f>HYPERLINK("capsilon://?command=openfolder&amp;siteaddress=FAM.docvelocity-na8.net&amp;folderid=FXADB375F7-9236-539E-B302-B8FEF11773FC","FX220314055")</f>
        <v>FX220314055</v>
      </c>
      <c r="F1052" t="s">
        <v>19</v>
      </c>
      <c r="G1052" t="s">
        <v>19</v>
      </c>
      <c r="H1052" t="s">
        <v>82</v>
      </c>
      <c r="I1052" t="s">
        <v>2333</v>
      </c>
      <c r="J1052">
        <v>72</v>
      </c>
      <c r="K1052" t="s">
        <v>84</v>
      </c>
      <c r="L1052" t="s">
        <v>85</v>
      </c>
      <c r="M1052" t="s">
        <v>86</v>
      </c>
      <c r="N1052">
        <v>1</v>
      </c>
      <c r="O1052" s="1">
        <v>44655.490925925929</v>
      </c>
      <c r="P1052" s="1">
        <v>44655.503078703703</v>
      </c>
      <c r="Q1052">
        <v>586</v>
      </c>
      <c r="R1052">
        <v>464</v>
      </c>
      <c r="S1052" t="b">
        <v>0</v>
      </c>
      <c r="T1052" t="s">
        <v>87</v>
      </c>
      <c r="U1052" t="b">
        <v>0</v>
      </c>
      <c r="V1052" t="s">
        <v>180</v>
      </c>
      <c r="W1052" s="1">
        <v>44655.503078703703</v>
      </c>
      <c r="X1052">
        <v>330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72</v>
      </c>
      <c r="AE1052">
        <v>67</v>
      </c>
      <c r="AF1052">
        <v>0</v>
      </c>
      <c r="AG1052">
        <v>2</v>
      </c>
      <c r="AH1052" t="s">
        <v>87</v>
      </c>
      <c r="AI1052" t="s">
        <v>87</v>
      </c>
      <c r="AJ1052" t="s">
        <v>87</v>
      </c>
      <c r="AK1052" t="s">
        <v>87</v>
      </c>
      <c r="AL1052" t="s">
        <v>87</v>
      </c>
      <c r="AM1052" t="s">
        <v>87</v>
      </c>
      <c r="AN1052" t="s">
        <v>87</v>
      </c>
      <c r="AO1052" t="s">
        <v>87</v>
      </c>
      <c r="AP1052" t="s">
        <v>87</v>
      </c>
      <c r="AQ1052" t="s">
        <v>87</v>
      </c>
      <c r="AR1052" t="s">
        <v>87</v>
      </c>
      <c r="AS1052" t="s">
        <v>87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x14ac:dyDescent="0.45">
      <c r="A1053" t="s">
        <v>2334</v>
      </c>
      <c r="B1053" t="s">
        <v>79</v>
      </c>
      <c r="C1053" t="s">
        <v>2324</v>
      </c>
      <c r="D1053" t="s">
        <v>81</v>
      </c>
      <c r="E1053" s="2" t="str">
        <f>HYPERLINK("capsilon://?command=openfolder&amp;siteaddress=FAM.docvelocity-na8.net&amp;folderid=FXADB375F7-9236-539E-B302-B8FEF11773FC","FX220314055")</f>
        <v>FX220314055</v>
      </c>
      <c r="F1053" t="s">
        <v>19</v>
      </c>
      <c r="G1053" t="s">
        <v>19</v>
      </c>
      <c r="H1053" t="s">
        <v>82</v>
      </c>
      <c r="I1053" t="s">
        <v>2335</v>
      </c>
      <c r="J1053">
        <v>28</v>
      </c>
      <c r="K1053" t="s">
        <v>84</v>
      </c>
      <c r="L1053" t="s">
        <v>85</v>
      </c>
      <c r="M1053" t="s">
        <v>86</v>
      </c>
      <c r="N1053">
        <v>1</v>
      </c>
      <c r="O1053" s="1">
        <v>44655.491249999999</v>
      </c>
      <c r="P1053" s="1">
        <v>44655.502129629633</v>
      </c>
      <c r="Q1053">
        <v>750</v>
      </c>
      <c r="R1053">
        <v>190</v>
      </c>
      <c r="S1053" t="b">
        <v>0</v>
      </c>
      <c r="T1053" t="s">
        <v>87</v>
      </c>
      <c r="U1053" t="b">
        <v>0</v>
      </c>
      <c r="V1053" t="s">
        <v>88</v>
      </c>
      <c r="W1053" s="1">
        <v>44655.502129629633</v>
      </c>
      <c r="X1053">
        <v>73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28</v>
      </c>
      <c r="AE1053">
        <v>21</v>
      </c>
      <c r="AF1053">
        <v>0</v>
      </c>
      <c r="AG1053">
        <v>3</v>
      </c>
      <c r="AH1053" t="s">
        <v>87</v>
      </c>
      <c r="AI1053" t="s">
        <v>87</v>
      </c>
      <c r="AJ1053" t="s">
        <v>87</v>
      </c>
      <c r="AK1053" t="s">
        <v>87</v>
      </c>
      <c r="AL1053" t="s">
        <v>87</v>
      </c>
      <c r="AM1053" t="s">
        <v>87</v>
      </c>
      <c r="AN1053" t="s">
        <v>87</v>
      </c>
      <c r="AO1053" t="s">
        <v>87</v>
      </c>
      <c r="AP1053" t="s">
        <v>87</v>
      </c>
      <c r="AQ1053" t="s">
        <v>87</v>
      </c>
      <c r="AR1053" t="s">
        <v>87</v>
      </c>
      <c r="AS1053" t="s">
        <v>87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x14ac:dyDescent="0.45">
      <c r="A1054" t="s">
        <v>2336</v>
      </c>
      <c r="B1054" t="s">
        <v>79</v>
      </c>
      <c r="C1054" t="s">
        <v>2337</v>
      </c>
      <c r="D1054" t="s">
        <v>81</v>
      </c>
      <c r="E1054" s="2" t="str">
        <f>HYPERLINK("capsilon://?command=openfolder&amp;siteaddress=FAM.docvelocity-na8.net&amp;folderid=FX23AD55CD-35B6-9A79-33B8-0FD4D95B3A96","FX220314092")</f>
        <v>FX220314092</v>
      </c>
      <c r="F1054" t="s">
        <v>19</v>
      </c>
      <c r="G1054" t="s">
        <v>19</v>
      </c>
      <c r="H1054" t="s">
        <v>82</v>
      </c>
      <c r="I1054" t="s">
        <v>2338</v>
      </c>
      <c r="J1054">
        <v>167</v>
      </c>
      <c r="K1054" t="s">
        <v>84</v>
      </c>
      <c r="L1054" t="s">
        <v>85</v>
      </c>
      <c r="M1054" t="s">
        <v>86</v>
      </c>
      <c r="N1054">
        <v>1</v>
      </c>
      <c r="O1054" s="1">
        <v>44655.492997685185</v>
      </c>
      <c r="P1054" s="1">
        <v>44655.505162037036</v>
      </c>
      <c r="Q1054">
        <v>599</v>
      </c>
      <c r="R1054">
        <v>452</v>
      </c>
      <c r="S1054" t="b">
        <v>0</v>
      </c>
      <c r="T1054" t="s">
        <v>87</v>
      </c>
      <c r="U1054" t="b">
        <v>0</v>
      </c>
      <c r="V1054" t="s">
        <v>88</v>
      </c>
      <c r="W1054" s="1">
        <v>44655.505162037036</v>
      </c>
      <c r="X1054">
        <v>220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167</v>
      </c>
      <c r="AE1054">
        <v>141</v>
      </c>
      <c r="AF1054">
        <v>0</v>
      </c>
      <c r="AG1054">
        <v>7</v>
      </c>
      <c r="AH1054" t="s">
        <v>87</v>
      </c>
      <c r="AI1054" t="s">
        <v>87</v>
      </c>
      <c r="AJ1054" t="s">
        <v>87</v>
      </c>
      <c r="AK1054" t="s">
        <v>87</v>
      </c>
      <c r="AL1054" t="s">
        <v>87</v>
      </c>
      <c r="AM1054" t="s">
        <v>87</v>
      </c>
      <c r="AN1054" t="s">
        <v>87</v>
      </c>
      <c r="AO1054" t="s">
        <v>87</v>
      </c>
      <c r="AP1054" t="s">
        <v>87</v>
      </c>
      <c r="AQ1054" t="s">
        <v>87</v>
      </c>
      <c r="AR1054" t="s">
        <v>87</v>
      </c>
      <c r="AS1054" t="s">
        <v>87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x14ac:dyDescent="0.45">
      <c r="A1055" t="s">
        <v>2339</v>
      </c>
      <c r="B1055" t="s">
        <v>79</v>
      </c>
      <c r="C1055" t="s">
        <v>2340</v>
      </c>
      <c r="D1055" t="s">
        <v>81</v>
      </c>
      <c r="E1055" s="2" t="str">
        <f>HYPERLINK("capsilon://?command=openfolder&amp;siteaddress=FAM.docvelocity-na8.net&amp;folderid=FX88DC1A50-C297-78DB-65BA-33D1A5EAAF8E","FX22034384")</f>
        <v>FX22034384</v>
      </c>
      <c r="F1055" t="s">
        <v>19</v>
      </c>
      <c r="G1055" t="s">
        <v>19</v>
      </c>
      <c r="H1055" t="s">
        <v>82</v>
      </c>
      <c r="I1055" t="s">
        <v>2341</v>
      </c>
      <c r="J1055">
        <v>0</v>
      </c>
      <c r="K1055" t="s">
        <v>84</v>
      </c>
      <c r="L1055" t="s">
        <v>85</v>
      </c>
      <c r="M1055" t="s">
        <v>86</v>
      </c>
      <c r="N1055">
        <v>2</v>
      </c>
      <c r="O1055" s="1">
        <v>44670.417280092595</v>
      </c>
      <c r="P1055" s="1">
        <v>44670.428263888891</v>
      </c>
      <c r="Q1055">
        <v>697</v>
      </c>
      <c r="R1055">
        <v>252</v>
      </c>
      <c r="S1055" t="b">
        <v>0</v>
      </c>
      <c r="T1055" t="s">
        <v>87</v>
      </c>
      <c r="U1055" t="b">
        <v>0</v>
      </c>
      <c r="V1055" t="s">
        <v>1708</v>
      </c>
      <c r="W1055" s="1">
        <v>44670.422974537039</v>
      </c>
      <c r="X1055">
        <v>90</v>
      </c>
      <c r="Y1055">
        <v>0</v>
      </c>
      <c r="Z1055">
        <v>0</v>
      </c>
      <c r="AA1055">
        <v>0</v>
      </c>
      <c r="AB1055">
        <v>37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">
        <v>442</v>
      </c>
      <c r="AI1055" s="1">
        <v>44670.428263888891</v>
      </c>
      <c r="AJ1055">
        <v>162</v>
      </c>
      <c r="AK1055">
        <v>0</v>
      </c>
      <c r="AL1055">
        <v>0</v>
      </c>
      <c r="AM1055">
        <v>0</v>
      </c>
      <c r="AN1055">
        <v>37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x14ac:dyDescent="0.45">
      <c r="A1056" t="s">
        <v>2342</v>
      </c>
      <c r="B1056" t="s">
        <v>79</v>
      </c>
      <c r="C1056" t="s">
        <v>2343</v>
      </c>
      <c r="D1056" t="s">
        <v>81</v>
      </c>
      <c r="E1056" s="2" t="str">
        <f>HYPERLINK("capsilon://?command=openfolder&amp;siteaddress=FAM.docvelocity-na8.net&amp;folderid=FXA5E95365-A103-B002-58CA-CB4BCE6CE4A0","FX22046217")</f>
        <v>FX22046217</v>
      </c>
      <c r="F1056" t="s">
        <v>19</v>
      </c>
      <c r="G1056" t="s">
        <v>19</v>
      </c>
      <c r="H1056" t="s">
        <v>82</v>
      </c>
      <c r="I1056" t="s">
        <v>2344</v>
      </c>
      <c r="J1056">
        <v>28</v>
      </c>
      <c r="K1056" t="s">
        <v>84</v>
      </c>
      <c r="L1056" t="s">
        <v>85</v>
      </c>
      <c r="M1056" t="s">
        <v>86</v>
      </c>
      <c r="N1056">
        <v>2</v>
      </c>
      <c r="O1056" s="1">
        <v>44670.433067129627</v>
      </c>
      <c r="P1056" s="1">
        <v>44670.447106481479</v>
      </c>
      <c r="Q1056">
        <v>718</v>
      </c>
      <c r="R1056">
        <v>495</v>
      </c>
      <c r="S1056" t="b">
        <v>0</v>
      </c>
      <c r="T1056" t="s">
        <v>87</v>
      </c>
      <c r="U1056" t="b">
        <v>0</v>
      </c>
      <c r="V1056" t="s">
        <v>148</v>
      </c>
      <c r="W1056" s="1">
        <v>44670.436192129629</v>
      </c>
      <c r="X1056">
        <v>202</v>
      </c>
      <c r="Y1056">
        <v>21</v>
      </c>
      <c r="Z1056">
        <v>0</v>
      </c>
      <c r="AA1056">
        <v>21</v>
      </c>
      <c r="AB1056">
        <v>0</v>
      </c>
      <c r="AC1056">
        <v>2</v>
      </c>
      <c r="AD1056">
        <v>7</v>
      </c>
      <c r="AE1056">
        <v>0</v>
      </c>
      <c r="AF1056">
        <v>0</v>
      </c>
      <c r="AG1056">
        <v>0</v>
      </c>
      <c r="AH1056" t="s">
        <v>420</v>
      </c>
      <c r="AI1056" s="1">
        <v>44670.447106481479</v>
      </c>
      <c r="AJ1056">
        <v>293</v>
      </c>
      <c r="AK1056">
        <v>1</v>
      </c>
      <c r="AL1056">
        <v>0</v>
      </c>
      <c r="AM1056">
        <v>1</v>
      </c>
      <c r="AN1056">
        <v>0</v>
      </c>
      <c r="AO1056">
        <v>1</v>
      </c>
      <c r="AP1056">
        <v>6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x14ac:dyDescent="0.45">
      <c r="A1057" t="s">
        <v>2345</v>
      </c>
      <c r="B1057" t="s">
        <v>79</v>
      </c>
      <c r="C1057" t="s">
        <v>2343</v>
      </c>
      <c r="D1057" t="s">
        <v>81</v>
      </c>
      <c r="E1057" s="2" t="str">
        <f>HYPERLINK("capsilon://?command=openfolder&amp;siteaddress=FAM.docvelocity-na8.net&amp;folderid=FXA5E95365-A103-B002-58CA-CB4BCE6CE4A0","FX22046217")</f>
        <v>FX22046217</v>
      </c>
      <c r="F1057" t="s">
        <v>19</v>
      </c>
      <c r="G1057" t="s">
        <v>19</v>
      </c>
      <c r="H1057" t="s">
        <v>82</v>
      </c>
      <c r="I1057" t="s">
        <v>2346</v>
      </c>
      <c r="J1057">
        <v>28</v>
      </c>
      <c r="K1057" t="s">
        <v>84</v>
      </c>
      <c r="L1057" t="s">
        <v>85</v>
      </c>
      <c r="M1057" t="s">
        <v>86</v>
      </c>
      <c r="N1057">
        <v>2</v>
      </c>
      <c r="O1057" s="1">
        <v>44670.433298611111</v>
      </c>
      <c r="P1057" s="1">
        <v>44670.449537037035</v>
      </c>
      <c r="Q1057">
        <v>83</v>
      </c>
      <c r="R1057">
        <v>1320</v>
      </c>
      <c r="S1057" t="b">
        <v>0</v>
      </c>
      <c r="T1057" t="s">
        <v>87</v>
      </c>
      <c r="U1057" t="b">
        <v>0</v>
      </c>
      <c r="V1057" t="s">
        <v>407</v>
      </c>
      <c r="W1057" s="1">
        <v>44670.447314814817</v>
      </c>
      <c r="X1057">
        <v>1158</v>
      </c>
      <c r="Y1057">
        <v>21</v>
      </c>
      <c r="Z1057">
        <v>0</v>
      </c>
      <c r="AA1057">
        <v>21</v>
      </c>
      <c r="AB1057">
        <v>0</v>
      </c>
      <c r="AC1057">
        <v>0</v>
      </c>
      <c r="AD1057">
        <v>7</v>
      </c>
      <c r="AE1057">
        <v>0</v>
      </c>
      <c r="AF1057">
        <v>0</v>
      </c>
      <c r="AG1057">
        <v>0</v>
      </c>
      <c r="AH1057" t="s">
        <v>1788</v>
      </c>
      <c r="AI1057" s="1">
        <v>44670.449537037035</v>
      </c>
      <c r="AJ1057">
        <v>162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x14ac:dyDescent="0.45">
      <c r="A1058" t="s">
        <v>2347</v>
      </c>
      <c r="B1058" t="s">
        <v>79</v>
      </c>
      <c r="C1058" t="s">
        <v>2343</v>
      </c>
      <c r="D1058" t="s">
        <v>81</v>
      </c>
      <c r="E1058" s="2" t="str">
        <f>HYPERLINK("capsilon://?command=openfolder&amp;siteaddress=FAM.docvelocity-na8.net&amp;folderid=FXA5E95365-A103-B002-58CA-CB4BCE6CE4A0","FX22046217")</f>
        <v>FX22046217</v>
      </c>
      <c r="F1058" t="s">
        <v>19</v>
      </c>
      <c r="G1058" t="s">
        <v>19</v>
      </c>
      <c r="H1058" t="s">
        <v>82</v>
      </c>
      <c r="I1058" t="s">
        <v>2348</v>
      </c>
      <c r="J1058">
        <v>46</v>
      </c>
      <c r="K1058" t="s">
        <v>84</v>
      </c>
      <c r="L1058" t="s">
        <v>85</v>
      </c>
      <c r="M1058" t="s">
        <v>86</v>
      </c>
      <c r="N1058">
        <v>2</v>
      </c>
      <c r="O1058" s="1">
        <v>44670.433310185188</v>
      </c>
      <c r="P1058" s="1">
        <v>44670.447650462964</v>
      </c>
      <c r="Q1058">
        <v>444</v>
      </c>
      <c r="R1058">
        <v>795</v>
      </c>
      <c r="S1058" t="b">
        <v>0</v>
      </c>
      <c r="T1058" t="s">
        <v>87</v>
      </c>
      <c r="U1058" t="b">
        <v>0</v>
      </c>
      <c r="V1058" t="s">
        <v>158</v>
      </c>
      <c r="W1058" s="1">
        <v>44670.439687500002</v>
      </c>
      <c r="X1058">
        <v>463</v>
      </c>
      <c r="Y1058">
        <v>44</v>
      </c>
      <c r="Z1058">
        <v>0</v>
      </c>
      <c r="AA1058">
        <v>44</v>
      </c>
      <c r="AB1058">
        <v>0</v>
      </c>
      <c r="AC1058">
        <v>19</v>
      </c>
      <c r="AD1058">
        <v>2</v>
      </c>
      <c r="AE1058">
        <v>0</v>
      </c>
      <c r="AF1058">
        <v>0</v>
      </c>
      <c r="AG1058">
        <v>0</v>
      </c>
      <c r="AH1058" t="s">
        <v>1788</v>
      </c>
      <c r="AI1058" s="1">
        <v>44670.447650462964</v>
      </c>
      <c r="AJ1058">
        <v>332</v>
      </c>
      <c r="AK1058">
        <v>2</v>
      </c>
      <c r="AL1058">
        <v>0</v>
      </c>
      <c r="AM1058">
        <v>2</v>
      </c>
      <c r="AN1058">
        <v>0</v>
      </c>
      <c r="AO1058">
        <v>2</v>
      </c>
      <c r="AP1058">
        <v>0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x14ac:dyDescent="0.45">
      <c r="A1059" t="s">
        <v>2349</v>
      </c>
      <c r="B1059" t="s">
        <v>79</v>
      </c>
      <c r="C1059" t="s">
        <v>2343</v>
      </c>
      <c r="D1059" t="s">
        <v>81</v>
      </c>
      <c r="E1059" s="2" t="str">
        <f>HYPERLINK("capsilon://?command=openfolder&amp;siteaddress=FAM.docvelocity-na8.net&amp;folderid=FXA5E95365-A103-B002-58CA-CB4BCE6CE4A0","FX22046217")</f>
        <v>FX22046217</v>
      </c>
      <c r="F1059" t="s">
        <v>19</v>
      </c>
      <c r="G1059" t="s">
        <v>19</v>
      </c>
      <c r="H1059" t="s">
        <v>82</v>
      </c>
      <c r="I1059" t="s">
        <v>2350</v>
      </c>
      <c r="J1059">
        <v>49</v>
      </c>
      <c r="K1059" t="s">
        <v>84</v>
      </c>
      <c r="L1059" t="s">
        <v>85</v>
      </c>
      <c r="M1059" t="s">
        <v>86</v>
      </c>
      <c r="N1059">
        <v>2</v>
      </c>
      <c r="O1059" s="1">
        <v>44670.433379629627</v>
      </c>
      <c r="P1059" s="1">
        <v>44670.450104166666</v>
      </c>
      <c r="Q1059">
        <v>990</v>
      </c>
      <c r="R1059">
        <v>455</v>
      </c>
      <c r="S1059" t="b">
        <v>0</v>
      </c>
      <c r="T1059" t="s">
        <v>87</v>
      </c>
      <c r="U1059" t="b">
        <v>0</v>
      </c>
      <c r="V1059" t="s">
        <v>1708</v>
      </c>
      <c r="W1059" s="1">
        <v>44670.436909722222</v>
      </c>
      <c r="X1059">
        <v>197</v>
      </c>
      <c r="Y1059">
        <v>44</v>
      </c>
      <c r="Z1059">
        <v>0</v>
      </c>
      <c r="AA1059">
        <v>44</v>
      </c>
      <c r="AB1059">
        <v>0</v>
      </c>
      <c r="AC1059">
        <v>1</v>
      </c>
      <c r="AD1059">
        <v>5</v>
      </c>
      <c r="AE1059">
        <v>0</v>
      </c>
      <c r="AF1059">
        <v>0</v>
      </c>
      <c r="AG1059">
        <v>0</v>
      </c>
      <c r="AH1059" t="s">
        <v>420</v>
      </c>
      <c r="AI1059" s="1">
        <v>44670.450104166666</v>
      </c>
      <c r="AJ1059">
        <v>258</v>
      </c>
      <c r="AK1059">
        <v>1</v>
      </c>
      <c r="AL1059">
        <v>0</v>
      </c>
      <c r="AM1059">
        <v>1</v>
      </c>
      <c r="AN1059">
        <v>0</v>
      </c>
      <c r="AO1059">
        <v>1</v>
      </c>
      <c r="AP1059">
        <v>4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x14ac:dyDescent="0.45">
      <c r="A1060" t="s">
        <v>2351</v>
      </c>
      <c r="B1060" t="s">
        <v>79</v>
      </c>
      <c r="C1060" t="s">
        <v>1894</v>
      </c>
      <c r="D1060" t="s">
        <v>81</v>
      </c>
      <c r="E1060" s="2" t="str">
        <f>HYPERLINK("capsilon://?command=openfolder&amp;siteaddress=FAM.docvelocity-na8.net&amp;folderid=FX4282A06F-9E15-0D20-91BD-8038132FEBD3","FX22045542")</f>
        <v>FX22045542</v>
      </c>
      <c r="F1060" t="s">
        <v>19</v>
      </c>
      <c r="G1060" t="s">
        <v>19</v>
      </c>
      <c r="H1060" t="s">
        <v>82</v>
      </c>
      <c r="I1060" t="s">
        <v>2352</v>
      </c>
      <c r="J1060">
        <v>28</v>
      </c>
      <c r="K1060" t="s">
        <v>84</v>
      </c>
      <c r="L1060" t="s">
        <v>85</v>
      </c>
      <c r="M1060" t="s">
        <v>86</v>
      </c>
      <c r="N1060">
        <v>2</v>
      </c>
      <c r="O1060" s="1">
        <v>44670.442974537036</v>
      </c>
      <c r="P1060" s="1">
        <v>44670.45108796296</v>
      </c>
      <c r="Q1060">
        <v>408</v>
      </c>
      <c r="R1060">
        <v>293</v>
      </c>
      <c r="S1060" t="b">
        <v>0</v>
      </c>
      <c r="T1060" t="s">
        <v>87</v>
      </c>
      <c r="U1060" t="b">
        <v>0</v>
      </c>
      <c r="V1060" t="s">
        <v>1708</v>
      </c>
      <c r="W1060" s="1">
        <v>44670.447569444441</v>
      </c>
      <c r="X1060">
        <v>160</v>
      </c>
      <c r="Y1060">
        <v>21</v>
      </c>
      <c r="Z1060">
        <v>0</v>
      </c>
      <c r="AA1060">
        <v>21</v>
      </c>
      <c r="AB1060">
        <v>0</v>
      </c>
      <c r="AC1060">
        <v>1</v>
      </c>
      <c r="AD1060">
        <v>7</v>
      </c>
      <c r="AE1060">
        <v>0</v>
      </c>
      <c r="AF1060">
        <v>0</v>
      </c>
      <c r="AG1060">
        <v>0</v>
      </c>
      <c r="AH1060" t="s">
        <v>1788</v>
      </c>
      <c r="AI1060" s="1">
        <v>44670.45108796296</v>
      </c>
      <c r="AJ1060">
        <v>133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x14ac:dyDescent="0.45">
      <c r="A1061" t="s">
        <v>2353</v>
      </c>
      <c r="B1061" t="s">
        <v>79</v>
      </c>
      <c r="C1061" t="s">
        <v>1894</v>
      </c>
      <c r="D1061" t="s">
        <v>81</v>
      </c>
      <c r="E1061" s="2" t="str">
        <f>HYPERLINK("capsilon://?command=openfolder&amp;siteaddress=FAM.docvelocity-na8.net&amp;folderid=FX4282A06F-9E15-0D20-91BD-8038132FEBD3","FX22045542")</f>
        <v>FX22045542</v>
      </c>
      <c r="F1061" t="s">
        <v>19</v>
      </c>
      <c r="G1061" t="s">
        <v>19</v>
      </c>
      <c r="H1061" t="s">
        <v>82</v>
      </c>
      <c r="I1061" t="s">
        <v>2354</v>
      </c>
      <c r="J1061">
        <v>83</v>
      </c>
      <c r="K1061" t="s">
        <v>84</v>
      </c>
      <c r="L1061" t="s">
        <v>85</v>
      </c>
      <c r="M1061" t="s">
        <v>86</v>
      </c>
      <c r="N1061">
        <v>1</v>
      </c>
      <c r="O1061" s="1">
        <v>44670.443090277775</v>
      </c>
      <c r="P1061" s="1">
        <v>44670.449872685182</v>
      </c>
      <c r="Q1061">
        <v>366</v>
      </c>
      <c r="R1061">
        <v>220</v>
      </c>
      <c r="S1061" t="b">
        <v>0</v>
      </c>
      <c r="T1061" t="s">
        <v>87</v>
      </c>
      <c r="U1061" t="b">
        <v>0</v>
      </c>
      <c r="V1061" t="s">
        <v>407</v>
      </c>
      <c r="W1061" s="1">
        <v>44670.449872685182</v>
      </c>
      <c r="X1061">
        <v>220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83</v>
      </c>
      <c r="AE1061">
        <v>78</v>
      </c>
      <c r="AF1061">
        <v>0</v>
      </c>
      <c r="AG1061">
        <v>2</v>
      </c>
      <c r="AH1061" t="s">
        <v>87</v>
      </c>
      <c r="AI1061" t="s">
        <v>87</v>
      </c>
      <c r="AJ1061" t="s">
        <v>87</v>
      </c>
      <c r="AK1061" t="s">
        <v>87</v>
      </c>
      <c r="AL1061" t="s">
        <v>87</v>
      </c>
      <c r="AM1061" t="s">
        <v>87</v>
      </c>
      <c r="AN1061" t="s">
        <v>87</v>
      </c>
      <c r="AO1061" t="s">
        <v>87</v>
      </c>
      <c r="AP1061" t="s">
        <v>87</v>
      </c>
      <c r="AQ1061" t="s">
        <v>87</v>
      </c>
      <c r="AR1061" t="s">
        <v>87</v>
      </c>
      <c r="AS1061" t="s">
        <v>87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x14ac:dyDescent="0.45">
      <c r="A1062" t="s">
        <v>2355</v>
      </c>
      <c r="B1062" t="s">
        <v>79</v>
      </c>
      <c r="C1062" t="s">
        <v>2356</v>
      </c>
      <c r="D1062" t="s">
        <v>81</v>
      </c>
      <c r="E1062" s="2" t="str">
        <f>HYPERLINK("capsilon://?command=openfolder&amp;siteaddress=FAM.docvelocity-na8.net&amp;folderid=FX158FB3EE-99F2-C56C-9B26-60A8A4C3B72B","FX22046526")</f>
        <v>FX22046526</v>
      </c>
      <c r="F1062" t="s">
        <v>19</v>
      </c>
      <c r="G1062" t="s">
        <v>19</v>
      </c>
      <c r="H1062" t="s">
        <v>82</v>
      </c>
      <c r="I1062" t="s">
        <v>2357</v>
      </c>
      <c r="J1062">
        <v>28</v>
      </c>
      <c r="K1062" t="s">
        <v>84</v>
      </c>
      <c r="L1062" t="s">
        <v>85</v>
      </c>
      <c r="M1062" t="s">
        <v>86</v>
      </c>
      <c r="N1062">
        <v>1</v>
      </c>
      <c r="O1062" s="1">
        <v>44670.447858796295</v>
      </c>
      <c r="P1062" s="1">
        <v>44670.454247685186</v>
      </c>
      <c r="Q1062">
        <v>175</v>
      </c>
      <c r="R1062">
        <v>377</v>
      </c>
      <c r="S1062" t="b">
        <v>0</v>
      </c>
      <c r="T1062" t="s">
        <v>87</v>
      </c>
      <c r="U1062" t="b">
        <v>0</v>
      </c>
      <c r="V1062" t="s">
        <v>407</v>
      </c>
      <c r="W1062" s="1">
        <v>44670.454247685186</v>
      </c>
      <c r="X1062">
        <v>377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28</v>
      </c>
      <c r="AE1062">
        <v>21</v>
      </c>
      <c r="AF1062">
        <v>0</v>
      </c>
      <c r="AG1062">
        <v>2</v>
      </c>
      <c r="AH1062" t="s">
        <v>87</v>
      </c>
      <c r="AI1062" t="s">
        <v>87</v>
      </c>
      <c r="AJ1062" t="s">
        <v>87</v>
      </c>
      <c r="AK1062" t="s">
        <v>87</v>
      </c>
      <c r="AL1062" t="s">
        <v>87</v>
      </c>
      <c r="AM1062" t="s">
        <v>87</v>
      </c>
      <c r="AN1062" t="s">
        <v>87</v>
      </c>
      <c r="AO1062" t="s">
        <v>87</v>
      </c>
      <c r="AP1062" t="s">
        <v>87</v>
      </c>
      <c r="AQ1062" t="s">
        <v>87</v>
      </c>
      <c r="AR1062" t="s">
        <v>87</v>
      </c>
      <c r="AS1062" t="s">
        <v>87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x14ac:dyDescent="0.45">
      <c r="A1063" t="s">
        <v>2358</v>
      </c>
      <c r="B1063" t="s">
        <v>79</v>
      </c>
      <c r="C1063" t="s">
        <v>1894</v>
      </c>
      <c r="D1063" t="s">
        <v>81</v>
      </c>
      <c r="E1063" s="2" t="str">
        <f>HYPERLINK("capsilon://?command=openfolder&amp;siteaddress=FAM.docvelocity-na8.net&amp;folderid=FX4282A06F-9E15-0D20-91BD-8038132FEBD3","FX22045542")</f>
        <v>FX22045542</v>
      </c>
      <c r="F1063" t="s">
        <v>19</v>
      </c>
      <c r="G1063" t="s">
        <v>19</v>
      </c>
      <c r="H1063" t="s">
        <v>82</v>
      </c>
      <c r="I1063" t="s">
        <v>2354</v>
      </c>
      <c r="J1063">
        <v>107</v>
      </c>
      <c r="K1063" t="s">
        <v>84</v>
      </c>
      <c r="L1063" t="s">
        <v>85</v>
      </c>
      <c r="M1063" t="s">
        <v>86</v>
      </c>
      <c r="N1063">
        <v>2</v>
      </c>
      <c r="O1063" s="1">
        <v>44670.450497685182</v>
      </c>
      <c r="P1063" s="1">
        <v>44670.489872685182</v>
      </c>
      <c r="Q1063">
        <v>2104</v>
      </c>
      <c r="R1063">
        <v>1298</v>
      </c>
      <c r="S1063" t="b">
        <v>0</v>
      </c>
      <c r="T1063" t="s">
        <v>87</v>
      </c>
      <c r="U1063" t="b">
        <v>1</v>
      </c>
      <c r="V1063" t="s">
        <v>531</v>
      </c>
      <c r="W1063" s="1">
        <v>44670.480428240742</v>
      </c>
      <c r="X1063">
        <v>653</v>
      </c>
      <c r="Y1063">
        <v>74</v>
      </c>
      <c r="Z1063">
        <v>0</v>
      </c>
      <c r="AA1063">
        <v>74</v>
      </c>
      <c r="AB1063">
        <v>5</v>
      </c>
      <c r="AC1063">
        <v>35</v>
      </c>
      <c r="AD1063">
        <v>33</v>
      </c>
      <c r="AE1063">
        <v>0</v>
      </c>
      <c r="AF1063">
        <v>0</v>
      </c>
      <c r="AG1063">
        <v>0</v>
      </c>
      <c r="AH1063" t="s">
        <v>442</v>
      </c>
      <c r="AI1063" s="1">
        <v>44670.489872685182</v>
      </c>
      <c r="AJ1063">
        <v>396</v>
      </c>
      <c r="AK1063">
        <v>2</v>
      </c>
      <c r="AL1063">
        <v>0</v>
      </c>
      <c r="AM1063">
        <v>2</v>
      </c>
      <c r="AN1063">
        <v>0</v>
      </c>
      <c r="AO1063">
        <v>2</v>
      </c>
      <c r="AP1063">
        <v>31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x14ac:dyDescent="0.45">
      <c r="A1064" t="s">
        <v>2359</v>
      </c>
      <c r="B1064" t="s">
        <v>79</v>
      </c>
      <c r="C1064" t="s">
        <v>2356</v>
      </c>
      <c r="D1064" t="s">
        <v>81</v>
      </c>
      <c r="E1064" s="2" t="str">
        <f>HYPERLINK("capsilon://?command=openfolder&amp;siteaddress=FAM.docvelocity-na8.net&amp;folderid=FX158FB3EE-99F2-C56C-9B26-60A8A4C3B72B","FX22046526")</f>
        <v>FX22046526</v>
      </c>
      <c r="F1064" t="s">
        <v>19</v>
      </c>
      <c r="G1064" t="s">
        <v>19</v>
      </c>
      <c r="H1064" t="s">
        <v>82</v>
      </c>
      <c r="I1064" t="s">
        <v>2357</v>
      </c>
      <c r="J1064">
        <v>56</v>
      </c>
      <c r="K1064" t="s">
        <v>84</v>
      </c>
      <c r="L1064" t="s">
        <v>85</v>
      </c>
      <c r="M1064" t="s">
        <v>86</v>
      </c>
      <c r="N1064">
        <v>2</v>
      </c>
      <c r="O1064" s="1">
        <v>44670.454780092594</v>
      </c>
      <c r="P1064" s="1">
        <v>44670.492847222224</v>
      </c>
      <c r="Q1064">
        <v>2391</v>
      </c>
      <c r="R1064">
        <v>898</v>
      </c>
      <c r="S1064" t="b">
        <v>0</v>
      </c>
      <c r="T1064" t="s">
        <v>87</v>
      </c>
      <c r="U1064" t="b">
        <v>1</v>
      </c>
      <c r="V1064" t="s">
        <v>130</v>
      </c>
      <c r="W1064" s="1">
        <v>44670.484259259261</v>
      </c>
      <c r="X1064">
        <v>587</v>
      </c>
      <c r="Y1064">
        <v>42</v>
      </c>
      <c r="Z1064">
        <v>0</v>
      </c>
      <c r="AA1064">
        <v>42</v>
      </c>
      <c r="AB1064">
        <v>0</v>
      </c>
      <c r="AC1064">
        <v>39</v>
      </c>
      <c r="AD1064">
        <v>14</v>
      </c>
      <c r="AE1064">
        <v>0</v>
      </c>
      <c r="AF1064">
        <v>0</v>
      </c>
      <c r="AG1064">
        <v>0</v>
      </c>
      <c r="AH1064" t="s">
        <v>442</v>
      </c>
      <c r="AI1064" s="1">
        <v>44670.492847222224</v>
      </c>
      <c r="AJ1064">
        <v>256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14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x14ac:dyDescent="0.45">
      <c r="A1065" t="s">
        <v>2360</v>
      </c>
      <c r="B1065" t="s">
        <v>79</v>
      </c>
      <c r="C1065" t="s">
        <v>2259</v>
      </c>
      <c r="D1065" t="s">
        <v>81</v>
      </c>
      <c r="E1065" s="2" t="str">
        <f>HYPERLINK("capsilon://?command=openfolder&amp;siteaddress=FAM.docvelocity-na8.net&amp;folderid=FX3E456EE3-0DE4-D416-30F1-D538742D9949","FX22044172")</f>
        <v>FX22044172</v>
      </c>
      <c r="F1065" t="s">
        <v>19</v>
      </c>
      <c r="G1065" t="s">
        <v>19</v>
      </c>
      <c r="H1065" t="s">
        <v>82</v>
      </c>
      <c r="I1065" t="s">
        <v>2361</v>
      </c>
      <c r="J1065">
        <v>0</v>
      </c>
      <c r="K1065" t="s">
        <v>84</v>
      </c>
      <c r="L1065" t="s">
        <v>85</v>
      </c>
      <c r="M1065" t="s">
        <v>86</v>
      </c>
      <c r="N1065">
        <v>2</v>
      </c>
      <c r="O1065" s="1">
        <v>44670.456504629627</v>
      </c>
      <c r="P1065" s="1">
        <v>44670.472581018519</v>
      </c>
      <c r="Q1065">
        <v>1201</v>
      </c>
      <c r="R1065">
        <v>188</v>
      </c>
      <c r="S1065" t="b">
        <v>0</v>
      </c>
      <c r="T1065" t="s">
        <v>87</v>
      </c>
      <c r="U1065" t="b">
        <v>0</v>
      </c>
      <c r="V1065" t="s">
        <v>158</v>
      </c>
      <c r="W1065" s="1">
        <v>44670.467615740738</v>
      </c>
      <c r="X1065">
        <v>105</v>
      </c>
      <c r="Y1065">
        <v>9</v>
      </c>
      <c r="Z1065">
        <v>0</v>
      </c>
      <c r="AA1065">
        <v>9</v>
      </c>
      <c r="AB1065">
        <v>0</v>
      </c>
      <c r="AC1065">
        <v>2</v>
      </c>
      <c r="AD1065">
        <v>-9</v>
      </c>
      <c r="AE1065">
        <v>0</v>
      </c>
      <c r="AF1065">
        <v>0</v>
      </c>
      <c r="AG1065">
        <v>0</v>
      </c>
      <c r="AH1065" t="s">
        <v>413</v>
      </c>
      <c r="AI1065" s="1">
        <v>44670.472581018519</v>
      </c>
      <c r="AJ1065">
        <v>83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-9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x14ac:dyDescent="0.45">
      <c r="A1066" t="s">
        <v>2362</v>
      </c>
      <c r="B1066" t="s">
        <v>79</v>
      </c>
      <c r="C1066" t="s">
        <v>2363</v>
      </c>
      <c r="D1066" t="s">
        <v>81</v>
      </c>
      <c r="E1066" s="2" t="str">
        <f>HYPERLINK("capsilon://?command=openfolder&amp;siteaddress=FAM.docvelocity-na8.net&amp;folderid=FXF5CAE5AC-173D-4DFF-FE34-68FE12129EE2","FX22044048")</f>
        <v>FX22044048</v>
      </c>
      <c r="F1066" t="s">
        <v>19</v>
      </c>
      <c r="G1066" t="s">
        <v>19</v>
      </c>
      <c r="H1066" t="s">
        <v>82</v>
      </c>
      <c r="I1066" t="s">
        <v>2364</v>
      </c>
      <c r="J1066">
        <v>35</v>
      </c>
      <c r="K1066" t="s">
        <v>84</v>
      </c>
      <c r="L1066" t="s">
        <v>85</v>
      </c>
      <c r="M1066" t="s">
        <v>86</v>
      </c>
      <c r="N1066">
        <v>2</v>
      </c>
      <c r="O1066" s="1">
        <v>44670.464085648149</v>
      </c>
      <c r="P1066" s="1">
        <v>44670.48364583333</v>
      </c>
      <c r="Q1066">
        <v>990</v>
      </c>
      <c r="R1066">
        <v>700</v>
      </c>
      <c r="S1066" t="b">
        <v>0</v>
      </c>
      <c r="T1066" t="s">
        <v>87</v>
      </c>
      <c r="U1066" t="b">
        <v>0</v>
      </c>
      <c r="V1066" t="s">
        <v>158</v>
      </c>
      <c r="W1066" s="1">
        <v>44670.471574074072</v>
      </c>
      <c r="X1066">
        <v>341</v>
      </c>
      <c r="Y1066">
        <v>52</v>
      </c>
      <c r="Z1066">
        <v>0</v>
      </c>
      <c r="AA1066">
        <v>52</v>
      </c>
      <c r="AB1066">
        <v>0</v>
      </c>
      <c r="AC1066">
        <v>25</v>
      </c>
      <c r="AD1066">
        <v>-17</v>
      </c>
      <c r="AE1066">
        <v>0</v>
      </c>
      <c r="AF1066">
        <v>0</v>
      </c>
      <c r="AG1066">
        <v>0</v>
      </c>
      <c r="AH1066" t="s">
        <v>99</v>
      </c>
      <c r="AI1066" s="1">
        <v>44670.48364583333</v>
      </c>
      <c r="AJ1066">
        <v>301</v>
      </c>
      <c r="AK1066">
        <v>1</v>
      </c>
      <c r="AL1066">
        <v>0</v>
      </c>
      <c r="AM1066">
        <v>1</v>
      </c>
      <c r="AN1066">
        <v>0</v>
      </c>
      <c r="AO1066">
        <v>1</v>
      </c>
      <c r="AP1066">
        <v>-18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x14ac:dyDescent="0.45">
      <c r="A1067" t="s">
        <v>2365</v>
      </c>
      <c r="B1067" t="s">
        <v>79</v>
      </c>
      <c r="C1067" t="s">
        <v>2363</v>
      </c>
      <c r="D1067" t="s">
        <v>81</v>
      </c>
      <c r="E1067" s="2" t="str">
        <f>HYPERLINK("capsilon://?command=openfolder&amp;siteaddress=FAM.docvelocity-na8.net&amp;folderid=FXF5CAE5AC-173D-4DFF-FE34-68FE12129EE2","FX22044048")</f>
        <v>FX22044048</v>
      </c>
      <c r="F1067" t="s">
        <v>19</v>
      </c>
      <c r="G1067" t="s">
        <v>19</v>
      </c>
      <c r="H1067" t="s">
        <v>82</v>
      </c>
      <c r="I1067" t="s">
        <v>2366</v>
      </c>
      <c r="J1067">
        <v>35</v>
      </c>
      <c r="K1067" t="s">
        <v>84</v>
      </c>
      <c r="L1067" t="s">
        <v>85</v>
      </c>
      <c r="M1067" t="s">
        <v>86</v>
      </c>
      <c r="N1067">
        <v>2</v>
      </c>
      <c r="O1067" s="1">
        <v>44670.464166666665</v>
      </c>
      <c r="P1067" s="1">
        <v>44670.495289351849</v>
      </c>
      <c r="Q1067">
        <v>2193</v>
      </c>
      <c r="R1067">
        <v>496</v>
      </c>
      <c r="S1067" t="b">
        <v>0</v>
      </c>
      <c r="T1067" t="s">
        <v>87</v>
      </c>
      <c r="U1067" t="b">
        <v>0</v>
      </c>
      <c r="V1067" t="s">
        <v>158</v>
      </c>
      <c r="W1067" s="1">
        <v>44670.474490740744</v>
      </c>
      <c r="X1067">
        <v>251</v>
      </c>
      <c r="Y1067">
        <v>52</v>
      </c>
      <c r="Z1067">
        <v>0</v>
      </c>
      <c r="AA1067">
        <v>52</v>
      </c>
      <c r="AB1067">
        <v>0</v>
      </c>
      <c r="AC1067">
        <v>25</v>
      </c>
      <c r="AD1067">
        <v>-17</v>
      </c>
      <c r="AE1067">
        <v>0</v>
      </c>
      <c r="AF1067">
        <v>0</v>
      </c>
      <c r="AG1067">
        <v>0</v>
      </c>
      <c r="AH1067" t="s">
        <v>442</v>
      </c>
      <c r="AI1067" s="1">
        <v>44670.495289351849</v>
      </c>
      <c r="AJ1067">
        <v>210</v>
      </c>
      <c r="AK1067">
        <v>1</v>
      </c>
      <c r="AL1067">
        <v>0</v>
      </c>
      <c r="AM1067">
        <v>1</v>
      </c>
      <c r="AN1067">
        <v>0</v>
      </c>
      <c r="AO1067">
        <v>1</v>
      </c>
      <c r="AP1067">
        <v>-18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x14ac:dyDescent="0.45">
      <c r="A1068" t="s">
        <v>2367</v>
      </c>
      <c r="B1068" t="s">
        <v>79</v>
      </c>
      <c r="C1068" t="s">
        <v>2363</v>
      </c>
      <c r="D1068" t="s">
        <v>81</v>
      </c>
      <c r="E1068" s="2" t="str">
        <f>HYPERLINK("capsilon://?command=openfolder&amp;siteaddress=FAM.docvelocity-na8.net&amp;folderid=FXF5CAE5AC-173D-4DFF-FE34-68FE12129EE2","FX22044048")</f>
        <v>FX22044048</v>
      </c>
      <c r="F1068" t="s">
        <v>19</v>
      </c>
      <c r="G1068" t="s">
        <v>19</v>
      </c>
      <c r="H1068" t="s">
        <v>82</v>
      </c>
      <c r="I1068" t="s">
        <v>2368</v>
      </c>
      <c r="J1068">
        <v>0</v>
      </c>
      <c r="K1068" t="s">
        <v>84</v>
      </c>
      <c r="L1068" t="s">
        <v>85</v>
      </c>
      <c r="M1068" t="s">
        <v>86</v>
      </c>
      <c r="N1068">
        <v>2</v>
      </c>
      <c r="O1068" s="1">
        <v>44670.465243055558</v>
      </c>
      <c r="P1068" s="1">
        <v>44670.534930555557</v>
      </c>
      <c r="Q1068">
        <v>4123</v>
      </c>
      <c r="R1068">
        <v>1898</v>
      </c>
      <c r="S1068" t="b">
        <v>0</v>
      </c>
      <c r="T1068" t="s">
        <v>87</v>
      </c>
      <c r="U1068" t="b">
        <v>0</v>
      </c>
      <c r="V1068" t="s">
        <v>189</v>
      </c>
      <c r="W1068" s="1">
        <v>44670.512731481482</v>
      </c>
      <c r="X1068">
        <v>1387</v>
      </c>
      <c r="Y1068">
        <v>37</v>
      </c>
      <c r="Z1068">
        <v>0</v>
      </c>
      <c r="AA1068">
        <v>37</v>
      </c>
      <c r="AB1068">
        <v>0</v>
      </c>
      <c r="AC1068">
        <v>25</v>
      </c>
      <c r="AD1068">
        <v>-37</v>
      </c>
      <c r="AE1068">
        <v>0</v>
      </c>
      <c r="AF1068">
        <v>0</v>
      </c>
      <c r="AG1068">
        <v>0</v>
      </c>
      <c r="AH1068" t="s">
        <v>182</v>
      </c>
      <c r="AI1068" s="1">
        <v>44670.534930555557</v>
      </c>
      <c r="AJ1068">
        <v>334</v>
      </c>
      <c r="AK1068">
        <v>2</v>
      </c>
      <c r="AL1068">
        <v>0</v>
      </c>
      <c r="AM1068">
        <v>2</v>
      </c>
      <c r="AN1068">
        <v>0</v>
      </c>
      <c r="AO1068">
        <v>2</v>
      </c>
      <c r="AP1068">
        <v>-39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x14ac:dyDescent="0.45">
      <c r="A1069" t="s">
        <v>2369</v>
      </c>
      <c r="B1069" t="s">
        <v>79</v>
      </c>
      <c r="C1069" t="s">
        <v>2363</v>
      </c>
      <c r="D1069" t="s">
        <v>81</v>
      </c>
      <c r="E1069" s="2" t="str">
        <f>HYPERLINK("capsilon://?command=openfolder&amp;siteaddress=FAM.docvelocity-na8.net&amp;folderid=FXF5CAE5AC-173D-4DFF-FE34-68FE12129EE2","FX22044048")</f>
        <v>FX22044048</v>
      </c>
      <c r="F1069" t="s">
        <v>19</v>
      </c>
      <c r="G1069" t="s">
        <v>19</v>
      </c>
      <c r="H1069" t="s">
        <v>82</v>
      </c>
      <c r="I1069" t="s">
        <v>2370</v>
      </c>
      <c r="J1069">
        <v>28</v>
      </c>
      <c r="K1069" t="s">
        <v>84</v>
      </c>
      <c r="L1069" t="s">
        <v>85</v>
      </c>
      <c r="M1069" t="s">
        <v>86</v>
      </c>
      <c r="N1069">
        <v>2</v>
      </c>
      <c r="O1069" s="1">
        <v>44670.465520833335</v>
      </c>
      <c r="P1069" s="1">
        <v>44670.497199074074</v>
      </c>
      <c r="Q1069">
        <v>2477</v>
      </c>
      <c r="R1069">
        <v>260</v>
      </c>
      <c r="S1069" t="b">
        <v>0</v>
      </c>
      <c r="T1069" t="s">
        <v>87</v>
      </c>
      <c r="U1069" t="b">
        <v>0</v>
      </c>
      <c r="V1069" t="s">
        <v>158</v>
      </c>
      <c r="W1069" s="1">
        <v>44670.475671296299</v>
      </c>
      <c r="X1069">
        <v>96</v>
      </c>
      <c r="Y1069">
        <v>21</v>
      </c>
      <c r="Z1069">
        <v>0</v>
      </c>
      <c r="AA1069">
        <v>21</v>
      </c>
      <c r="AB1069">
        <v>0</v>
      </c>
      <c r="AC1069">
        <v>0</v>
      </c>
      <c r="AD1069">
        <v>7</v>
      </c>
      <c r="AE1069">
        <v>0</v>
      </c>
      <c r="AF1069">
        <v>0</v>
      </c>
      <c r="AG1069">
        <v>0</v>
      </c>
      <c r="AH1069" t="s">
        <v>442</v>
      </c>
      <c r="AI1069" s="1">
        <v>44670.497199074074</v>
      </c>
      <c r="AJ1069">
        <v>164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7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x14ac:dyDescent="0.45">
      <c r="A1070" t="s">
        <v>2371</v>
      </c>
      <c r="B1070" t="s">
        <v>79</v>
      </c>
      <c r="C1070" t="s">
        <v>2363</v>
      </c>
      <c r="D1070" t="s">
        <v>81</v>
      </c>
      <c r="E1070" s="2" t="str">
        <f>HYPERLINK("capsilon://?command=openfolder&amp;siteaddress=FAM.docvelocity-na8.net&amp;folderid=FXF5CAE5AC-173D-4DFF-FE34-68FE12129EE2","FX22044048")</f>
        <v>FX22044048</v>
      </c>
      <c r="F1070" t="s">
        <v>19</v>
      </c>
      <c r="G1070" t="s">
        <v>19</v>
      </c>
      <c r="H1070" t="s">
        <v>82</v>
      </c>
      <c r="I1070" t="s">
        <v>2372</v>
      </c>
      <c r="J1070">
        <v>28</v>
      </c>
      <c r="K1070" t="s">
        <v>84</v>
      </c>
      <c r="L1070" t="s">
        <v>85</v>
      </c>
      <c r="M1070" t="s">
        <v>86</v>
      </c>
      <c r="N1070">
        <v>2</v>
      </c>
      <c r="O1070" s="1">
        <v>44670.468414351853</v>
      </c>
      <c r="P1070" s="1">
        <v>44670.500023148146</v>
      </c>
      <c r="Q1070">
        <v>2040</v>
      </c>
      <c r="R1070">
        <v>691</v>
      </c>
      <c r="S1070" t="b">
        <v>0</v>
      </c>
      <c r="T1070" t="s">
        <v>87</v>
      </c>
      <c r="U1070" t="b">
        <v>0</v>
      </c>
      <c r="V1070" t="s">
        <v>148</v>
      </c>
      <c r="W1070" s="1">
        <v>44670.489386574074</v>
      </c>
      <c r="X1070">
        <v>428</v>
      </c>
      <c r="Y1070">
        <v>21</v>
      </c>
      <c r="Z1070">
        <v>0</v>
      </c>
      <c r="AA1070">
        <v>21</v>
      </c>
      <c r="AB1070">
        <v>0</v>
      </c>
      <c r="AC1070">
        <v>18</v>
      </c>
      <c r="AD1070">
        <v>7</v>
      </c>
      <c r="AE1070">
        <v>0</v>
      </c>
      <c r="AF1070">
        <v>0</v>
      </c>
      <c r="AG1070">
        <v>0</v>
      </c>
      <c r="AH1070" t="s">
        <v>442</v>
      </c>
      <c r="AI1070" s="1">
        <v>44670.500023148146</v>
      </c>
      <c r="AJ1070">
        <v>243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7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x14ac:dyDescent="0.45">
      <c r="A1071" t="s">
        <v>2373</v>
      </c>
      <c r="B1071" t="s">
        <v>79</v>
      </c>
      <c r="C1071" t="s">
        <v>2324</v>
      </c>
      <c r="D1071" t="s">
        <v>81</v>
      </c>
      <c r="E1071" s="2" t="str">
        <f>HYPERLINK("capsilon://?command=openfolder&amp;siteaddress=FAM.docvelocity-na8.net&amp;folderid=FXADB375F7-9236-539E-B302-B8FEF11773FC","FX220314055")</f>
        <v>FX220314055</v>
      </c>
      <c r="F1071" t="s">
        <v>19</v>
      </c>
      <c r="G1071" t="s">
        <v>19</v>
      </c>
      <c r="H1071" t="s">
        <v>82</v>
      </c>
      <c r="I1071" t="s">
        <v>2331</v>
      </c>
      <c r="J1071">
        <v>84</v>
      </c>
      <c r="K1071" t="s">
        <v>84</v>
      </c>
      <c r="L1071" t="s">
        <v>85</v>
      </c>
      <c r="M1071" t="s">
        <v>86</v>
      </c>
      <c r="N1071">
        <v>2</v>
      </c>
      <c r="O1071" s="1">
        <v>44655.498645833337</v>
      </c>
      <c r="P1071" s="1">
        <v>44655.52783564815</v>
      </c>
      <c r="Q1071">
        <v>515</v>
      </c>
      <c r="R1071">
        <v>2007</v>
      </c>
      <c r="S1071" t="b">
        <v>0</v>
      </c>
      <c r="T1071" t="s">
        <v>87</v>
      </c>
      <c r="U1071" t="b">
        <v>1</v>
      </c>
      <c r="V1071" t="s">
        <v>531</v>
      </c>
      <c r="W1071" s="1">
        <v>44655.509826388887</v>
      </c>
      <c r="X1071">
        <v>939</v>
      </c>
      <c r="Y1071">
        <v>63</v>
      </c>
      <c r="Z1071">
        <v>0</v>
      </c>
      <c r="AA1071">
        <v>63</v>
      </c>
      <c r="AB1071">
        <v>0</v>
      </c>
      <c r="AC1071">
        <v>22</v>
      </c>
      <c r="AD1071">
        <v>21</v>
      </c>
      <c r="AE1071">
        <v>0</v>
      </c>
      <c r="AF1071">
        <v>0</v>
      </c>
      <c r="AG1071">
        <v>0</v>
      </c>
      <c r="AH1071" t="s">
        <v>115</v>
      </c>
      <c r="AI1071" s="1">
        <v>44655.52783564815</v>
      </c>
      <c r="AJ1071">
        <v>1053</v>
      </c>
      <c r="AK1071">
        <v>7</v>
      </c>
      <c r="AL1071">
        <v>0</v>
      </c>
      <c r="AM1071">
        <v>7</v>
      </c>
      <c r="AN1071">
        <v>0</v>
      </c>
      <c r="AO1071">
        <v>7</v>
      </c>
      <c r="AP1071">
        <v>14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x14ac:dyDescent="0.45">
      <c r="A1072" t="s">
        <v>2374</v>
      </c>
      <c r="B1072" t="s">
        <v>79</v>
      </c>
      <c r="C1072" t="s">
        <v>2375</v>
      </c>
      <c r="D1072" t="s">
        <v>81</v>
      </c>
      <c r="E1072" s="2" t="str">
        <f>HYPERLINK("capsilon://?command=openfolder&amp;siteaddress=FAM.docvelocity-na8.net&amp;folderid=FX301071B5-5AC1-67D1-BD84-A1C95D0A0B12","FX22046483")</f>
        <v>FX22046483</v>
      </c>
      <c r="F1072" t="s">
        <v>19</v>
      </c>
      <c r="G1072" t="s">
        <v>19</v>
      </c>
      <c r="H1072" t="s">
        <v>82</v>
      </c>
      <c r="I1072" t="s">
        <v>2376</v>
      </c>
      <c r="J1072">
        <v>407</v>
      </c>
      <c r="K1072" t="s">
        <v>84</v>
      </c>
      <c r="L1072" t="s">
        <v>85</v>
      </c>
      <c r="M1072" t="s">
        <v>86</v>
      </c>
      <c r="N1072">
        <v>1</v>
      </c>
      <c r="O1072" s="1">
        <v>44670.478530092594</v>
      </c>
      <c r="P1072" s="1">
        <v>44670.526516203703</v>
      </c>
      <c r="Q1072">
        <v>3291</v>
      </c>
      <c r="R1072">
        <v>855</v>
      </c>
      <c r="S1072" t="b">
        <v>0</v>
      </c>
      <c r="T1072" t="s">
        <v>87</v>
      </c>
      <c r="U1072" t="b">
        <v>0</v>
      </c>
      <c r="V1072" t="s">
        <v>88</v>
      </c>
      <c r="W1072" s="1">
        <v>44670.526516203703</v>
      </c>
      <c r="X1072">
        <v>463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407</v>
      </c>
      <c r="AE1072">
        <v>395</v>
      </c>
      <c r="AF1072">
        <v>0</v>
      </c>
      <c r="AG1072">
        <v>7</v>
      </c>
      <c r="AH1072" t="s">
        <v>87</v>
      </c>
      <c r="AI1072" t="s">
        <v>87</v>
      </c>
      <c r="AJ1072" t="s">
        <v>87</v>
      </c>
      <c r="AK1072" t="s">
        <v>87</v>
      </c>
      <c r="AL1072" t="s">
        <v>87</v>
      </c>
      <c r="AM1072" t="s">
        <v>87</v>
      </c>
      <c r="AN1072" t="s">
        <v>87</v>
      </c>
      <c r="AO1072" t="s">
        <v>87</v>
      </c>
      <c r="AP1072" t="s">
        <v>87</v>
      </c>
      <c r="AQ1072" t="s">
        <v>87</v>
      </c>
      <c r="AR1072" t="s">
        <v>87</v>
      </c>
      <c r="AS1072" t="s">
        <v>87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x14ac:dyDescent="0.45">
      <c r="A1073" t="s">
        <v>2377</v>
      </c>
      <c r="B1073" t="s">
        <v>79</v>
      </c>
      <c r="C1073" t="s">
        <v>2324</v>
      </c>
      <c r="D1073" t="s">
        <v>81</v>
      </c>
      <c r="E1073" s="2" t="str">
        <f>HYPERLINK("capsilon://?command=openfolder&amp;siteaddress=FAM.docvelocity-na8.net&amp;folderid=FXADB375F7-9236-539E-B302-B8FEF11773FC","FX220314055")</f>
        <v>FX220314055</v>
      </c>
      <c r="F1073" t="s">
        <v>19</v>
      </c>
      <c r="G1073" t="s">
        <v>19</v>
      </c>
      <c r="H1073" t="s">
        <v>82</v>
      </c>
      <c r="I1073" t="s">
        <v>2325</v>
      </c>
      <c r="J1073">
        <v>96</v>
      </c>
      <c r="K1073" t="s">
        <v>84</v>
      </c>
      <c r="L1073" t="s">
        <v>85</v>
      </c>
      <c r="M1073" t="s">
        <v>86</v>
      </c>
      <c r="N1073">
        <v>2</v>
      </c>
      <c r="O1073" s="1">
        <v>44655.499456018515</v>
      </c>
      <c r="P1073" s="1">
        <v>44655.519895833335</v>
      </c>
      <c r="Q1073">
        <v>640</v>
      </c>
      <c r="R1073">
        <v>1126</v>
      </c>
      <c r="S1073" t="b">
        <v>0</v>
      </c>
      <c r="T1073" t="s">
        <v>87</v>
      </c>
      <c r="U1073" t="b">
        <v>1</v>
      </c>
      <c r="V1073" t="s">
        <v>127</v>
      </c>
      <c r="W1073" s="1">
        <v>44655.508958333332</v>
      </c>
      <c r="X1073">
        <v>818</v>
      </c>
      <c r="Y1073">
        <v>86</v>
      </c>
      <c r="Z1073">
        <v>0</v>
      </c>
      <c r="AA1073">
        <v>86</v>
      </c>
      <c r="AB1073">
        <v>0</v>
      </c>
      <c r="AC1073">
        <v>6</v>
      </c>
      <c r="AD1073">
        <v>10</v>
      </c>
      <c r="AE1073">
        <v>0</v>
      </c>
      <c r="AF1073">
        <v>0</v>
      </c>
      <c r="AG1073">
        <v>0</v>
      </c>
      <c r="AH1073" t="s">
        <v>99</v>
      </c>
      <c r="AI1073" s="1">
        <v>44655.519895833335</v>
      </c>
      <c r="AJ1073">
        <v>308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10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x14ac:dyDescent="0.45">
      <c r="A1074" t="s">
        <v>2378</v>
      </c>
      <c r="B1074" t="s">
        <v>79</v>
      </c>
      <c r="C1074" t="s">
        <v>2343</v>
      </c>
      <c r="D1074" t="s">
        <v>81</v>
      </c>
      <c r="E1074" s="2" t="str">
        <f>HYPERLINK("capsilon://?command=openfolder&amp;siteaddress=FAM.docvelocity-na8.net&amp;folderid=FXA5E95365-A103-B002-58CA-CB4BCE6CE4A0","FX22046217")</f>
        <v>FX22046217</v>
      </c>
      <c r="F1074" t="s">
        <v>19</v>
      </c>
      <c r="G1074" t="s">
        <v>19</v>
      </c>
      <c r="H1074" t="s">
        <v>82</v>
      </c>
      <c r="I1074" t="s">
        <v>2379</v>
      </c>
      <c r="J1074">
        <v>28</v>
      </c>
      <c r="K1074" t="s">
        <v>84</v>
      </c>
      <c r="L1074" t="s">
        <v>85</v>
      </c>
      <c r="M1074" t="s">
        <v>86</v>
      </c>
      <c r="N1074">
        <v>2</v>
      </c>
      <c r="O1074" s="1">
        <v>44670.508634259262</v>
      </c>
      <c r="P1074" s="1">
        <v>44670.53564814815</v>
      </c>
      <c r="Q1074">
        <v>2087</v>
      </c>
      <c r="R1074">
        <v>247</v>
      </c>
      <c r="S1074" t="b">
        <v>0</v>
      </c>
      <c r="T1074" t="s">
        <v>87</v>
      </c>
      <c r="U1074" t="b">
        <v>0</v>
      </c>
      <c r="V1074" t="s">
        <v>108</v>
      </c>
      <c r="W1074" s="1">
        <v>44670.509618055556</v>
      </c>
      <c r="X1074">
        <v>81</v>
      </c>
      <c r="Y1074">
        <v>21</v>
      </c>
      <c r="Z1074">
        <v>0</v>
      </c>
      <c r="AA1074">
        <v>21</v>
      </c>
      <c r="AB1074">
        <v>0</v>
      </c>
      <c r="AC1074">
        <v>0</v>
      </c>
      <c r="AD1074">
        <v>7</v>
      </c>
      <c r="AE1074">
        <v>0</v>
      </c>
      <c r="AF1074">
        <v>0</v>
      </c>
      <c r="AG1074">
        <v>0</v>
      </c>
      <c r="AH1074" t="s">
        <v>99</v>
      </c>
      <c r="AI1074" s="1">
        <v>44670.53564814815</v>
      </c>
      <c r="AJ1074">
        <v>166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7</v>
      </c>
      <c r="AQ1074">
        <v>0</v>
      </c>
      <c r="AR1074">
        <v>0</v>
      </c>
      <c r="AS1074">
        <v>0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x14ac:dyDescent="0.45">
      <c r="A1075" t="s">
        <v>2380</v>
      </c>
      <c r="B1075" t="s">
        <v>79</v>
      </c>
      <c r="C1075" t="s">
        <v>2210</v>
      </c>
      <c r="D1075" t="s">
        <v>81</v>
      </c>
      <c r="E1075" s="2" t="str">
        <f>HYPERLINK("capsilon://?command=openfolder&amp;siteaddress=FAM.docvelocity-na8.net&amp;folderid=FX41028851-6BD9-B7A4-7169-CAB39F3C8C36","FX220313465")</f>
        <v>FX220313465</v>
      </c>
      <c r="F1075" t="s">
        <v>19</v>
      </c>
      <c r="G1075" t="s">
        <v>19</v>
      </c>
      <c r="H1075" t="s">
        <v>82</v>
      </c>
      <c r="I1075" t="s">
        <v>2211</v>
      </c>
      <c r="J1075">
        <v>331</v>
      </c>
      <c r="K1075" t="s">
        <v>84</v>
      </c>
      <c r="L1075" t="s">
        <v>85</v>
      </c>
      <c r="M1075" t="s">
        <v>86</v>
      </c>
      <c r="N1075">
        <v>2</v>
      </c>
      <c r="O1075" s="1">
        <v>44655.502245370371</v>
      </c>
      <c r="P1075" s="1">
        <v>44655.595914351848</v>
      </c>
      <c r="Q1075">
        <v>1377</v>
      </c>
      <c r="R1075">
        <v>6716</v>
      </c>
      <c r="S1075" t="b">
        <v>0</v>
      </c>
      <c r="T1075" t="s">
        <v>87</v>
      </c>
      <c r="U1075" t="b">
        <v>1</v>
      </c>
      <c r="V1075" t="s">
        <v>98</v>
      </c>
      <c r="W1075" s="1">
        <v>44655.559016203704</v>
      </c>
      <c r="X1075">
        <v>4837</v>
      </c>
      <c r="Y1075">
        <v>263</v>
      </c>
      <c r="Z1075">
        <v>0</v>
      </c>
      <c r="AA1075">
        <v>263</v>
      </c>
      <c r="AB1075">
        <v>0</v>
      </c>
      <c r="AC1075">
        <v>90</v>
      </c>
      <c r="AD1075">
        <v>68</v>
      </c>
      <c r="AE1075">
        <v>0</v>
      </c>
      <c r="AF1075">
        <v>0</v>
      </c>
      <c r="AG1075">
        <v>0</v>
      </c>
      <c r="AH1075" t="s">
        <v>99</v>
      </c>
      <c r="AI1075" s="1">
        <v>44655.595914351848</v>
      </c>
      <c r="AJ1075">
        <v>1540</v>
      </c>
      <c r="AK1075">
        <v>5</v>
      </c>
      <c r="AL1075">
        <v>0</v>
      </c>
      <c r="AM1075">
        <v>5</v>
      </c>
      <c r="AN1075">
        <v>0</v>
      </c>
      <c r="AO1075">
        <v>3</v>
      </c>
      <c r="AP1075">
        <v>63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x14ac:dyDescent="0.45">
      <c r="A1076" t="s">
        <v>2381</v>
      </c>
      <c r="B1076" t="s">
        <v>79</v>
      </c>
      <c r="C1076" t="s">
        <v>2382</v>
      </c>
      <c r="D1076" t="s">
        <v>81</v>
      </c>
      <c r="E1076" s="2" t="str">
        <f>HYPERLINK("capsilon://?command=openfolder&amp;siteaddress=FAM.docvelocity-na8.net&amp;folderid=FXC8F0BF04-6EB0-BF2B-E71F-7167D54D9996","FX22045976")</f>
        <v>FX22045976</v>
      </c>
      <c r="F1076" t="s">
        <v>19</v>
      </c>
      <c r="G1076" t="s">
        <v>19</v>
      </c>
      <c r="H1076" t="s">
        <v>82</v>
      </c>
      <c r="I1076" t="s">
        <v>2383</v>
      </c>
      <c r="J1076">
        <v>183</v>
      </c>
      <c r="K1076" t="s">
        <v>84</v>
      </c>
      <c r="L1076" t="s">
        <v>85</v>
      </c>
      <c r="M1076" t="s">
        <v>86</v>
      </c>
      <c r="N1076">
        <v>1</v>
      </c>
      <c r="O1076" s="1">
        <v>44670.516168981485</v>
      </c>
      <c r="P1076" s="1">
        <v>44670.528935185182</v>
      </c>
      <c r="Q1076">
        <v>585</v>
      </c>
      <c r="R1076">
        <v>518</v>
      </c>
      <c r="S1076" t="b">
        <v>0</v>
      </c>
      <c r="T1076" t="s">
        <v>87</v>
      </c>
      <c r="U1076" t="b">
        <v>0</v>
      </c>
      <c r="V1076" t="s">
        <v>88</v>
      </c>
      <c r="W1076" s="1">
        <v>44670.528935185182</v>
      </c>
      <c r="X1076">
        <v>208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183</v>
      </c>
      <c r="AE1076">
        <v>157</v>
      </c>
      <c r="AF1076">
        <v>0</v>
      </c>
      <c r="AG1076">
        <v>7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x14ac:dyDescent="0.45">
      <c r="A1077" t="s">
        <v>2384</v>
      </c>
      <c r="B1077" t="s">
        <v>79</v>
      </c>
      <c r="C1077" t="s">
        <v>2324</v>
      </c>
      <c r="D1077" t="s">
        <v>81</v>
      </c>
      <c r="E1077" s="2" t="str">
        <f>HYPERLINK("capsilon://?command=openfolder&amp;siteaddress=FAM.docvelocity-na8.net&amp;folderid=FXADB375F7-9236-539E-B302-B8FEF11773FC","FX220314055")</f>
        <v>FX220314055</v>
      </c>
      <c r="F1077" t="s">
        <v>19</v>
      </c>
      <c r="G1077" t="s">
        <v>19</v>
      </c>
      <c r="H1077" t="s">
        <v>82</v>
      </c>
      <c r="I1077" t="s">
        <v>2335</v>
      </c>
      <c r="J1077">
        <v>84</v>
      </c>
      <c r="K1077" t="s">
        <v>84</v>
      </c>
      <c r="L1077" t="s">
        <v>85</v>
      </c>
      <c r="M1077" t="s">
        <v>86</v>
      </c>
      <c r="N1077">
        <v>2</v>
      </c>
      <c r="O1077" s="1">
        <v>44655.502847222226</v>
      </c>
      <c r="P1077" s="1">
        <v>44655.533043981479</v>
      </c>
      <c r="Q1077">
        <v>307</v>
      </c>
      <c r="R1077">
        <v>2302</v>
      </c>
      <c r="S1077" t="b">
        <v>0</v>
      </c>
      <c r="T1077" t="s">
        <v>87</v>
      </c>
      <c r="U1077" t="b">
        <v>1</v>
      </c>
      <c r="V1077" t="s">
        <v>180</v>
      </c>
      <c r="W1077" s="1">
        <v>44655.513958333337</v>
      </c>
      <c r="X1077">
        <v>939</v>
      </c>
      <c r="Y1077">
        <v>63</v>
      </c>
      <c r="Z1077">
        <v>0</v>
      </c>
      <c r="AA1077">
        <v>63</v>
      </c>
      <c r="AB1077">
        <v>0</v>
      </c>
      <c r="AC1077">
        <v>24</v>
      </c>
      <c r="AD1077">
        <v>21</v>
      </c>
      <c r="AE1077">
        <v>0</v>
      </c>
      <c r="AF1077">
        <v>0</v>
      </c>
      <c r="AG1077">
        <v>0</v>
      </c>
      <c r="AH1077" t="s">
        <v>182</v>
      </c>
      <c r="AI1077" s="1">
        <v>44655.533043981479</v>
      </c>
      <c r="AJ1077">
        <v>1363</v>
      </c>
      <c r="AK1077">
        <v>13</v>
      </c>
      <c r="AL1077">
        <v>0</v>
      </c>
      <c r="AM1077">
        <v>13</v>
      </c>
      <c r="AN1077">
        <v>0</v>
      </c>
      <c r="AO1077">
        <v>13</v>
      </c>
      <c r="AP1077">
        <v>8</v>
      </c>
      <c r="AQ1077">
        <v>0</v>
      </c>
      <c r="AR1077">
        <v>0</v>
      </c>
      <c r="AS1077">
        <v>0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x14ac:dyDescent="0.45">
      <c r="A1078" t="s">
        <v>2385</v>
      </c>
      <c r="B1078" t="s">
        <v>79</v>
      </c>
      <c r="C1078" t="s">
        <v>2386</v>
      </c>
      <c r="D1078" t="s">
        <v>81</v>
      </c>
      <c r="E1078" s="2" t="str">
        <f>HYPERLINK("capsilon://?command=openfolder&amp;siteaddress=FAM.docvelocity-na8.net&amp;folderid=FX0CA3F25A-D117-111D-A311-1DE32DAB78BD","FX22045180")</f>
        <v>FX22045180</v>
      </c>
      <c r="F1078" t="s">
        <v>19</v>
      </c>
      <c r="G1078" t="s">
        <v>19</v>
      </c>
      <c r="H1078" t="s">
        <v>82</v>
      </c>
      <c r="I1078" t="s">
        <v>2387</v>
      </c>
      <c r="J1078">
        <v>112</v>
      </c>
      <c r="K1078" t="s">
        <v>84</v>
      </c>
      <c r="L1078" t="s">
        <v>85</v>
      </c>
      <c r="M1078" t="s">
        <v>86</v>
      </c>
      <c r="N1078">
        <v>1</v>
      </c>
      <c r="O1078" s="1">
        <v>44670.521412037036</v>
      </c>
      <c r="P1078" s="1">
        <v>44670.529976851853</v>
      </c>
      <c r="Q1078">
        <v>500</v>
      </c>
      <c r="R1078">
        <v>240</v>
      </c>
      <c r="S1078" t="b">
        <v>0</v>
      </c>
      <c r="T1078" t="s">
        <v>87</v>
      </c>
      <c r="U1078" t="b">
        <v>0</v>
      </c>
      <c r="V1078" t="s">
        <v>88</v>
      </c>
      <c r="W1078" s="1">
        <v>44670.529976851853</v>
      </c>
      <c r="X1078">
        <v>89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112</v>
      </c>
      <c r="AE1078">
        <v>100</v>
      </c>
      <c r="AF1078">
        <v>0</v>
      </c>
      <c r="AG1078">
        <v>4</v>
      </c>
      <c r="AH1078" t="s">
        <v>87</v>
      </c>
      <c r="AI1078" t="s">
        <v>87</v>
      </c>
      <c r="AJ1078" t="s">
        <v>87</v>
      </c>
      <c r="AK1078" t="s">
        <v>87</v>
      </c>
      <c r="AL1078" t="s">
        <v>87</v>
      </c>
      <c r="AM1078" t="s">
        <v>87</v>
      </c>
      <c r="AN1078" t="s">
        <v>87</v>
      </c>
      <c r="AO1078" t="s">
        <v>87</v>
      </c>
      <c r="AP1078" t="s">
        <v>87</v>
      </c>
      <c r="AQ1078" t="s">
        <v>87</v>
      </c>
      <c r="AR1078" t="s">
        <v>87</v>
      </c>
      <c r="AS1078" t="s">
        <v>87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x14ac:dyDescent="0.45">
      <c r="A1079" t="s">
        <v>2388</v>
      </c>
      <c r="B1079" t="s">
        <v>79</v>
      </c>
      <c r="C1079" t="s">
        <v>2375</v>
      </c>
      <c r="D1079" t="s">
        <v>81</v>
      </c>
      <c r="E1079" s="2" t="str">
        <f>HYPERLINK("capsilon://?command=openfolder&amp;siteaddress=FAM.docvelocity-na8.net&amp;folderid=FX301071B5-5AC1-67D1-BD84-A1C95D0A0B12","FX22046483")</f>
        <v>FX22046483</v>
      </c>
      <c r="F1079" t="s">
        <v>19</v>
      </c>
      <c r="G1079" t="s">
        <v>19</v>
      </c>
      <c r="H1079" t="s">
        <v>82</v>
      </c>
      <c r="I1079" t="s">
        <v>2376</v>
      </c>
      <c r="J1079">
        <v>531</v>
      </c>
      <c r="K1079" t="s">
        <v>84</v>
      </c>
      <c r="L1079" t="s">
        <v>85</v>
      </c>
      <c r="M1079" t="s">
        <v>86</v>
      </c>
      <c r="N1079">
        <v>2</v>
      </c>
      <c r="O1079" s="1">
        <v>44670.527627314812</v>
      </c>
      <c r="P1079" s="1">
        <v>44670.565393518518</v>
      </c>
      <c r="Q1079">
        <v>281</v>
      </c>
      <c r="R1079">
        <v>2982</v>
      </c>
      <c r="S1079" t="b">
        <v>0</v>
      </c>
      <c r="T1079" t="s">
        <v>87</v>
      </c>
      <c r="U1079" t="b">
        <v>1</v>
      </c>
      <c r="V1079" t="s">
        <v>531</v>
      </c>
      <c r="W1079" s="1">
        <v>44670.544444444444</v>
      </c>
      <c r="X1079">
        <v>1450</v>
      </c>
      <c r="Y1079">
        <v>482</v>
      </c>
      <c r="Z1079">
        <v>0</v>
      </c>
      <c r="AA1079">
        <v>482</v>
      </c>
      <c r="AB1079">
        <v>0</v>
      </c>
      <c r="AC1079">
        <v>47</v>
      </c>
      <c r="AD1079">
        <v>49</v>
      </c>
      <c r="AE1079">
        <v>0</v>
      </c>
      <c r="AF1079">
        <v>0</v>
      </c>
      <c r="AG1079">
        <v>0</v>
      </c>
      <c r="AH1079" t="s">
        <v>99</v>
      </c>
      <c r="AI1079" s="1">
        <v>44670.565393518518</v>
      </c>
      <c r="AJ1079">
        <v>1532</v>
      </c>
      <c r="AK1079">
        <v>7</v>
      </c>
      <c r="AL1079">
        <v>0</v>
      </c>
      <c r="AM1079">
        <v>7</v>
      </c>
      <c r="AN1079">
        <v>0</v>
      </c>
      <c r="AO1079">
        <v>3</v>
      </c>
      <c r="AP1079">
        <v>42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x14ac:dyDescent="0.45">
      <c r="A1080" t="s">
        <v>2389</v>
      </c>
      <c r="B1080" t="s">
        <v>79</v>
      </c>
      <c r="C1080" t="s">
        <v>2324</v>
      </c>
      <c r="D1080" t="s">
        <v>81</v>
      </c>
      <c r="E1080" s="2" t="str">
        <f>HYPERLINK("capsilon://?command=openfolder&amp;siteaddress=FAM.docvelocity-na8.net&amp;folderid=FXADB375F7-9236-539E-B302-B8FEF11773FC","FX220314055")</f>
        <v>FX220314055</v>
      </c>
      <c r="F1080" t="s">
        <v>19</v>
      </c>
      <c r="G1080" t="s">
        <v>19</v>
      </c>
      <c r="H1080" t="s">
        <v>82</v>
      </c>
      <c r="I1080" t="s">
        <v>2333</v>
      </c>
      <c r="J1080">
        <v>96</v>
      </c>
      <c r="K1080" t="s">
        <v>84</v>
      </c>
      <c r="L1080" t="s">
        <v>85</v>
      </c>
      <c r="M1080" t="s">
        <v>86</v>
      </c>
      <c r="N1080">
        <v>2</v>
      </c>
      <c r="O1080" s="1">
        <v>44655.503703703704</v>
      </c>
      <c r="P1080" s="1">
        <v>44655.523460648146</v>
      </c>
      <c r="Q1080">
        <v>873</v>
      </c>
      <c r="R1080">
        <v>834</v>
      </c>
      <c r="S1080" t="b">
        <v>0</v>
      </c>
      <c r="T1080" t="s">
        <v>87</v>
      </c>
      <c r="U1080" t="b">
        <v>1</v>
      </c>
      <c r="V1080" t="s">
        <v>114</v>
      </c>
      <c r="W1080" s="1">
        <v>44655.509837962964</v>
      </c>
      <c r="X1080">
        <v>527</v>
      </c>
      <c r="Y1080">
        <v>86</v>
      </c>
      <c r="Z1080">
        <v>0</v>
      </c>
      <c r="AA1080">
        <v>86</v>
      </c>
      <c r="AB1080">
        <v>0</v>
      </c>
      <c r="AC1080">
        <v>9</v>
      </c>
      <c r="AD1080">
        <v>10</v>
      </c>
      <c r="AE1080">
        <v>0</v>
      </c>
      <c r="AF1080">
        <v>0</v>
      </c>
      <c r="AG1080">
        <v>0</v>
      </c>
      <c r="AH1080" t="s">
        <v>99</v>
      </c>
      <c r="AI1080" s="1">
        <v>44655.523460648146</v>
      </c>
      <c r="AJ1080">
        <v>307</v>
      </c>
      <c r="AK1080">
        <v>1</v>
      </c>
      <c r="AL1080">
        <v>0</v>
      </c>
      <c r="AM1080">
        <v>1</v>
      </c>
      <c r="AN1080">
        <v>0</v>
      </c>
      <c r="AO1080">
        <v>1</v>
      </c>
      <c r="AP1080">
        <v>9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x14ac:dyDescent="0.45">
      <c r="A1081" t="s">
        <v>2390</v>
      </c>
      <c r="B1081" t="s">
        <v>79</v>
      </c>
      <c r="C1081" t="s">
        <v>2382</v>
      </c>
      <c r="D1081" t="s">
        <v>81</v>
      </c>
      <c r="E1081" s="2" t="str">
        <f>HYPERLINK("capsilon://?command=openfolder&amp;siteaddress=FAM.docvelocity-na8.net&amp;folderid=FXC8F0BF04-6EB0-BF2B-E71F-7167D54D9996","FX22045976")</f>
        <v>FX22045976</v>
      </c>
      <c r="F1081" t="s">
        <v>19</v>
      </c>
      <c r="G1081" t="s">
        <v>19</v>
      </c>
      <c r="H1081" t="s">
        <v>82</v>
      </c>
      <c r="I1081" t="s">
        <v>2383</v>
      </c>
      <c r="J1081">
        <v>287</v>
      </c>
      <c r="K1081" t="s">
        <v>84</v>
      </c>
      <c r="L1081" t="s">
        <v>85</v>
      </c>
      <c r="M1081" t="s">
        <v>86</v>
      </c>
      <c r="N1081">
        <v>2</v>
      </c>
      <c r="O1081" s="1">
        <v>44670.529768518521</v>
      </c>
      <c r="P1081" s="1">
        <v>44670.608159722222</v>
      </c>
      <c r="Q1081">
        <v>1282</v>
      </c>
      <c r="R1081">
        <v>5491</v>
      </c>
      <c r="S1081" t="b">
        <v>0</v>
      </c>
      <c r="T1081" t="s">
        <v>87</v>
      </c>
      <c r="U1081" t="b">
        <v>1</v>
      </c>
      <c r="V1081" t="s">
        <v>127</v>
      </c>
      <c r="W1081" s="1">
        <v>44670.560277777775</v>
      </c>
      <c r="X1081">
        <v>2592</v>
      </c>
      <c r="Y1081">
        <v>237</v>
      </c>
      <c r="Z1081">
        <v>0</v>
      </c>
      <c r="AA1081">
        <v>237</v>
      </c>
      <c r="AB1081">
        <v>0</v>
      </c>
      <c r="AC1081">
        <v>49</v>
      </c>
      <c r="AD1081">
        <v>50</v>
      </c>
      <c r="AE1081">
        <v>0</v>
      </c>
      <c r="AF1081">
        <v>0</v>
      </c>
      <c r="AG1081">
        <v>0</v>
      </c>
      <c r="AH1081" t="s">
        <v>115</v>
      </c>
      <c r="AI1081" s="1">
        <v>44670.608159722222</v>
      </c>
      <c r="AJ1081">
        <v>1700</v>
      </c>
      <c r="AK1081">
        <v>3</v>
      </c>
      <c r="AL1081">
        <v>0</v>
      </c>
      <c r="AM1081">
        <v>3</v>
      </c>
      <c r="AN1081">
        <v>0</v>
      </c>
      <c r="AO1081">
        <v>3</v>
      </c>
      <c r="AP1081">
        <v>47</v>
      </c>
      <c r="AQ1081">
        <v>0</v>
      </c>
      <c r="AR1081">
        <v>0</v>
      </c>
      <c r="AS1081">
        <v>0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x14ac:dyDescent="0.45">
      <c r="A1082" t="s">
        <v>2391</v>
      </c>
      <c r="B1082" t="s">
        <v>79</v>
      </c>
      <c r="C1082" t="s">
        <v>2392</v>
      </c>
      <c r="D1082" t="s">
        <v>81</v>
      </c>
      <c r="E1082" s="2" t="str">
        <f>HYPERLINK("capsilon://?command=openfolder&amp;siteaddress=FAM.docvelocity-na8.net&amp;folderid=FX09797ACB-8713-80CE-9A46-E0D2C2092E36","FX22038812")</f>
        <v>FX22038812</v>
      </c>
      <c r="F1082" t="s">
        <v>19</v>
      </c>
      <c r="G1082" t="s">
        <v>19</v>
      </c>
      <c r="H1082" t="s">
        <v>82</v>
      </c>
      <c r="I1082" t="s">
        <v>2393</v>
      </c>
      <c r="J1082">
        <v>0</v>
      </c>
      <c r="K1082" t="s">
        <v>84</v>
      </c>
      <c r="L1082" t="s">
        <v>85</v>
      </c>
      <c r="M1082" t="s">
        <v>86</v>
      </c>
      <c r="N1082">
        <v>2</v>
      </c>
      <c r="O1082" s="1">
        <v>44670.530497685184</v>
      </c>
      <c r="P1082" s="1">
        <v>44670.605624999997</v>
      </c>
      <c r="Q1082">
        <v>5901</v>
      </c>
      <c r="R1082">
        <v>590</v>
      </c>
      <c r="S1082" t="b">
        <v>0</v>
      </c>
      <c r="T1082" t="s">
        <v>87</v>
      </c>
      <c r="U1082" t="b">
        <v>0</v>
      </c>
      <c r="V1082" t="s">
        <v>130</v>
      </c>
      <c r="W1082" s="1">
        <v>44670.539201388892</v>
      </c>
      <c r="X1082">
        <v>249</v>
      </c>
      <c r="Y1082">
        <v>0</v>
      </c>
      <c r="Z1082">
        <v>0</v>
      </c>
      <c r="AA1082">
        <v>0</v>
      </c>
      <c r="AB1082">
        <v>37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">
        <v>190</v>
      </c>
      <c r="AI1082" s="1">
        <v>44670.605624999997</v>
      </c>
      <c r="AJ1082">
        <v>283</v>
      </c>
      <c r="AK1082">
        <v>0</v>
      </c>
      <c r="AL1082">
        <v>0</v>
      </c>
      <c r="AM1082">
        <v>0</v>
      </c>
      <c r="AN1082">
        <v>74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x14ac:dyDescent="0.45">
      <c r="A1083" t="s">
        <v>2394</v>
      </c>
      <c r="B1083" t="s">
        <v>79</v>
      </c>
      <c r="C1083" t="s">
        <v>2386</v>
      </c>
      <c r="D1083" t="s">
        <v>81</v>
      </c>
      <c r="E1083" s="2" t="str">
        <f>HYPERLINK("capsilon://?command=openfolder&amp;siteaddress=FAM.docvelocity-na8.net&amp;folderid=FX0CA3F25A-D117-111D-A311-1DE32DAB78BD","FX22045180")</f>
        <v>FX22045180</v>
      </c>
      <c r="F1083" t="s">
        <v>19</v>
      </c>
      <c r="G1083" t="s">
        <v>19</v>
      </c>
      <c r="H1083" t="s">
        <v>82</v>
      </c>
      <c r="I1083" t="s">
        <v>2387</v>
      </c>
      <c r="J1083">
        <v>164</v>
      </c>
      <c r="K1083" t="s">
        <v>84</v>
      </c>
      <c r="L1083" t="s">
        <v>85</v>
      </c>
      <c r="M1083" t="s">
        <v>86</v>
      </c>
      <c r="N1083">
        <v>2</v>
      </c>
      <c r="O1083" s="1">
        <v>44670.531076388892</v>
      </c>
      <c r="P1083" s="1">
        <v>44670.606712962966</v>
      </c>
      <c r="Q1083">
        <v>5099</v>
      </c>
      <c r="R1083">
        <v>1436</v>
      </c>
      <c r="S1083" t="b">
        <v>0</v>
      </c>
      <c r="T1083" t="s">
        <v>87</v>
      </c>
      <c r="U1083" t="b">
        <v>1</v>
      </c>
      <c r="V1083" t="s">
        <v>189</v>
      </c>
      <c r="W1083" s="1">
        <v>44670.543194444443</v>
      </c>
      <c r="X1083">
        <v>919</v>
      </c>
      <c r="Y1083">
        <v>140</v>
      </c>
      <c r="Z1083">
        <v>0</v>
      </c>
      <c r="AA1083">
        <v>140</v>
      </c>
      <c r="AB1083">
        <v>0</v>
      </c>
      <c r="AC1083">
        <v>6</v>
      </c>
      <c r="AD1083">
        <v>24</v>
      </c>
      <c r="AE1083">
        <v>0</v>
      </c>
      <c r="AF1083">
        <v>0</v>
      </c>
      <c r="AG1083">
        <v>0</v>
      </c>
      <c r="AH1083" t="s">
        <v>99</v>
      </c>
      <c r="AI1083" s="1">
        <v>44670.606712962966</v>
      </c>
      <c r="AJ1083">
        <v>517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24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x14ac:dyDescent="0.45">
      <c r="A1084" t="s">
        <v>2395</v>
      </c>
      <c r="B1084" t="s">
        <v>79</v>
      </c>
      <c r="C1084" t="s">
        <v>2396</v>
      </c>
      <c r="D1084" t="s">
        <v>81</v>
      </c>
      <c r="E1084" s="2" t="str">
        <f>HYPERLINK("capsilon://?command=openfolder&amp;siteaddress=FAM.docvelocity-na8.net&amp;folderid=FXAEBFD77A-BF8D-A5A5-BDEE-35BD52C92C66","FX22046781")</f>
        <v>FX22046781</v>
      </c>
      <c r="F1084" t="s">
        <v>19</v>
      </c>
      <c r="G1084" t="s">
        <v>19</v>
      </c>
      <c r="H1084" t="s">
        <v>82</v>
      </c>
      <c r="I1084" t="s">
        <v>2397</v>
      </c>
      <c r="J1084">
        <v>43</v>
      </c>
      <c r="K1084" t="s">
        <v>84</v>
      </c>
      <c r="L1084" t="s">
        <v>85</v>
      </c>
      <c r="M1084" t="s">
        <v>86</v>
      </c>
      <c r="N1084">
        <v>2</v>
      </c>
      <c r="O1084" s="1">
        <v>44670.532650462963</v>
      </c>
      <c r="P1084" s="1">
        <v>44670.53979166667</v>
      </c>
      <c r="Q1084">
        <v>74</v>
      </c>
      <c r="R1084">
        <v>543</v>
      </c>
      <c r="S1084" t="b">
        <v>0</v>
      </c>
      <c r="T1084" t="s">
        <v>87</v>
      </c>
      <c r="U1084" t="b">
        <v>0</v>
      </c>
      <c r="V1084" t="s">
        <v>148</v>
      </c>
      <c r="W1084" s="1">
        <v>44670.535590277781</v>
      </c>
      <c r="X1084">
        <v>186</v>
      </c>
      <c r="Y1084">
        <v>38</v>
      </c>
      <c r="Z1084">
        <v>0</v>
      </c>
      <c r="AA1084">
        <v>38</v>
      </c>
      <c r="AB1084">
        <v>0</v>
      </c>
      <c r="AC1084">
        <v>1</v>
      </c>
      <c r="AD1084">
        <v>5</v>
      </c>
      <c r="AE1084">
        <v>0</v>
      </c>
      <c r="AF1084">
        <v>0</v>
      </c>
      <c r="AG1084">
        <v>0</v>
      </c>
      <c r="AH1084" t="s">
        <v>99</v>
      </c>
      <c r="AI1084" s="1">
        <v>44670.53979166667</v>
      </c>
      <c r="AJ1084">
        <v>357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5</v>
      </c>
      <c r="AQ1084">
        <v>0</v>
      </c>
      <c r="AR1084">
        <v>0</v>
      </c>
      <c r="AS1084">
        <v>0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x14ac:dyDescent="0.45">
      <c r="A1085" t="s">
        <v>2398</v>
      </c>
      <c r="B1085" t="s">
        <v>79</v>
      </c>
      <c r="C1085" t="s">
        <v>2396</v>
      </c>
      <c r="D1085" t="s">
        <v>81</v>
      </c>
      <c r="E1085" s="2" t="str">
        <f>HYPERLINK("capsilon://?command=openfolder&amp;siteaddress=FAM.docvelocity-na8.net&amp;folderid=FXAEBFD77A-BF8D-A5A5-BDEE-35BD52C92C66","FX22046781")</f>
        <v>FX22046781</v>
      </c>
      <c r="F1085" t="s">
        <v>19</v>
      </c>
      <c r="G1085" t="s">
        <v>19</v>
      </c>
      <c r="H1085" t="s">
        <v>82</v>
      </c>
      <c r="I1085" t="s">
        <v>2399</v>
      </c>
      <c r="J1085">
        <v>43</v>
      </c>
      <c r="K1085" t="s">
        <v>84</v>
      </c>
      <c r="L1085" t="s">
        <v>85</v>
      </c>
      <c r="M1085" t="s">
        <v>86</v>
      </c>
      <c r="N1085">
        <v>2</v>
      </c>
      <c r="O1085" s="1">
        <v>44670.532789351855</v>
      </c>
      <c r="P1085" s="1">
        <v>44670.608495370368</v>
      </c>
      <c r="Q1085">
        <v>6218</v>
      </c>
      <c r="R1085">
        <v>323</v>
      </c>
      <c r="S1085" t="b">
        <v>0</v>
      </c>
      <c r="T1085" t="s">
        <v>87</v>
      </c>
      <c r="U1085" t="b">
        <v>0</v>
      </c>
      <c r="V1085" t="s">
        <v>148</v>
      </c>
      <c r="W1085" s="1">
        <v>44670.537499999999</v>
      </c>
      <c r="X1085">
        <v>164</v>
      </c>
      <c r="Y1085">
        <v>38</v>
      </c>
      <c r="Z1085">
        <v>0</v>
      </c>
      <c r="AA1085">
        <v>38</v>
      </c>
      <c r="AB1085">
        <v>0</v>
      </c>
      <c r="AC1085">
        <v>1</v>
      </c>
      <c r="AD1085">
        <v>5</v>
      </c>
      <c r="AE1085">
        <v>0</v>
      </c>
      <c r="AF1085">
        <v>0</v>
      </c>
      <c r="AG1085">
        <v>0</v>
      </c>
      <c r="AH1085" t="s">
        <v>99</v>
      </c>
      <c r="AI1085" s="1">
        <v>44670.608495370368</v>
      </c>
      <c r="AJ1085">
        <v>154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5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x14ac:dyDescent="0.45">
      <c r="A1086" t="s">
        <v>2400</v>
      </c>
      <c r="B1086" t="s">
        <v>79</v>
      </c>
      <c r="C1086" t="s">
        <v>2396</v>
      </c>
      <c r="D1086" t="s">
        <v>81</v>
      </c>
      <c r="E1086" s="2" t="str">
        <f>HYPERLINK("capsilon://?command=openfolder&amp;siteaddress=FAM.docvelocity-na8.net&amp;folderid=FXAEBFD77A-BF8D-A5A5-BDEE-35BD52C92C66","FX22046781")</f>
        <v>FX22046781</v>
      </c>
      <c r="F1086" t="s">
        <v>19</v>
      </c>
      <c r="G1086" t="s">
        <v>19</v>
      </c>
      <c r="H1086" t="s">
        <v>82</v>
      </c>
      <c r="I1086" t="s">
        <v>2401</v>
      </c>
      <c r="J1086">
        <v>28</v>
      </c>
      <c r="K1086" t="s">
        <v>84</v>
      </c>
      <c r="L1086" t="s">
        <v>85</v>
      </c>
      <c r="M1086" t="s">
        <v>86</v>
      </c>
      <c r="N1086">
        <v>2</v>
      </c>
      <c r="O1086" s="1">
        <v>44670.532986111109</v>
      </c>
      <c r="P1086" s="1">
        <v>44670.609467592592</v>
      </c>
      <c r="Q1086">
        <v>6302</v>
      </c>
      <c r="R1086">
        <v>306</v>
      </c>
      <c r="S1086" t="b">
        <v>0</v>
      </c>
      <c r="T1086" t="s">
        <v>87</v>
      </c>
      <c r="U1086" t="b">
        <v>0</v>
      </c>
      <c r="V1086" t="s">
        <v>158</v>
      </c>
      <c r="W1086" s="1">
        <v>44670.538148148145</v>
      </c>
      <c r="X1086">
        <v>178</v>
      </c>
      <c r="Y1086">
        <v>21</v>
      </c>
      <c r="Z1086">
        <v>0</v>
      </c>
      <c r="AA1086">
        <v>21</v>
      </c>
      <c r="AB1086">
        <v>0</v>
      </c>
      <c r="AC1086">
        <v>1</v>
      </c>
      <c r="AD1086">
        <v>7</v>
      </c>
      <c r="AE1086">
        <v>0</v>
      </c>
      <c r="AF1086">
        <v>0</v>
      </c>
      <c r="AG1086">
        <v>0</v>
      </c>
      <c r="AH1086" t="s">
        <v>182</v>
      </c>
      <c r="AI1086" s="1">
        <v>44670.609467592592</v>
      </c>
      <c r="AJ1086">
        <v>117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7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x14ac:dyDescent="0.45">
      <c r="A1087" t="s">
        <v>2402</v>
      </c>
      <c r="B1087" t="s">
        <v>79</v>
      </c>
      <c r="C1087" t="s">
        <v>2307</v>
      </c>
      <c r="D1087" t="s">
        <v>81</v>
      </c>
      <c r="E1087" s="2" t="str">
        <f>HYPERLINK("capsilon://?command=openfolder&amp;siteaddress=FAM.docvelocity-na8.net&amp;folderid=FX8D7AE0CF-C3F3-F5CA-2C2D-4E2FB515CF2F","FX220314214")</f>
        <v>FX220314214</v>
      </c>
      <c r="F1087" t="s">
        <v>19</v>
      </c>
      <c r="G1087" t="s">
        <v>19</v>
      </c>
      <c r="H1087" t="s">
        <v>82</v>
      </c>
      <c r="I1087" t="s">
        <v>2403</v>
      </c>
      <c r="J1087">
        <v>28</v>
      </c>
      <c r="K1087" t="s">
        <v>84</v>
      </c>
      <c r="L1087" t="s">
        <v>85</v>
      </c>
      <c r="M1087" t="s">
        <v>86</v>
      </c>
      <c r="N1087">
        <v>2</v>
      </c>
      <c r="O1087" s="1">
        <v>44670.553402777776</v>
      </c>
      <c r="P1087" s="1">
        <v>44670.613715277781</v>
      </c>
      <c r="Q1087">
        <v>4372</v>
      </c>
      <c r="R1087">
        <v>839</v>
      </c>
      <c r="S1087" t="b">
        <v>0</v>
      </c>
      <c r="T1087" t="s">
        <v>87</v>
      </c>
      <c r="U1087" t="b">
        <v>0</v>
      </c>
      <c r="V1087" t="s">
        <v>1394</v>
      </c>
      <c r="W1087" s="1">
        <v>44670.557604166665</v>
      </c>
      <c r="X1087">
        <v>359</v>
      </c>
      <c r="Y1087">
        <v>21</v>
      </c>
      <c r="Z1087">
        <v>0</v>
      </c>
      <c r="AA1087">
        <v>21</v>
      </c>
      <c r="AB1087">
        <v>0</v>
      </c>
      <c r="AC1087">
        <v>2</v>
      </c>
      <c r="AD1087">
        <v>7</v>
      </c>
      <c r="AE1087">
        <v>0</v>
      </c>
      <c r="AF1087">
        <v>0</v>
      </c>
      <c r="AG1087">
        <v>0</v>
      </c>
      <c r="AH1087" t="s">
        <v>115</v>
      </c>
      <c r="AI1087" s="1">
        <v>44670.613715277781</v>
      </c>
      <c r="AJ1087">
        <v>480</v>
      </c>
      <c r="AK1087">
        <v>1</v>
      </c>
      <c r="AL1087">
        <v>0</v>
      </c>
      <c r="AM1087">
        <v>1</v>
      </c>
      <c r="AN1087">
        <v>0</v>
      </c>
      <c r="AO1087">
        <v>1</v>
      </c>
      <c r="AP1087">
        <v>6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x14ac:dyDescent="0.45">
      <c r="A1088" t="s">
        <v>2404</v>
      </c>
      <c r="B1088" t="s">
        <v>79</v>
      </c>
      <c r="C1088" t="s">
        <v>2337</v>
      </c>
      <c r="D1088" t="s">
        <v>81</v>
      </c>
      <c r="E1088" s="2" t="str">
        <f>HYPERLINK("capsilon://?command=openfolder&amp;siteaddress=FAM.docvelocity-na8.net&amp;folderid=FX23AD55CD-35B6-9A79-33B8-0FD4D95B3A96","FX220314092")</f>
        <v>FX220314092</v>
      </c>
      <c r="F1088" t="s">
        <v>19</v>
      </c>
      <c r="G1088" t="s">
        <v>19</v>
      </c>
      <c r="H1088" t="s">
        <v>82</v>
      </c>
      <c r="I1088" t="s">
        <v>2338</v>
      </c>
      <c r="J1088">
        <v>275</v>
      </c>
      <c r="K1088" t="s">
        <v>84</v>
      </c>
      <c r="L1088" t="s">
        <v>85</v>
      </c>
      <c r="M1088" t="s">
        <v>86</v>
      </c>
      <c r="N1088">
        <v>2</v>
      </c>
      <c r="O1088" s="1">
        <v>44655.505914351852</v>
      </c>
      <c r="P1088" s="1">
        <v>44655.532743055555</v>
      </c>
      <c r="Q1088">
        <v>816</v>
      </c>
      <c r="R1088">
        <v>1502</v>
      </c>
      <c r="S1088" t="b">
        <v>0</v>
      </c>
      <c r="T1088" t="s">
        <v>87</v>
      </c>
      <c r="U1088" t="b">
        <v>1</v>
      </c>
      <c r="V1088" t="s">
        <v>196</v>
      </c>
      <c r="W1088" s="1">
        <v>44655.516574074078</v>
      </c>
      <c r="X1088">
        <v>913</v>
      </c>
      <c r="Y1088">
        <v>220</v>
      </c>
      <c r="Z1088">
        <v>0</v>
      </c>
      <c r="AA1088">
        <v>220</v>
      </c>
      <c r="AB1088">
        <v>0</v>
      </c>
      <c r="AC1088">
        <v>36</v>
      </c>
      <c r="AD1088">
        <v>55</v>
      </c>
      <c r="AE1088">
        <v>0</v>
      </c>
      <c r="AF1088">
        <v>0</v>
      </c>
      <c r="AG1088">
        <v>0</v>
      </c>
      <c r="AH1088" t="s">
        <v>102</v>
      </c>
      <c r="AI1088" s="1">
        <v>44655.532743055555</v>
      </c>
      <c r="AJ1088">
        <v>589</v>
      </c>
      <c r="AK1088">
        <v>2</v>
      </c>
      <c r="AL1088">
        <v>0</v>
      </c>
      <c r="AM1088">
        <v>2</v>
      </c>
      <c r="AN1088">
        <v>21</v>
      </c>
      <c r="AO1088">
        <v>1</v>
      </c>
      <c r="AP1088">
        <v>53</v>
      </c>
      <c r="AQ1088">
        <v>0</v>
      </c>
      <c r="AR1088">
        <v>0</v>
      </c>
      <c r="AS1088">
        <v>0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45">
      <c r="A1089" t="s">
        <v>2405</v>
      </c>
      <c r="B1089" t="s">
        <v>79</v>
      </c>
      <c r="C1089" t="s">
        <v>1654</v>
      </c>
      <c r="D1089" t="s">
        <v>81</v>
      </c>
      <c r="E1089" s="2" t="str">
        <f>HYPERLINK("capsilon://?command=openfolder&amp;siteaddress=FAM.docvelocity-na8.net&amp;folderid=FX5F04FE08-BAD6-29BA-55F0-0DCACD948B3A","FX22043724")</f>
        <v>FX22043724</v>
      </c>
      <c r="F1089" t="s">
        <v>19</v>
      </c>
      <c r="G1089" t="s">
        <v>19</v>
      </c>
      <c r="H1089" t="s">
        <v>82</v>
      </c>
      <c r="I1089" t="s">
        <v>2406</v>
      </c>
      <c r="J1089">
        <v>231</v>
      </c>
      <c r="K1089" t="s">
        <v>84</v>
      </c>
      <c r="L1089" t="s">
        <v>85</v>
      </c>
      <c r="M1089" t="s">
        <v>86</v>
      </c>
      <c r="N1089">
        <v>1</v>
      </c>
      <c r="O1089" s="1">
        <v>44670.574166666665</v>
      </c>
      <c r="P1089" s="1">
        <v>44670.587708333333</v>
      </c>
      <c r="Q1089">
        <v>138</v>
      </c>
      <c r="R1089">
        <v>1032</v>
      </c>
      <c r="S1089" t="b">
        <v>0</v>
      </c>
      <c r="T1089" t="s">
        <v>87</v>
      </c>
      <c r="U1089" t="b">
        <v>0</v>
      </c>
      <c r="V1089" t="s">
        <v>88</v>
      </c>
      <c r="W1089" s="1">
        <v>44670.587708333333</v>
      </c>
      <c r="X1089">
        <v>259</v>
      </c>
      <c r="Y1089">
        <v>9</v>
      </c>
      <c r="Z1089">
        <v>0</v>
      </c>
      <c r="AA1089">
        <v>9</v>
      </c>
      <c r="AB1089">
        <v>0</v>
      </c>
      <c r="AC1089">
        <v>0</v>
      </c>
      <c r="AD1089">
        <v>222</v>
      </c>
      <c r="AE1089">
        <v>184</v>
      </c>
      <c r="AF1089">
        <v>0</v>
      </c>
      <c r="AG1089">
        <v>5</v>
      </c>
      <c r="AH1089" t="s">
        <v>87</v>
      </c>
      <c r="AI1089" t="s">
        <v>87</v>
      </c>
      <c r="AJ1089" t="s">
        <v>87</v>
      </c>
      <c r="AK1089" t="s">
        <v>87</v>
      </c>
      <c r="AL1089" t="s">
        <v>87</v>
      </c>
      <c r="AM1089" t="s">
        <v>87</v>
      </c>
      <c r="AN1089" t="s">
        <v>87</v>
      </c>
      <c r="AO1089" t="s">
        <v>87</v>
      </c>
      <c r="AP1089" t="s">
        <v>87</v>
      </c>
      <c r="AQ1089" t="s">
        <v>87</v>
      </c>
      <c r="AR1089" t="s">
        <v>87</v>
      </c>
      <c r="AS1089" t="s">
        <v>87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x14ac:dyDescent="0.45">
      <c r="A1090" t="s">
        <v>2407</v>
      </c>
      <c r="B1090" t="s">
        <v>79</v>
      </c>
      <c r="C1090" t="s">
        <v>2408</v>
      </c>
      <c r="D1090" t="s">
        <v>81</v>
      </c>
      <c r="E1090" s="2" t="str">
        <f>HYPERLINK("capsilon://?command=openfolder&amp;siteaddress=FAM.docvelocity-na8.net&amp;folderid=FX32C16380-97F1-D872-280B-0D73C0A0BC8C","FX220310109")</f>
        <v>FX220310109</v>
      </c>
      <c r="F1090" t="s">
        <v>19</v>
      </c>
      <c r="G1090" t="s">
        <v>19</v>
      </c>
      <c r="H1090" t="s">
        <v>82</v>
      </c>
      <c r="I1090" t="s">
        <v>2409</v>
      </c>
      <c r="J1090">
        <v>0</v>
      </c>
      <c r="K1090" t="s">
        <v>84</v>
      </c>
      <c r="L1090" t="s">
        <v>85</v>
      </c>
      <c r="M1090" t="s">
        <v>86</v>
      </c>
      <c r="N1090">
        <v>2</v>
      </c>
      <c r="O1090" s="1">
        <v>44670.576504629629</v>
      </c>
      <c r="P1090" s="1">
        <v>44670.6096412037</v>
      </c>
      <c r="Q1090">
        <v>2786</v>
      </c>
      <c r="R1090">
        <v>77</v>
      </c>
      <c r="S1090" t="b">
        <v>0</v>
      </c>
      <c r="T1090" t="s">
        <v>87</v>
      </c>
      <c r="U1090" t="b">
        <v>0</v>
      </c>
      <c r="V1090" t="s">
        <v>1394</v>
      </c>
      <c r="W1090" s="1">
        <v>44670.577256944445</v>
      </c>
      <c r="X1090">
        <v>48</v>
      </c>
      <c r="Y1090">
        <v>0</v>
      </c>
      <c r="Z1090">
        <v>0</v>
      </c>
      <c r="AA1090">
        <v>0</v>
      </c>
      <c r="AB1090">
        <v>37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">
        <v>182</v>
      </c>
      <c r="AI1090" s="1">
        <v>44670.6096412037</v>
      </c>
      <c r="AJ1090">
        <v>14</v>
      </c>
      <c r="AK1090">
        <v>0</v>
      </c>
      <c r="AL1090">
        <v>0</v>
      </c>
      <c r="AM1090">
        <v>0</v>
      </c>
      <c r="AN1090">
        <v>37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x14ac:dyDescent="0.45">
      <c r="A1091" t="s">
        <v>2410</v>
      </c>
      <c r="B1091" t="s">
        <v>79</v>
      </c>
      <c r="C1091" t="s">
        <v>1654</v>
      </c>
      <c r="D1091" t="s">
        <v>81</v>
      </c>
      <c r="E1091" s="2" t="str">
        <f>HYPERLINK("capsilon://?command=openfolder&amp;siteaddress=FAM.docvelocity-na8.net&amp;folderid=FX5F04FE08-BAD6-29BA-55F0-0DCACD948B3A","FX22043724")</f>
        <v>FX22043724</v>
      </c>
      <c r="F1091" t="s">
        <v>19</v>
      </c>
      <c r="G1091" t="s">
        <v>19</v>
      </c>
      <c r="H1091" t="s">
        <v>82</v>
      </c>
      <c r="I1091" t="s">
        <v>2406</v>
      </c>
      <c r="J1091">
        <v>262</v>
      </c>
      <c r="K1091" t="s">
        <v>84</v>
      </c>
      <c r="L1091" t="s">
        <v>85</v>
      </c>
      <c r="M1091" t="s">
        <v>86</v>
      </c>
      <c r="N1091">
        <v>2</v>
      </c>
      <c r="O1091" s="1">
        <v>44670.588576388887</v>
      </c>
      <c r="P1091" s="1">
        <v>44670.620798611111</v>
      </c>
      <c r="Q1091">
        <v>267</v>
      </c>
      <c r="R1091">
        <v>2517</v>
      </c>
      <c r="S1091" t="b">
        <v>0</v>
      </c>
      <c r="T1091" t="s">
        <v>87</v>
      </c>
      <c r="U1091" t="b">
        <v>1</v>
      </c>
      <c r="V1091" t="s">
        <v>151</v>
      </c>
      <c r="W1091" s="1">
        <v>44670.602638888886</v>
      </c>
      <c r="X1091">
        <v>1214</v>
      </c>
      <c r="Y1091">
        <v>188</v>
      </c>
      <c r="Z1091">
        <v>0</v>
      </c>
      <c r="AA1091">
        <v>188</v>
      </c>
      <c r="AB1091">
        <v>9</v>
      </c>
      <c r="AC1091">
        <v>17</v>
      </c>
      <c r="AD1091">
        <v>74</v>
      </c>
      <c r="AE1091">
        <v>0</v>
      </c>
      <c r="AF1091">
        <v>0</v>
      </c>
      <c r="AG1091">
        <v>0</v>
      </c>
      <c r="AH1091" t="s">
        <v>190</v>
      </c>
      <c r="AI1091" s="1">
        <v>44670.620798611111</v>
      </c>
      <c r="AJ1091">
        <v>1163</v>
      </c>
      <c r="AK1091">
        <v>17</v>
      </c>
      <c r="AL1091">
        <v>0</v>
      </c>
      <c r="AM1091">
        <v>17</v>
      </c>
      <c r="AN1091">
        <v>9</v>
      </c>
      <c r="AO1091">
        <v>17</v>
      </c>
      <c r="AP1091">
        <v>57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x14ac:dyDescent="0.45">
      <c r="A1092" t="s">
        <v>2411</v>
      </c>
      <c r="B1092" t="s">
        <v>79</v>
      </c>
      <c r="C1092" t="s">
        <v>2412</v>
      </c>
      <c r="D1092" t="s">
        <v>81</v>
      </c>
      <c r="E1092" s="2" t="str">
        <f>HYPERLINK("capsilon://?command=openfolder&amp;siteaddress=FAM.docvelocity-na8.net&amp;folderid=FX65100EE0-88CA-7196-03A3-28DDFE60D535","FX2204278")</f>
        <v>FX2204278</v>
      </c>
      <c r="F1092" t="s">
        <v>19</v>
      </c>
      <c r="G1092" t="s">
        <v>19</v>
      </c>
      <c r="H1092" t="s">
        <v>82</v>
      </c>
      <c r="I1092" t="s">
        <v>2413</v>
      </c>
      <c r="J1092">
        <v>28</v>
      </c>
      <c r="K1092" t="s">
        <v>84</v>
      </c>
      <c r="L1092" t="s">
        <v>85</v>
      </c>
      <c r="M1092" t="s">
        <v>86</v>
      </c>
      <c r="N1092">
        <v>2</v>
      </c>
      <c r="O1092" s="1">
        <v>44655.507847222223</v>
      </c>
      <c r="P1092" s="1">
        <v>44655.534386574072</v>
      </c>
      <c r="Q1092">
        <v>2085</v>
      </c>
      <c r="R1092">
        <v>208</v>
      </c>
      <c r="S1092" t="b">
        <v>0</v>
      </c>
      <c r="T1092" t="s">
        <v>87</v>
      </c>
      <c r="U1092" t="b">
        <v>0</v>
      </c>
      <c r="V1092" t="s">
        <v>88</v>
      </c>
      <c r="W1092" s="1">
        <v>44655.509131944447</v>
      </c>
      <c r="X1092">
        <v>93</v>
      </c>
      <c r="Y1092">
        <v>21</v>
      </c>
      <c r="Z1092">
        <v>0</v>
      </c>
      <c r="AA1092">
        <v>21</v>
      </c>
      <c r="AB1092">
        <v>0</v>
      </c>
      <c r="AC1092">
        <v>1</v>
      </c>
      <c r="AD1092">
        <v>7</v>
      </c>
      <c r="AE1092">
        <v>0</v>
      </c>
      <c r="AF1092">
        <v>0</v>
      </c>
      <c r="AG1092">
        <v>0</v>
      </c>
      <c r="AH1092" t="s">
        <v>182</v>
      </c>
      <c r="AI1092" s="1">
        <v>44655.534386574072</v>
      </c>
      <c r="AJ1092">
        <v>115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7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x14ac:dyDescent="0.45">
      <c r="A1093" t="s">
        <v>2414</v>
      </c>
      <c r="B1093" t="s">
        <v>79</v>
      </c>
      <c r="C1093" t="s">
        <v>2415</v>
      </c>
      <c r="D1093" t="s">
        <v>81</v>
      </c>
      <c r="E1093" s="2" t="str">
        <f>HYPERLINK("capsilon://?command=openfolder&amp;siteaddress=FAM.docvelocity-na8.net&amp;folderid=FX8D0B223F-9A98-B110-9206-3F14DE5D3FDE","FX220314103")</f>
        <v>FX220314103</v>
      </c>
      <c r="F1093" t="s">
        <v>19</v>
      </c>
      <c r="G1093" t="s">
        <v>19</v>
      </c>
      <c r="H1093" t="s">
        <v>82</v>
      </c>
      <c r="I1093" t="s">
        <v>2416</v>
      </c>
      <c r="J1093">
        <v>271</v>
      </c>
      <c r="K1093" t="s">
        <v>84</v>
      </c>
      <c r="L1093" t="s">
        <v>85</v>
      </c>
      <c r="M1093" t="s">
        <v>86</v>
      </c>
      <c r="N1093">
        <v>1</v>
      </c>
      <c r="O1093" s="1">
        <v>44670.603171296294</v>
      </c>
      <c r="P1093" s="1">
        <v>44670.608807870369</v>
      </c>
      <c r="Q1093">
        <v>17</v>
      </c>
      <c r="R1093">
        <v>470</v>
      </c>
      <c r="S1093" t="b">
        <v>0</v>
      </c>
      <c r="T1093" t="s">
        <v>87</v>
      </c>
      <c r="U1093" t="b">
        <v>0</v>
      </c>
      <c r="V1093" t="s">
        <v>88</v>
      </c>
      <c r="W1093" s="1">
        <v>44670.608807870369</v>
      </c>
      <c r="X1093">
        <v>366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271</v>
      </c>
      <c r="AE1093">
        <v>213</v>
      </c>
      <c r="AF1093">
        <v>0</v>
      </c>
      <c r="AG1093">
        <v>11</v>
      </c>
      <c r="AH1093" t="s">
        <v>87</v>
      </c>
      <c r="AI1093" t="s">
        <v>87</v>
      </c>
      <c r="AJ1093" t="s">
        <v>87</v>
      </c>
      <c r="AK1093" t="s">
        <v>87</v>
      </c>
      <c r="AL1093" t="s">
        <v>87</v>
      </c>
      <c r="AM1093" t="s">
        <v>87</v>
      </c>
      <c r="AN1093" t="s">
        <v>87</v>
      </c>
      <c r="AO1093" t="s">
        <v>87</v>
      </c>
      <c r="AP1093" t="s">
        <v>87</v>
      </c>
      <c r="AQ1093" t="s">
        <v>87</v>
      </c>
      <c r="AR1093" t="s">
        <v>87</v>
      </c>
      <c r="AS1093" t="s">
        <v>87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x14ac:dyDescent="0.45">
      <c r="A1094" t="s">
        <v>2417</v>
      </c>
      <c r="B1094" t="s">
        <v>79</v>
      </c>
      <c r="C1094" t="s">
        <v>2415</v>
      </c>
      <c r="D1094" t="s">
        <v>81</v>
      </c>
      <c r="E1094" s="2" t="str">
        <f>HYPERLINK("capsilon://?command=openfolder&amp;siteaddress=FAM.docvelocity-na8.net&amp;folderid=FX8D0B223F-9A98-B110-9206-3F14DE5D3FDE","FX220314103")</f>
        <v>FX220314103</v>
      </c>
      <c r="F1094" t="s">
        <v>19</v>
      </c>
      <c r="G1094" t="s">
        <v>19</v>
      </c>
      <c r="H1094" t="s">
        <v>82</v>
      </c>
      <c r="I1094" t="s">
        <v>2416</v>
      </c>
      <c r="J1094">
        <v>379</v>
      </c>
      <c r="K1094" t="s">
        <v>84</v>
      </c>
      <c r="L1094" t="s">
        <v>85</v>
      </c>
      <c r="M1094" t="s">
        <v>86</v>
      </c>
      <c r="N1094">
        <v>2</v>
      </c>
      <c r="O1094" s="1">
        <v>44670.609849537039</v>
      </c>
      <c r="P1094" s="1">
        <v>44670.667199074072</v>
      </c>
      <c r="Q1094">
        <v>233</v>
      </c>
      <c r="R1094">
        <v>4722</v>
      </c>
      <c r="S1094" t="b">
        <v>0</v>
      </c>
      <c r="T1094" t="s">
        <v>87</v>
      </c>
      <c r="U1094" t="b">
        <v>1</v>
      </c>
      <c r="V1094" t="s">
        <v>151</v>
      </c>
      <c r="W1094" s="1">
        <v>44670.640694444446</v>
      </c>
      <c r="X1094">
        <v>2664</v>
      </c>
      <c r="Y1094">
        <v>283</v>
      </c>
      <c r="Z1094">
        <v>0</v>
      </c>
      <c r="AA1094">
        <v>283</v>
      </c>
      <c r="AB1094">
        <v>0</v>
      </c>
      <c r="AC1094">
        <v>27</v>
      </c>
      <c r="AD1094">
        <v>96</v>
      </c>
      <c r="AE1094">
        <v>0</v>
      </c>
      <c r="AF1094">
        <v>0</v>
      </c>
      <c r="AG1094">
        <v>0</v>
      </c>
      <c r="AH1094" t="s">
        <v>182</v>
      </c>
      <c r="AI1094" s="1">
        <v>44670.667199074072</v>
      </c>
      <c r="AJ1094">
        <v>2058</v>
      </c>
      <c r="AK1094">
        <v>16</v>
      </c>
      <c r="AL1094">
        <v>0</v>
      </c>
      <c r="AM1094">
        <v>16</v>
      </c>
      <c r="AN1094">
        <v>9</v>
      </c>
      <c r="AO1094">
        <v>16</v>
      </c>
      <c r="AP1094">
        <v>80</v>
      </c>
      <c r="AQ1094">
        <v>0</v>
      </c>
      <c r="AR1094">
        <v>0</v>
      </c>
      <c r="AS1094">
        <v>0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x14ac:dyDescent="0.45">
      <c r="A1095" t="s">
        <v>2418</v>
      </c>
      <c r="B1095" t="s">
        <v>79</v>
      </c>
      <c r="C1095" t="s">
        <v>2089</v>
      </c>
      <c r="D1095" t="s">
        <v>81</v>
      </c>
      <c r="E1095" s="2" t="str">
        <f>HYPERLINK("capsilon://?command=openfolder&amp;siteaddress=FAM.docvelocity-na8.net&amp;folderid=FX3B3B289D-1B90-5F64-099E-5AE8CB8C9714","FX220314172")</f>
        <v>FX220314172</v>
      </c>
      <c r="F1095" t="s">
        <v>19</v>
      </c>
      <c r="G1095" t="s">
        <v>19</v>
      </c>
      <c r="H1095" t="s">
        <v>82</v>
      </c>
      <c r="I1095" t="s">
        <v>2419</v>
      </c>
      <c r="J1095">
        <v>126</v>
      </c>
      <c r="K1095" t="s">
        <v>84</v>
      </c>
      <c r="L1095" t="s">
        <v>85</v>
      </c>
      <c r="M1095" t="s">
        <v>86</v>
      </c>
      <c r="N1095">
        <v>1</v>
      </c>
      <c r="O1095" s="1">
        <v>44655.510115740741</v>
      </c>
      <c r="P1095" s="1">
        <v>44655.51667824074</v>
      </c>
      <c r="Q1095">
        <v>325</v>
      </c>
      <c r="R1095">
        <v>242</v>
      </c>
      <c r="S1095" t="b">
        <v>0</v>
      </c>
      <c r="T1095" t="s">
        <v>87</v>
      </c>
      <c r="U1095" t="b">
        <v>0</v>
      </c>
      <c r="V1095" t="s">
        <v>88</v>
      </c>
      <c r="W1095" s="1">
        <v>44655.51667824074</v>
      </c>
      <c r="X1095">
        <v>88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126</v>
      </c>
      <c r="AE1095">
        <v>114</v>
      </c>
      <c r="AF1095">
        <v>0</v>
      </c>
      <c r="AG1095">
        <v>3</v>
      </c>
      <c r="AH1095" t="s">
        <v>87</v>
      </c>
      <c r="AI1095" t="s">
        <v>87</v>
      </c>
      <c r="AJ1095" t="s">
        <v>87</v>
      </c>
      <c r="AK1095" t="s">
        <v>87</v>
      </c>
      <c r="AL1095" t="s">
        <v>87</v>
      </c>
      <c r="AM1095" t="s">
        <v>87</v>
      </c>
      <c r="AN1095" t="s">
        <v>87</v>
      </c>
      <c r="AO1095" t="s">
        <v>87</v>
      </c>
      <c r="AP1095" t="s">
        <v>87</v>
      </c>
      <c r="AQ1095" t="s">
        <v>87</v>
      </c>
      <c r="AR1095" t="s">
        <v>87</v>
      </c>
      <c r="AS1095" t="s">
        <v>87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x14ac:dyDescent="0.45">
      <c r="A1096" t="s">
        <v>2420</v>
      </c>
      <c r="B1096" t="s">
        <v>79</v>
      </c>
      <c r="C1096" t="s">
        <v>2412</v>
      </c>
      <c r="D1096" t="s">
        <v>81</v>
      </c>
      <c r="E1096" s="2" t="str">
        <f>HYPERLINK("capsilon://?command=openfolder&amp;siteaddress=FAM.docvelocity-na8.net&amp;folderid=FX65100EE0-88CA-7196-03A3-28DDFE60D535","FX2204278")</f>
        <v>FX2204278</v>
      </c>
      <c r="F1096" t="s">
        <v>19</v>
      </c>
      <c r="G1096" t="s">
        <v>19</v>
      </c>
      <c r="H1096" t="s">
        <v>82</v>
      </c>
      <c r="I1096" t="s">
        <v>2421</v>
      </c>
      <c r="J1096">
        <v>28</v>
      </c>
      <c r="K1096" t="s">
        <v>84</v>
      </c>
      <c r="L1096" t="s">
        <v>85</v>
      </c>
      <c r="M1096" t="s">
        <v>86</v>
      </c>
      <c r="N1096">
        <v>2</v>
      </c>
      <c r="O1096" s="1">
        <v>44655.510370370372</v>
      </c>
      <c r="P1096" s="1">
        <v>44655.53570601852</v>
      </c>
      <c r="Q1096">
        <v>1797</v>
      </c>
      <c r="R1096">
        <v>392</v>
      </c>
      <c r="S1096" t="b">
        <v>0</v>
      </c>
      <c r="T1096" t="s">
        <v>87</v>
      </c>
      <c r="U1096" t="b">
        <v>0</v>
      </c>
      <c r="V1096" t="s">
        <v>114</v>
      </c>
      <c r="W1096" s="1">
        <v>44655.513738425929</v>
      </c>
      <c r="X1096">
        <v>278</v>
      </c>
      <c r="Y1096">
        <v>21</v>
      </c>
      <c r="Z1096">
        <v>0</v>
      </c>
      <c r="AA1096">
        <v>21</v>
      </c>
      <c r="AB1096">
        <v>0</v>
      </c>
      <c r="AC1096">
        <v>0</v>
      </c>
      <c r="AD1096">
        <v>7</v>
      </c>
      <c r="AE1096">
        <v>0</v>
      </c>
      <c r="AF1096">
        <v>0</v>
      </c>
      <c r="AG1096">
        <v>0</v>
      </c>
      <c r="AH1096" t="s">
        <v>182</v>
      </c>
      <c r="AI1096" s="1">
        <v>44655.53570601852</v>
      </c>
      <c r="AJ1096">
        <v>114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7</v>
      </c>
      <c r="AQ1096">
        <v>0</v>
      </c>
      <c r="AR1096">
        <v>0</v>
      </c>
      <c r="AS1096">
        <v>0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x14ac:dyDescent="0.45">
      <c r="A1097" t="s">
        <v>2422</v>
      </c>
      <c r="B1097" t="s">
        <v>79</v>
      </c>
      <c r="C1097" t="s">
        <v>2412</v>
      </c>
      <c r="D1097" t="s">
        <v>81</v>
      </c>
      <c r="E1097" s="2" t="str">
        <f>HYPERLINK("capsilon://?command=openfolder&amp;siteaddress=FAM.docvelocity-na8.net&amp;folderid=FX65100EE0-88CA-7196-03A3-28DDFE60D535","FX2204278")</f>
        <v>FX2204278</v>
      </c>
      <c r="F1097" t="s">
        <v>19</v>
      </c>
      <c r="G1097" t="s">
        <v>19</v>
      </c>
      <c r="H1097" t="s">
        <v>82</v>
      </c>
      <c r="I1097" t="s">
        <v>2423</v>
      </c>
      <c r="J1097">
        <v>28</v>
      </c>
      <c r="K1097" t="s">
        <v>84</v>
      </c>
      <c r="L1097" t="s">
        <v>85</v>
      </c>
      <c r="M1097" t="s">
        <v>86</v>
      </c>
      <c r="N1097">
        <v>2</v>
      </c>
      <c r="O1097" s="1">
        <v>44655.510428240741</v>
      </c>
      <c r="P1097" s="1">
        <v>44655.535624999997</v>
      </c>
      <c r="Q1097">
        <v>1948</v>
      </c>
      <c r="R1097">
        <v>229</v>
      </c>
      <c r="S1097" t="b">
        <v>0</v>
      </c>
      <c r="T1097" t="s">
        <v>87</v>
      </c>
      <c r="U1097" t="b">
        <v>0</v>
      </c>
      <c r="V1097" t="s">
        <v>158</v>
      </c>
      <c r="W1097" s="1">
        <v>44655.513298611113</v>
      </c>
      <c r="X1097">
        <v>185</v>
      </c>
      <c r="Y1097">
        <v>21</v>
      </c>
      <c r="Z1097">
        <v>0</v>
      </c>
      <c r="AA1097">
        <v>21</v>
      </c>
      <c r="AB1097">
        <v>0</v>
      </c>
      <c r="AC1097">
        <v>0</v>
      </c>
      <c r="AD1097">
        <v>7</v>
      </c>
      <c r="AE1097">
        <v>0</v>
      </c>
      <c r="AF1097">
        <v>0</v>
      </c>
      <c r="AG1097">
        <v>0</v>
      </c>
      <c r="AH1097" t="s">
        <v>102</v>
      </c>
      <c r="AI1097" s="1">
        <v>44655.535624999997</v>
      </c>
      <c r="AJ1097">
        <v>44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7</v>
      </c>
      <c r="AQ1097">
        <v>0</v>
      </c>
      <c r="AR1097">
        <v>0</v>
      </c>
      <c r="AS1097">
        <v>0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x14ac:dyDescent="0.45">
      <c r="A1098" t="s">
        <v>2424</v>
      </c>
      <c r="B1098" t="s">
        <v>79</v>
      </c>
      <c r="C1098" t="s">
        <v>2412</v>
      </c>
      <c r="D1098" t="s">
        <v>81</v>
      </c>
      <c r="E1098" s="2" t="str">
        <f>HYPERLINK("capsilon://?command=openfolder&amp;siteaddress=FAM.docvelocity-na8.net&amp;folderid=FX65100EE0-88CA-7196-03A3-28DDFE60D535","FX2204278")</f>
        <v>FX2204278</v>
      </c>
      <c r="F1098" t="s">
        <v>19</v>
      </c>
      <c r="G1098" t="s">
        <v>19</v>
      </c>
      <c r="H1098" t="s">
        <v>82</v>
      </c>
      <c r="I1098" t="s">
        <v>2425</v>
      </c>
      <c r="J1098">
        <v>58</v>
      </c>
      <c r="K1098" t="s">
        <v>84</v>
      </c>
      <c r="L1098" t="s">
        <v>85</v>
      </c>
      <c r="M1098" t="s">
        <v>86</v>
      </c>
      <c r="N1098">
        <v>2</v>
      </c>
      <c r="O1098" s="1">
        <v>44655.51048611111</v>
      </c>
      <c r="P1098" s="1">
        <v>44655.538275462961</v>
      </c>
      <c r="Q1098">
        <v>1686</v>
      </c>
      <c r="R1098">
        <v>715</v>
      </c>
      <c r="S1098" t="b">
        <v>0</v>
      </c>
      <c r="T1098" t="s">
        <v>87</v>
      </c>
      <c r="U1098" t="b">
        <v>0</v>
      </c>
      <c r="V1098" t="s">
        <v>531</v>
      </c>
      <c r="W1098" s="1">
        <v>44655.51771990741</v>
      </c>
      <c r="X1098">
        <v>486</v>
      </c>
      <c r="Y1098">
        <v>48</v>
      </c>
      <c r="Z1098">
        <v>0</v>
      </c>
      <c r="AA1098">
        <v>48</v>
      </c>
      <c r="AB1098">
        <v>0</v>
      </c>
      <c r="AC1098">
        <v>11</v>
      </c>
      <c r="AD1098">
        <v>10</v>
      </c>
      <c r="AE1098">
        <v>0</v>
      </c>
      <c r="AF1098">
        <v>0</v>
      </c>
      <c r="AG1098">
        <v>0</v>
      </c>
      <c r="AH1098" t="s">
        <v>102</v>
      </c>
      <c r="AI1098" s="1">
        <v>44655.538275462961</v>
      </c>
      <c r="AJ1098">
        <v>229</v>
      </c>
      <c r="AK1098">
        <v>3</v>
      </c>
      <c r="AL1098">
        <v>0</v>
      </c>
      <c r="AM1098">
        <v>3</v>
      </c>
      <c r="AN1098">
        <v>0</v>
      </c>
      <c r="AO1098">
        <v>2</v>
      </c>
      <c r="AP1098">
        <v>7</v>
      </c>
      <c r="AQ1098">
        <v>0</v>
      </c>
      <c r="AR1098">
        <v>0</v>
      </c>
      <c r="AS1098">
        <v>0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x14ac:dyDescent="0.45">
      <c r="A1099" t="s">
        <v>2426</v>
      </c>
      <c r="B1099" t="s">
        <v>79</v>
      </c>
      <c r="C1099" t="s">
        <v>2412</v>
      </c>
      <c r="D1099" t="s">
        <v>81</v>
      </c>
      <c r="E1099" s="2" t="str">
        <f>HYPERLINK("capsilon://?command=openfolder&amp;siteaddress=FAM.docvelocity-na8.net&amp;folderid=FX65100EE0-88CA-7196-03A3-28DDFE60D535","FX2204278")</f>
        <v>FX2204278</v>
      </c>
      <c r="F1099" t="s">
        <v>19</v>
      </c>
      <c r="G1099" t="s">
        <v>19</v>
      </c>
      <c r="H1099" t="s">
        <v>82</v>
      </c>
      <c r="I1099" t="s">
        <v>2427</v>
      </c>
      <c r="J1099">
        <v>58</v>
      </c>
      <c r="K1099" t="s">
        <v>84</v>
      </c>
      <c r="L1099" t="s">
        <v>85</v>
      </c>
      <c r="M1099" t="s">
        <v>86</v>
      </c>
      <c r="N1099">
        <v>2</v>
      </c>
      <c r="O1099" s="1">
        <v>44655.510497685187</v>
      </c>
      <c r="P1099" s="1">
        <v>44655.538414351853</v>
      </c>
      <c r="Q1099">
        <v>1671</v>
      </c>
      <c r="R1099">
        <v>741</v>
      </c>
      <c r="S1099" t="b">
        <v>0</v>
      </c>
      <c r="T1099" t="s">
        <v>87</v>
      </c>
      <c r="U1099" t="b">
        <v>0</v>
      </c>
      <c r="V1099" t="s">
        <v>114</v>
      </c>
      <c r="W1099" s="1">
        <v>44655.519629629627</v>
      </c>
      <c r="X1099">
        <v>507</v>
      </c>
      <c r="Y1099">
        <v>48</v>
      </c>
      <c r="Z1099">
        <v>0</v>
      </c>
      <c r="AA1099">
        <v>48</v>
      </c>
      <c r="AB1099">
        <v>0</v>
      </c>
      <c r="AC1099">
        <v>18</v>
      </c>
      <c r="AD1099">
        <v>10</v>
      </c>
      <c r="AE1099">
        <v>0</v>
      </c>
      <c r="AF1099">
        <v>0</v>
      </c>
      <c r="AG1099">
        <v>0</v>
      </c>
      <c r="AH1099" t="s">
        <v>182</v>
      </c>
      <c r="AI1099" s="1">
        <v>44655.538414351853</v>
      </c>
      <c r="AJ1099">
        <v>234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10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x14ac:dyDescent="0.45">
      <c r="A1100" t="s">
        <v>2428</v>
      </c>
      <c r="B1100" t="s">
        <v>79</v>
      </c>
      <c r="C1100" t="s">
        <v>2429</v>
      </c>
      <c r="D1100" t="s">
        <v>81</v>
      </c>
      <c r="E1100" s="2" t="str">
        <f>HYPERLINK("capsilon://?command=openfolder&amp;siteaddress=FAM.docvelocity-na8.net&amp;folderid=FX62CB780F-E0E2-937E-BE81-20230E32B6DE","FX22046952")</f>
        <v>FX22046952</v>
      </c>
      <c r="F1100" t="s">
        <v>19</v>
      </c>
      <c r="G1100" t="s">
        <v>19</v>
      </c>
      <c r="H1100" t="s">
        <v>82</v>
      </c>
      <c r="I1100" t="s">
        <v>2430</v>
      </c>
      <c r="J1100">
        <v>138</v>
      </c>
      <c r="K1100" t="s">
        <v>84</v>
      </c>
      <c r="L1100" t="s">
        <v>85</v>
      </c>
      <c r="M1100" t="s">
        <v>86</v>
      </c>
      <c r="N1100">
        <v>1</v>
      </c>
      <c r="O1100" s="1">
        <v>44670.668680555558</v>
      </c>
      <c r="P1100" s="1">
        <v>44670.682893518519</v>
      </c>
      <c r="Q1100">
        <v>836</v>
      </c>
      <c r="R1100">
        <v>392</v>
      </c>
      <c r="S1100" t="b">
        <v>0</v>
      </c>
      <c r="T1100" t="s">
        <v>87</v>
      </c>
      <c r="U1100" t="b">
        <v>0</v>
      </c>
      <c r="V1100" t="s">
        <v>1394</v>
      </c>
      <c r="W1100" s="1">
        <v>44670.682893518519</v>
      </c>
      <c r="X1100">
        <v>16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138</v>
      </c>
      <c r="AE1100">
        <v>0</v>
      </c>
      <c r="AF1100">
        <v>0</v>
      </c>
      <c r="AG1100">
        <v>5</v>
      </c>
      <c r="AH1100" t="s">
        <v>87</v>
      </c>
      <c r="AI1100" t="s">
        <v>87</v>
      </c>
      <c r="AJ1100" t="s">
        <v>87</v>
      </c>
      <c r="AK1100" t="s">
        <v>87</v>
      </c>
      <c r="AL1100" t="s">
        <v>87</v>
      </c>
      <c r="AM1100" t="s">
        <v>87</v>
      </c>
      <c r="AN1100" t="s">
        <v>87</v>
      </c>
      <c r="AO1100" t="s">
        <v>87</v>
      </c>
      <c r="AP1100" t="s">
        <v>87</v>
      </c>
      <c r="AQ1100" t="s">
        <v>87</v>
      </c>
      <c r="AR1100" t="s">
        <v>87</v>
      </c>
      <c r="AS1100" t="s">
        <v>87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x14ac:dyDescent="0.45">
      <c r="A1101" t="s">
        <v>2431</v>
      </c>
      <c r="B1101" t="s">
        <v>79</v>
      </c>
      <c r="C1101" t="s">
        <v>2429</v>
      </c>
      <c r="D1101" t="s">
        <v>81</v>
      </c>
      <c r="E1101" s="2" t="str">
        <f>HYPERLINK("capsilon://?command=openfolder&amp;siteaddress=FAM.docvelocity-na8.net&amp;folderid=FX62CB780F-E0E2-937E-BE81-20230E32B6DE","FX22046952")</f>
        <v>FX22046952</v>
      </c>
      <c r="F1101" t="s">
        <v>19</v>
      </c>
      <c r="G1101" t="s">
        <v>19</v>
      </c>
      <c r="H1101" t="s">
        <v>82</v>
      </c>
      <c r="I1101" t="s">
        <v>2430</v>
      </c>
      <c r="J1101">
        <v>214</v>
      </c>
      <c r="K1101" t="s">
        <v>84</v>
      </c>
      <c r="L1101" t="s">
        <v>85</v>
      </c>
      <c r="M1101" t="s">
        <v>86</v>
      </c>
      <c r="N1101">
        <v>2</v>
      </c>
      <c r="O1101" s="1">
        <v>44670.683749999997</v>
      </c>
      <c r="P1101" s="1">
        <v>44670.735497685186</v>
      </c>
      <c r="Q1101">
        <v>2389</v>
      </c>
      <c r="R1101">
        <v>2082</v>
      </c>
      <c r="S1101" t="b">
        <v>0</v>
      </c>
      <c r="T1101" t="s">
        <v>87</v>
      </c>
      <c r="U1101" t="b">
        <v>1</v>
      </c>
      <c r="V1101" t="s">
        <v>1394</v>
      </c>
      <c r="W1101" s="1">
        <v>44670.699745370373</v>
      </c>
      <c r="X1101">
        <v>1380</v>
      </c>
      <c r="Y1101">
        <v>180</v>
      </c>
      <c r="Z1101">
        <v>0</v>
      </c>
      <c r="AA1101">
        <v>180</v>
      </c>
      <c r="AB1101">
        <v>0</v>
      </c>
      <c r="AC1101">
        <v>11</v>
      </c>
      <c r="AD1101">
        <v>34</v>
      </c>
      <c r="AE1101">
        <v>0</v>
      </c>
      <c r="AF1101">
        <v>0</v>
      </c>
      <c r="AG1101">
        <v>0</v>
      </c>
      <c r="AH1101" t="s">
        <v>182</v>
      </c>
      <c r="AI1101" s="1">
        <v>44670.735497685186</v>
      </c>
      <c r="AJ1101">
        <v>687</v>
      </c>
      <c r="AK1101">
        <v>1</v>
      </c>
      <c r="AL1101">
        <v>0</v>
      </c>
      <c r="AM1101">
        <v>1</v>
      </c>
      <c r="AN1101">
        <v>0</v>
      </c>
      <c r="AO1101">
        <v>1</v>
      </c>
      <c r="AP1101">
        <v>33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x14ac:dyDescent="0.45">
      <c r="A1102" t="s">
        <v>2432</v>
      </c>
      <c r="B1102" t="s">
        <v>79</v>
      </c>
      <c r="C1102" t="s">
        <v>2433</v>
      </c>
      <c r="D1102" t="s">
        <v>81</v>
      </c>
      <c r="E1102" s="2" t="str">
        <f>HYPERLINK("capsilon://?command=openfolder&amp;siteaddress=FAM.docvelocity-na8.net&amp;folderid=FX3C1F33BE-AC52-FED0-16BE-27A4C433EBFC","FX22047177")</f>
        <v>FX22047177</v>
      </c>
      <c r="F1102" t="s">
        <v>19</v>
      </c>
      <c r="G1102" t="s">
        <v>19</v>
      </c>
      <c r="H1102" t="s">
        <v>82</v>
      </c>
      <c r="I1102" t="s">
        <v>2434</v>
      </c>
      <c r="J1102">
        <v>28</v>
      </c>
      <c r="K1102" t="s">
        <v>84</v>
      </c>
      <c r="L1102" t="s">
        <v>85</v>
      </c>
      <c r="M1102" t="s">
        <v>86</v>
      </c>
      <c r="N1102">
        <v>2</v>
      </c>
      <c r="O1102" s="1">
        <v>44670.694907407407</v>
      </c>
      <c r="P1102" s="1">
        <v>44670.742534722223</v>
      </c>
      <c r="Q1102">
        <v>3709</v>
      </c>
      <c r="R1102">
        <v>406</v>
      </c>
      <c r="S1102" t="b">
        <v>0</v>
      </c>
      <c r="T1102" t="s">
        <v>87</v>
      </c>
      <c r="U1102" t="b">
        <v>0</v>
      </c>
      <c r="V1102" t="s">
        <v>108</v>
      </c>
      <c r="W1102" s="1">
        <v>44670.700787037036</v>
      </c>
      <c r="X1102">
        <v>221</v>
      </c>
      <c r="Y1102">
        <v>21</v>
      </c>
      <c r="Z1102">
        <v>0</v>
      </c>
      <c r="AA1102">
        <v>21</v>
      </c>
      <c r="AB1102">
        <v>0</v>
      </c>
      <c r="AC1102">
        <v>20</v>
      </c>
      <c r="AD1102">
        <v>7</v>
      </c>
      <c r="AE1102">
        <v>0</v>
      </c>
      <c r="AF1102">
        <v>0</v>
      </c>
      <c r="AG1102">
        <v>0</v>
      </c>
      <c r="AH1102" t="s">
        <v>115</v>
      </c>
      <c r="AI1102" s="1">
        <v>44670.742534722223</v>
      </c>
      <c r="AJ1102">
        <v>148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7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x14ac:dyDescent="0.45">
      <c r="A1103" t="s">
        <v>2435</v>
      </c>
      <c r="B1103" t="s">
        <v>79</v>
      </c>
      <c r="C1103" t="s">
        <v>2436</v>
      </c>
      <c r="D1103" t="s">
        <v>81</v>
      </c>
      <c r="E1103" s="2" t="str">
        <f>HYPERLINK("capsilon://?command=openfolder&amp;siteaddress=FAM.docvelocity-na8.net&amp;folderid=FXCABBF72F-C9E5-FDD1-CE40-1993E7DBF12A","FX22045148")</f>
        <v>FX22045148</v>
      </c>
      <c r="F1103" t="s">
        <v>19</v>
      </c>
      <c r="G1103" t="s">
        <v>19</v>
      </c>
      <c r="H1103" t="s">
        <v>82</v>
      </c>
      <c r="I1103" t="s">
        <v>2437</v>
      </c>
      <c r="J1103">
        <v>28</v>
      </c>
      <c r="K1103" t="s">
        <v>84</v>
      </c>
      <c r="L1103" t="s">
        <v>85</v>
      </c>
      <c r="M1103" t="s">
        <v>86</v>
      </c>
      <c r="N1103">
        <v>2</v>
      </c>
      <c r="O1103" s="1">
        <v>44670.697546296295</v>
      </c>
      <c r="P1103" s="1">
        <v>44670.744085648148</v>
      </c>
      <c r="Q1103">
        <v>3632</v>
      </c>
      <c r="R1103">
        <v>389</v>
      </c>
      <c r="S1103" t="b">
        <v>0</v>
      </c>
      <c r="T1103" t="s">
        <v>87</v>
      </c>
      <c r="U1103" t="b">
        <v>0</v>
      </c>
      <c r="V1103" t="s">
        <v>148</v>
      </c>
      <c r="W1103" s="1">
        <v>44670.701307870368</v>
      </c>
      <c r="X1103">
        <v>256</v>
      </c>
      <c r="Y1103">
        <v>21</v>
      </c>
      <c r="Z1103">
        <v>0</v>
      </c>
      <c r="AA1103">
        <v>21</v>
      </c>
      <c r="AB1103">
        <v>0</v>
      </c>
      <c r="AC1103">
        <v>0</v>
      </c>
      <c r="AD1103">
        <v>7</v>
      </c>
      <c r="AE1103">
        <v>0</v>
      </c>
      <c r="AF1103">
        <v>0</v>
      </c>
      <c r="AG1103">
        <v>0</v>
      </c>
      <c r="AH1103" t="s">
        <v>115</v>
      </c>
      <c r="AI1103" s="1">
        <v>44670.744085648148</v>
      </c>
      <c r="AJ1103">
        <v>133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7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x14ac:dyDescent="0.45">
      <c r="A1104" t="s">
        <v>2438</v>
      </c>
      <c r="B1104" t="s">
        <v>79</v>
      </c>
      <c r="C1104" t="s">
        <v>2436</v>
      </c>
      <c r="D1104" t="s">
        <v>81</v>
      </c>
      <c r="E1104" s="2" t="str">
        <f>HYPERLINK("capsilon://?command=openfolder&amp;siteaddress=FAM.docvelocity-na8.net&amp;folderid=FXCABBF72F-C9E5-FDD1-CE40-1993E7DBF12A","FX22045148")</f>
        <v>FX22045148</v>
      </c>
      <c r="F1104" t="s">
        <v>19</v>
      </c>
      <c r="G1104" t="s">
        <v>19</v>
      </c>
      <c r="H1104" t="s">
        <v>82</v>
      </c>
      <c r="I1104" t="s">
        <v>2439</v>
      </c>
      <c r="J1104">
        <v>28</v>
      </c>
      <c r="K1104" t="s">
        <v>84</v>
      </c>
      <c r="L1104" t="s">
        <v>85</v>
      </c>
      <c r="M1104" t="s">
        <v>86</v>
      </c>
      <c r="N1104">
        <v>2</v>
      </c>
      <c r="O1104" s="1">
        <v>44670.697662037041</v>
      </c>
      <c r="P1104" s="1">
        <v>44670.745763888888</v>
      </c>
      <c r="Q1104">
        <v>3782</v>
      </c>
      <c r="R1104">
        <v>374</v>
      </c>
      <c r="S1104" t="b">
        <v>0</v>
      </c>
      <c r="T1104" t="s">
        <v>87</v>
      </c>
      <c r="U1104" t="b">
        <v>0</v>
      </c>
      <c r="V1104" t="s">
        <v>127</v>
      </c>
      <c r="W1104" s="1">
        <v>44670.701354166667</v>
      </c>
      <c r="X1104">
        <v>230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115</v>
      </c>
      <c r="AI1104" s="1">
        <v>44670.745763888888</v>
      </c>
      <c r="AJ1104">
        <v>144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x14ac:dyDescent="0.45">
      <c r="A1105" t="s">
        <v>2440</v>
      </c>
      <c r="B1105" t="s">
        <v>79</v>
      </c>
      <c r="C1105" t="s">
        <v>2436</v>
      </c>
      <c r="D1105" t="s">
        <v>81</v>
      </c>
      <c r="E1105" s="2" t="str">
        <f>HYPERLINK("capsilon://?command=openfolder&amp;siteaddress=FAM.docvelocity-na8.net&amp;folderid=FXCABBF72F-C9E5-FDD1-CE40-1993E7DBF12A","FX22045148")</f>
        <v>FX22045148</v>
      </c>
      <c r="F1105" t="s">
        <v>19</v>
      </c>
      <c r="G1105" t="s">
        <v>19</v>
      </c>
      <c r="H1105" t="s">
        <v>82</v>
      </c>
      <c r="I1105" t="s">
        <v>2441</v>
      </c>
      <c r="J1105">
        <v>226</v>
      </c>
      <c r="K1105" t="s">
        <v>84</v>
      </c>
      <c r="L1105" t="s">
        <v>85</v>
      </c>
      <c r="M1105" t="s">
        <v>86</v>
      </c>
      <c r="N1105">
        <v>1</v>
      </c>
      <c r="O1105" s="1">
        <v>44670.698576388888</v>
      </c>
      <c r="P1105" s="1">
        <v>44670.703900462962</v>
      </c>
      <c r="Q1105">
        <v>211</v>
      </c>
      <c r="R1105">
        <v>249</v>
      </c>
      <c r="S1105" t="b">
        <v>0</v>
      </c>
      <c r="T1105" t="s">
        <v>87</v>
      </c>
      <c r="U1105" t="b">
        <v>0</v>
      </c>
      <c r="V1105" t="s">
        <v>151</v>
      </c>
      <c r="W1105" s="1">
        <v>44670.703900462962</v>
      </c>
      <c r="X1105">
        <v>87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226</v>
      </c>
      <c r="AE1105">
        <v>221</v>
      </c>
      <c r="AF1105">
        <v>0</v>
      </c>
      <c r="AG1105">
        <v>4</v>
      </c>
      <c r="AH1105" t="s">
        <v>87</v>
      </c>
      <c r="AI1105" t="s">
        <v>87</v>
      </c>
      <c r="AJ1105" t="s">
        <v>87</v>
      </c>
      <c r="AK1105" t="s">
        <v>87</v>
      </c>
      <c r="AL1105" t="s">
        <v>87</v>
      </c>
      <c r="AM1105" t="s">
        <v>87</v>
      </c>
      <c r="AN1105" t="s">
        <v>87</v>
      </c>
      <c r="AO1105" t="s">
        <v>87</v>
      </c>
      <c r="AP1105" t="s">
        <v>87</v>
      </c>
      <c r="AQ1105" t="s">
        <v>87</v>
      </c>
      <c r="AR1105" t="s">
        <v>87</v>
      </c>
      <c r="AS1105" t="s">
        <v>87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x14ac:dyDescent="0.45">
      <c r="A1106" t="s">
        <v>2442</v>
      </c>
      <c r="B1106" t="s">
        <v>79</v>
      </c>
      <c r="C1106" t="s">
        <v>2436</v>
      </c>
      <c r="D1106" t="s">
        <v>81</v>
      </c>
      <c r="E1106" s="2" t="str">
        <f>HYPERLINK("capsilon://?command=openfolder&amp;siteaddress=FAM.docvelocity-na8.net&amp;folderid=FXCABBF72F-C9E5-FDD1-CE40-1993E7DBF12A","FX22045148")</f>
        <v>FX22045148</v>
      </c>
      <c r="F1106" t="s">
        <v>19</v>
      </c>
      <c r="G1106" t="s">
        <v>19</v>
      </c>
      <c r="H1106" t="s">
        <v>82</v>
      </c>
      <c r="I1106" t="s">
        <v>2441</v>
      </c>
      <c r="J1106">
        <v>298</v>
      </c>
      <c r="K1106" t="s">
        <v>84</v>
      </c>
      <c r="L1106" t="s">
        <v>85</v>
      </c>
      <c r="M1106" t="s">
        <v>86</v>
      </c>
      <c r="N1106">
        <v>2</v>
      </c>
      <c r="O1106" s="1">
        <v>44670.704641203702</v>
      </c>
      <c r="P1106" s="1">
        <v>44670.74082175926</v>
      </c>
      <c r="Q1106">
        <v>184</v>
      </c>
      <c r="R1106">
        <v>2942</v>
      </c>
      <c r="S1106" t="b">
        <v>0</v>
      </c>
      <c r="T1106" t="s">
        <v>87</v>
      </c>
      <c r="U1106" t="b">
        <v>1</v>
      </c>
      <c r="V1106" t="s">
        <v>127</v>
      </c>
      <c r="W1106" s="1">
        <v>44670.726342592592</v>
      </c>
      <c r="X1106">
        <v>1875</v>
      </c>
      <c r="Y1106">
        <v>307</v>
      </c>
      <c r="Z1106">
        <v>0</v>
      </c>
      <c r="AA1106">
        <v>307</v>
      </c>
      <c r="AB1106">
        <v>0</v>
      </c>
      <c r="AC1106">
        <v>80</v>
      </c>
      <c r="AD1106">
        <v>-9</v>
      </c>
      <c r="AE1106">
        <v>0</v>
      </c>
      <c r="AF1106">
        <v>0</v>
      </c>
      <c r="AG1106">
        <v>0</v>
      </c>
      <c r="AH1106" t="s">
        <v>115</v>
      </c>
      <c r="AI1106" s="1">
        <v>44670.74082175926</v>
      </c>
      <c r="AJ1106">
        <v>1067</v>
      </c>
      <c r="AK1106">
        <v>5</v>
      </c>
      <c r="AL1106">
        <v>0</v>
      </c>
      <c r="AM1106">
        <v>5</v>
      </c>
      <c r="AN1106">
        <v>0</v>
      </c>
      <c r="AO1106">
        <v>4</v>
      </c>
      <c r="AP1106">
        <v>-14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 x14ac:dyDescent="0.45">
      <c r="A1107" t="s">
        <v>2443</v>
      </c>
      <c r="B1107" t="s">
        <v>79</v>
      </c>
      <c r="C1107" t="s">
        <v>2089</v>
      </c>
      <c r="D1107" t="s">
        <v>81</v>
      </c>
      <c r="E1107" s="2" t="str">
        <f>HYPERLINK("capsilon://?command=openfolder&amp;siteaddress=FAM.docvelocity-na8.net&amp;folderid=FX3B3B289D-1B90-5F64-099E-5AE8CB8C9714","FX220314172")</f>
        <v>FX220314172</v>
      </c>
      <c r="F1107" t="s">
        <v>19</v>
      </c>
      <c r="G1107" t="s">
        <v>19</v>
      </c>
      <c r="H1107" t="s">
        <v>82</v>
      </c>
      <c r="I1107" t="s">
        <v>2419</v>
      </c>
      <c r="J1107">
        <v>150</v>
      </c>
      <c r="K1107" t="s">
        <v>84</v>
      </c>
      <c r="L1107" t="s">
        <v>85</v>
      </c>
      <c r="M1107" t="s">
        <v>86</v>
      </c>
      <c r="N1107">
        <v>2</v>
      </c>
      <c r="O1107" s="1">
        <v>44655.517546296294</v>
      </c>
      <c r="P1107" s="1">
        <v>44655.535115740742</v>
      </c>
      <c r="Q1107">
        <v>900</v>
      </c>
      <c r="R1107">
        <v>618</v>
      </c>
      <c r="S1107" t="b">
        <v>0</v>
      </c>
      <c r="T1107" t="s">
        <v>87</v>
      </c>
      <c r="U1107" t="b">
        <v>1</v>
      </c>
      <c r="V1107" t="s">
        <v>158</v>
      </c>
      <c r="W1107" s="1">
        <v>44655.522256944445</v>
      </c>
      <c r="X1107">
        <v>403</v>
      </c>
      <c r="Y1107">
        <v>133</v>
      </c>
      <c r="Z1107">
        <v>0</v>
      </c>
      <c r="AA1107">
        <v>133</v>
      </c>
      <c r="AB1107">
        <v>0</v>
      </c>
      <c r="AC1107">
        <v>2</v>
      </c>
      <c r="AD1107">
        <v>17</v>
      </c>
      <c r="AE1107">
        <v>0</v>
      </c>
      <c r="AF1107">
        <v>0</v>
      </c>
      <c r="AG1107">
        <v>0</v>
      </c>
      <c r="AH1107" t="s">
        <v>102</v>
      </c>
      <c r="AI1107" s="1">
        <v>44655.535115740742</v>
      </c>
      <c r="AJ1107">
        <v>204</v>
      </c>
      <c r="AK1107">
        <v>4</v>
      </c>
      <c r="AL1107">
        <v>0</v>
      </c>
      <c r="AM1107">
        <v>4</v>
      </c>
      <c r="AN1107">
        <v>0</v>
      </c>
      <c r="AO1107">
        <v>3</v>
      </c>
      <c r="AP1107">
        <v>13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 x14ac:dyDescent="0.45">
      <c r="A1108" t="s">
        <v>2444</v>
      </c>
      <c r="B1108" t="s">
        <v>79</v>
      </c>
      <c r="C1108" t="s">
        <v>2445</v>
      </c>
      <c r="D1108" t="s">
        <v>81</v>
      </c>
      <c r="E1108" s="2" t="str">
        <f>HYPERLINK("capsilon://?command=openfolder&amp;siteaddress=FAM.docvelocity-na8.net&amp;folderid=FXF5784CF5-EB09-0C47-9FD7-B5F9BD262E1F","FX22046049")</f>
        <v>FX22046049</v>
      </c>
      <c r="F1108" t="s">
        <v>19</v>
      </c>
      <c r="G1108" t="s">
        <v>19</v>
      </c>
      <c r="H1108" t="s">
        <v>82</v>
      </c>
      <c r="I1108" t="s">
        <v>2446</v>
      </c>
      <c r="J1108">
        <v>78</v>
      </c>
      <c r="K1108" t="s">
        <v>84</v>
      </c>
      <c r="L1108" t="s">
        <v>85</v>
      </c>
      <c r="M1108" t="s">
        <v>86</v>
      </c>
      <c r="N1108">
        <v>2</v>
      </c>
      <c r="O1108" s="1">
        <v>44670.764236111114</v>
      </c>
      <c r="P1108" s="1">
        <v>44670.780740740738</v>
      </c>
      <c r="Q1108">
        <v>704</v>
      </c>
      <c r="R1108">
        <v>722</v>
      </c>
      <c r="S1108" t="b">
        <v>0</v>
      </c>
      <c r="T1108" t="s">
        <v>87</v>
      </c>
      <c r="U1108" t="b">
        <v>0</v>
      </c>
      <c r="V1108" t="s">
        <v>531</v>
      </c>
      <c r="W1108" s="1">
        <v>44670.776145833333</v>
      </c>
      <c r="X1108">
        <v>369</v>
      </c>
      <c r="Y1108">
        <v>66</v>
      </c>
      <c r="Z1108">
        <v>0</v>
      </c>
      <c r="AA1108">
        <v>66</v>
      </c>
      <c r="AB1108">
        <v>0</v>
      </c>
      <c r="AC1108">
        <v>1</v>
      </c>
      <c r="AD1108">
        <v>12</v>
      </c>
      <c r="AE1108">
        <v>0</v>
      </c>
      <c r="AF1108">
        <v>0</v>
      </c>
      <c r="AG1108">
        <v>0</v>
      </c>
      <c r="AH1108" t="s">
        <v>115</v>
      </c>
      <c r="AI1108" s="1">
        <v>44670.780740740738</v>
      </c>
      <c r="AJ1108">
        <v>353</v>
      </c>
      <c r="AK1108">
        <v>1</v>
      </c>
      <c r="AL1108">
        <v>0</v>
      </c>
      <c r="AM1108">
        <v>1</v>
      </c>
      <c r="AN1108">
        <v>0</v>
      </c>
      <c r="AO1108">
        <v>1</v>
      </c>
      <c r="AP1108">
        <v>11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 x14ac:dyDescent="0.45">
      <c r="A1109" t="s">
        <v>2447</v>
      </c>
      <c r="B1109" t="s">
        <v>79</v>
      </c>
      <c r="C1109" t="s">
        <v>1361</v>
      </c>
      <c r="D1109" t="s">
        <v>81</v>
      </c>
      <c r="E1109" s="2" t="str">
        <f>HYPERLINK("capsilon://?command=openfolder&amp;siteaddress=FAM.docvelocity-na8.net&amp;folderid=FX40396312-8410-8481-6606-914FF55A20EF","FX220312706")</f>
        <v>FX220312706</v>
      </c>
      <c r="F1109" t="s">
        <v>19</v>
      </c>
      <c r="G1109" t="s">
        <v>19</v>
      </c>
      <c r="H1109" t="s">
        <v>82</v>
      </c>
      <c r="I1109" t="s">
        <v>2448</v>
      </c>
      <c r="J1109">
        <v>0</v>
      </c>
      <c r="K1109" t="s">
        <v>84</v>
      </c>
      <c r="L1109" t="s">
        <v>85</v>
      </c>
      <c r="M1109" t="s">
        <v>86</v>
      </c>
      <c r="N1109">
        <v>2</v>
      </c>
      <c r="O1109" s="1">
        <v>44655.522129629629</v>
      </c>
      <c r="P1109" s="1">
        <v>44655.538715277777</v>
      </c>
      <c r="Q1109">
        <v>1345</v>
      </c>
      <c r="R1109">
        <v>88</v>
      </c>
      <c r="S1109" t="b">
        <v>0</v>
      </c>
      <c r="T1109" t="s">
        <v>87</v>
      </c>
      <c r="U1109" t="b">
        <v>0</v>
      </c>
      <c r="V1109" t="s">
        <v>88</v>
      </c>
      <c r="W1109" s="1">
        <v>44655.522777777776</v>
      </c>
      <c r="X1109">
        <v>51</v>
      </c>
      <c r="Y1109">
        <v>9</v>
      </c>
      <c r="Z1109">
        <v>0</v>
      </c>
      <c r="AA1109">
        <v>9</v>
      </c>
      <c r="AB1109">
        <v>0</v>
      </c>
      <c r="AC1109">
        <v>2</v>
      </c>
      <c r="AD1109">
        <v>-9</v>
      </c>
      <c r="AE1109">
        <v>0</v>
      </c>
      <c r="AF1109">
        <v>0</v>
      </c>
      <c r="AG1109">
        <v>0</v>
      </c>
      <c r="AH1109" t="s">
        <v>102</v>
      </c>
      <c r="AI1109" s="1">
        <v>44655.538715277777</v>
      </c>
      <c r="AJ1109">
        <v>37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-9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 x14ac:dyDescent="0.45">
      <c r="A1110" t="s">
        <v>2449</v>
      </c>
      <c r="B1110" t="s">
        <v>79</v>
      </c>
      <c r="C1110" t="s">
        <v>1361</v>
      </c>
      <c r="D1110" t="s">
        <v>81</v>
      </c>
      <c r="E1110" s="2" t="str">
        <f>HYPERLINK("capsilon://?command=openfolder&amp;siteaddress=FAM.docvelocity-na8.net&amp;folderid=FX40396312-8410-8481-6606-914FF55A20EF","FX220312706")</f>
        <v>FX220312706</v>
      </c>
      <c r="F1110" t="s">
        <v>19</v>
      </c>
      <c r="G1110" t="s">
        <v>19</v>
      </c>
      <c r="H1110" t="s">
        <v>82</v>
      </c>
      <c r="I1110" t="s">
        <v>2450</v>
      </c>
      <c r="J1110">
        <v>0</v>
      </c>
      <c r="K1110" t="s">
        <v>84</v>
      </c>
      <c r="L1110" t="s">
        <v>85</v>
      </c>
      <c r="M1110" t="s">
        <v>86</v>
      </c>
      <c r="N1110">
        <v>2</v>
      </c>
      <c r="O1110" s="1">
        <v>44655.522291666668</v>
      </c>
      <c r="P1110" s="1">
        <v>44655.539375</v>
      </c>
      <c r="Q1110">
        <v>1270</v>
      </c>
      <c r="R1110">
        <v>206</v>
      </c>
      <c r="S1110" t="b">
        <v>0</v>
      </c>
      <c r="T1110" t="s">
        <v>87</v>
      </c>
      <c r="U1110" t="b">
        <v>0</v>
      </c>
      <c r="V1110" t="s">
        <v>158</v>
      </c>
      <c r="W1110" s="1">
        <v>44655.523761574077</v>
      </c>
      <c r="X1110">
        <v>113</v>
      </c>
      <c r="Y1110">
        <v>9</v>
      </c>
      <c r="Z1110">
        <v>0</v>
      </c>
      <c r="AA1110">
        <v>9</v>
      </c>
      <c r="AB1110">
        <v>0</v>
      </c>
      <c r="AC1110">
        <v>2</v>
      </c>
      <c r="AD1110">
        <v>-9</v>
      </c>
      <c r="AE1110">
        <v>0</v>
      </c>
      <c r="AF1110">
        <v>0</v>
      </c>
      <c r="AG1110">
        <v>0</v>
      </c>
      <c r="AH1110" t="s">
        <v>99</v>
      </c>
      <c r="AI1110" s="1">
        <v>44655.539375</v>
      </c>
      <c r="AJ1110">
        <v>93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-9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 x14ac:dyDescent="0.45">
      <c r="A1111" t="s">
        <v>2451</v>
      </c>
      <c r="B1111" t="s">
        <v>79</v>
      </c>
      <c r="C1111" t="s">
        <v>2452</v>
      </c>
      <c r="D1111" t="s">
        <v>81</v>
      </c>
      <c r="E1111" s="2" t="str">
        <f>HYPERLINK("capsilon://?command=openfolder&amp;siteaddress=FAM.docvelocity-na8.net&amp;folderid=FX5B8A2CED-DBDC-41C5-97DB-1F422099BBB0","FX22046671")</f>
        <v>FX22046671</v>
      </c>
      <c r="F1111" t="s">
        <v>19</v>
      </c>
      <c r="G1111" t="s">
        <v>19</v>
      </c>
      <c r="H1111" t="s">
        <v>82</v>
      </c>
      <c r="I1111" t="s">
        <v>2453</v>
      </c>
      <c r="J1111">
        <v>296</v>
      </c>
      <c r="K1111" t="s">
        <v>84</v>
      </c>
      <c r="L1111" t="s">
        <v>85</v>
      </c>
      <c r="M1111" t="s">
        <v>86</v>
      </c>
      <c r="N1111">
        <v>2</v>
      </c>
      <c r="O1111" s="1">
        <v>44670.811273148145</v>
      </c>
      <c r="P1111" s="1">
        <v>44670.965844907405</v>
      </c>
      <c r="Q1111">
        <v>11611</v>
      </c>
      <c r="R1111">
        <v>1744</v>
      </c>
      <c r="S1111" t="b">
        <v>0</v>
      </c>
      <c r="T1111" t="s">
        <v>87</v>
      </c>
      <c r="U1111" t="b">
        <v>0</v>
      </c>
      <c r="V1111" t="s">
        <v>322</v>
      </c>
      <c r="W1111" s="1">
        <v>44670.830138888887</v>
      </c>
      <c r="X1111">
        <v>1015</v>
      </c>
      <c r="Y1111">
        <v>267</v>
      </c>
      <c r="Z1111">
        <v>0</v>
      </c>
      <c r="AA1111">
        <v>267</v>
      </c>
      <c r="AB1111">
        <v>0</v>
      </c>
      <c r="AC1111">
        <v>4</v>
      </c>
      <c r="AD1111">
        <v>29</v>
      </c>
      <c r="AE1111">
        <v>0</v>
      </c>
      <c r="AF1111">
        <v>0</v>
      </c>
      <c r="AG1111">
        <v>0</v>
      </c>
      <c r="AH1111" t="s">
        <v>200</v>
      </c>
      <c r="AI1111" s="1">
        <v>44670.965844907405</v>
      </c>
      <c r="AJ1111">
        <v>701</v>
      </c>
      <c r="AK1111">
        <v>3</v>
      </c>
      <c r="AL1111">
        <v>0</v>
      </c>
      <c r="AM1111">
        <v>3</v>
      </c>
      <c r="AN1111">
        <v>0</v>
      </c>
      <c r="AO1111">
        <v>2</v>
      </c>
      <c r="AP1111">
        <v>26</v>
      </c>
      <c r="AQ1111">
        <v>0</v>
      </c>
      <c r="AR1111">
        <v>0</v>
      </c>
      <c r="AS1111">
        <v>0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 x14ac:dyDescent="0.45">
      <c r="A1112" t="s">
        <v>2454</v>
      </c>
      <c r="B1112" t="s">
        <v>79</v>
      </c>
      <c r="C1112" t="s">
        <v>2455</v>
      </c>
      <c r="D1112" t="s">
        <v>81</v>
      </c>
      <c r="E1112" s="2" t="str">
        <f>HYPERLINK("capsilon://?command=openfolder&amp;siteaddress=FAM.docvelocity-na8.net&amp;folderid=FX1ECE0DF8-D379-E957-90D0-9B1A4142D4FC","FX22046602")</f>
        <v>FX22046602</v>
      </c>
      <c r="F1112" t="s">
        <v>19</v>
      </c>
      <c r="G1112" t="s">
        <v>19</v>
      </c>
      <c r="H1112" t="s">
        <v>82</v>
      </c>
      <c r="I1112" t="s">
        <v>2456</v>
      </c>
      <c r="J1112">
        <v>97</v>
      </c>
      <c r="K1112" t="s">
        <v>84</v>
      </c>
      <c r="L1112" t="s">
        <v>85</v>
      </c>
      <c r="M1112" t="s">
        <v>86</v>
      </c>
      <c r="N1112">
        <v>1</v>
      </c>
      <c r="O1112" s="1">
        <v>44670.878761574073</v>
      </c>
      <c r="P1112" s="1">
        <v>44670.88385416667</v>
      </c>
      <c r="Q1112">
        <v>21</v>
      </c>
      <c r="R1112">
        <v>419</v>
      </c>
      <c r="S1112" t="b">
        <v>0</v>
      </c>
      <c r="T1112" t="s">
        <v>87</v>
      </c>
      <c r="U1112" t="b">
        <v>0</v>
      </c>
      <c r="V1112" t="s">
        <v>245</v>
      </c>
      <c r="W1112" s="1">
        <v>44670.88385416667</v>
      </c>
      <c r="X1112">
        <v>419</v>
      </c>
      <c r="Y1112">
        <v>1</v>
      </c>
      <c r="Z1112">
        <v>0</v>
      </c>
      <c r="AA1112">
        <v>1</v>
      </c>
      <c r="AB1112">
        <v>0</v>
      </c>
      <c r="AC1112">
        <v>1</v>
      </c>
      <c r="AD1112">
        <v>96</v>
      </c>
      <c r="AE1112">
        <v>85</v>
      </c>
      <c r="AF1112">
        <v>0</v>
      </c>
      <c r="AG1112">
        <v>3</v>
      </c>
      <c r="AH1112" t="s">
        <v>87</v>
      </c>
      <c r="AI1112" t="s">
        <v>87</v>
      </c>
      <c r="AJ1112" t="s">
        <v>87</v>
      </c>
      <c r="AK1112" t="s">
        <v>87</v>
      </c>
      <c r="AL1112" t="s">
        <v>87</v>
      </c>
      <c r="AM1112" t="s">
        <v>87</v>
      </c>
      <c r="AN1112" t="s">
        <v>87</v>
      </c>
      <c r="AO1112" t="s">
        <v>87</v>
      </c>
      <c r="AP1112" t="s">
        <v>87</v>
      </c>
      <c r="AQ1112" t="s">
        <v>87</v>
      </c>
      <c r="AR1112" t="s">
        <v>87</v>
      </c>
      <c r="AS1112" t="s">
        <v>87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 x14ac:dyDescent="0.45">
      <c r="A1113" t="s">
        <v>2457</v>
      </c>
      <c r="B1113" t="s">
        <v>79</v>
      </c>
      <c r="C1113" t="s">
        <v>2458</v>
      </c>
      <c r="D1113" t="s">
        <v>81</v>
      </c>
      <c r="E1113" s="2" t="str">
        <f>HYPERLINK("capsilon://?command=openfolder&amp;siteaddress=FAM.docvelocity-na8.net&amp;folderid=FXCBA6BF74-ABDB-94A5-6DB6-9FAD4D63CEB1","FX22047086")</f>
        <v>FX22047086</v>
      </c>
      <c r="F1113" t="s">
        <v>19</v>
      </c>
      <c r="G1113" t="s">
        <v>19</v>
      </c>
      <c r="H1113" t="s">
        <v>82</v>
      </c>
      <c r="I1113" t="s">
        <v>2459</v>
      </c>
      <c r="J1113">
        <v>204</v>
      </c>
      <c r="K1113" t="s">
        <v>84</v>
      </c>
      <c r="L1113" t="s">
        <v>85</v>
      </c>
      <c r="M1113" t="s">
        <v>86</v>
      </c>
      <c r="N1113">
        <v>1</v>
      </c>
      <c r="O1113" s="1">
        <v>44670.878831018519</v>
      </c>
      <c r="P1113" s="1">
        <v>44670.904166666667</v>
      </c>
      <c r="Q1113">
        <v>1514</v>
      </c>
      <c r="R1113">
        <v>675</v>
      </c>
      <c r="S1113" t="b">
        <v>0</v>
      </c>
      <c r="T1113" t="s">
        <v>87</v>
      </c>
      <c r="U1113" t="b">
        <v>0</v>
      </c>
      <c r="V1113" t="s">
        <v>245</v>
      </c>
      <c r="W1113" s="1">
        <v>44670.904166666667</v>
      </c>
      <c r="X1113">
        <v>459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204</v>
      </c>
      <c r="AE1113">
        <v>180</v>
      </c>
      <c r="AF1113">
        <v>0</v>
      </c>
      <c r="AG1113">
        <v>7</v>
      </c>
      <c r="AH1113" t="s">
        <v>87</v>
      </c>
      <c r="AI1113" t="s">
        <v>87</v>
      </c>
      <c r="AJ1113" t="s">
        <v>87</v>
      </c>
      <c r="AK1113" t="s">
        <v>87</v>
      </c>
      <c r="AL1113" t="s">
        <v>87</v>
      </c>
      <c r="AM1113" t="s">
        <v>87</v>
      </c>
      <c r="AN1113" t="s">
        <v>87</v>
      </c>
      <c r="AO1113" t="s">
        <v>87</v>
      </c>
      <c r="AP1113" t="s">
        <v>87</v>
      </c>
      <c r="AQ1113" t="s">
        <v>87</v>
      </c>
      <c r="AR1113" t="s">
        <v>87</v>
      </c>
      <c r="AS1113" t="s">
        <v>87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 x14ac:dyDescent="0.45">
      <c r="A1114" t="s">
        <v>2460</v>
      </c>
      <c r="B1114" t="s">
        <v>79</v>
      </c>
      <c r="C1114" t="s">
        <v>2455</v>
      </c>
      <c r="D1114" t="s">
        <v>81</v>
      </c>
      <c r="E1114" s="2" t="str">
        <f>HYPERLINK("capsilon://?command=openfolder&amp;siteaddress=FAM.docvelocity-na8.net&amp;folderid=FX1ECE0DF8-D379-E957-90D0-9B1A4142D4FC","FX22046602")</f>
        <v>FX22046602</v>
      </c>
      <c r="F1114" t="s">
        <v>19</v>
      </c>
      <c r="G1114" t="s">
        <v>19</v>
      </c>
      <c r="H1114" t="s">
        <v>82</v>
      </c>
      <c r="I1114" t="s">
        <v>2456</v>
      </c>
      <c r="J1114">
        <v>125</v>
      </c>
      <c r="K1114" t="s">
        <v>84</v>
      </c>
      <c r="L1114" t="s">
        <v>85</v>
      </c>
      <c r="M1114" t="s">
        <v>86</v>
      </c>
      <c r="N1114">
        <v>2</v>
      </c>
      <c r="O1114" s="1">
        <v>44670.884837962964</v>
      </c>
      <c r="P1114" s="1">
        <v>44670.941250000003</v>
      </c>
      <c r="Q1114">
        <v>2563</v>
      </c>
      <c r="R1114">
        <v>2311</v>
      </c>
      <c r="S1114" t="b">
        <v>0</v>
      </c>
      <c r="T1114" t="s">
        <v>87</v>
      </c>
      <c r="U1114" t="b">
        <v>1</v>
      </c>
      <c r="V1114" t="s">
        <v>315</v>
      </c>
      <c r="W1114" s="1">
        <v>44670.894363425927</v>
      </c>
      <c r="X1114">
        <v>659</v>
      </c>
      <c r="Y1114">
        <v>106</v>
      </c>
      <c r="Z1114">
        <v>0</v>
      </c>
      <c r="AA1114">
        <v>106</v>
      </c>
      <c r="AB1114">
        <v>0</v>
      </c>
      <c r="AC1114">
        <v>28</v>
      </c>
      <c r="AD1114">
        <v>19</v>
      </c>
      <c r="AE1114">
        <v>0</v>
      </c>
      <c r="AF1114">
        <v>0</v>
      </c>
      <c r="AG1114">
        <v>0</v>
      </c>
      <c r="AH1114" t="s">
        <v>200</v>
      </c>
      <c r="AI1114" s="1">
        <v>44670.941250000003</v>
      </c>
      <c r="AJ1114">
        <v>1481</v>
      </c>
      <c r="AK1114">
        <v>4</v>
      </c>
      <c r="AL1114">
        <v>0</v>
      </c>
      <c r="AM1114">
        <v>4</v>
      </c>
      <c r="AN1114">
        <v>0</v>
      </c>
      <c r="AO1114">
        <v>3</v>
      </c>
      <c r="AP1114">
        <v>15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 x14ac:dyDescent="0.45">
      <c r="A1115" t="s">
        <v>2461</v>
      </c>
      <c r="B1115" t="s">
        <v>79</v>
      </c>
      <c r="C1115" t="s">
        <v>650</v>
      </c>
      <c r="D1115" t="s">
        <v>81</v>
      </c>
      <c r="E1115" s="2" t="str">
        <f>HYPERLINK("capsilon://?command=openfolder&amp;siteaddress=FAM.docvelocity-na8.net&amp;folderid=FX62D82738-17F7-BB4C-0F11-A9BE54BC3C35","FX220313150")</f>
        <v>FX220313150</v>
      </c>
      <c r="F1115" t="s">
        <v>19</v>
      </c>
      <c r="G1115" t="s">
        <v>19</v>
      </c>
      <c r="H1115" t="s">
        <v>82</v>
      </c>
      <c r="I1115" t="s">
        <v>2462</v>
      </c>
      <c r="J1115">
        <v>28</v>
      </c>
      <c r="K1115" t="s">
        <v>84</v>
      </c>
      <c r="L1115" t="s">
        <v>85</v>
      </c>
      <c r="M1115" t="s">
        <v>86</v>
      </c>
      <c r="N1115">
        <v>2</v>
      </c>
      <c r="O1115" s="1">
        <v>44670.885706018518</v>
      </c>
      <c r="P1115" s="1">
        <v>44670.968865740739</v>
      </c>
      <c r="Q1115">
        <v>6825</v>
      </c>
      <c r="R1115">
        <v>360</v>
      </c>
      <c r="S1115" t="b">
        <v>0</v>
      </c>
      <c r="T1115" t="s">
        <v>87</v>
      </c>
      <c r="U1115" t="b">
        <v>0</v>
      </c>
      <c r="V1115" t="s">
        <v>315</v>
      </c>
      <c r="W1115" s="1">
        <v>44670.898009259261</v>
      </c>
      <c r="X1115">
        <v>100</v>
      </c>
      <c r="Y1115">
        <v>21</v>
      </c>
      <c r="Z1115">
        <v>0</v>
      </c>
      <c r="AA1115">
        <v>21</v>
      </c>
      <c r="AB1115">
        <v>0</v>
      </c>
      <c r="AC1115">
        <v>0</v>
      </c>
      <c r="AD1115">
        <v>7</v>
      </c>
      <c r="AE1115">
        <v>0</v>
      </c>
      <c r="AF1115">
        <v>0</v>
      </c>
      <c r="AG1115">
        <v>0</v>
      </c>
      <c r="AH1115" t="s">
        <v>200</v>
      </c>
      <c r="AI1115" s="1">
        <v>44670.968865740739</v>
      </c>
      <c r="AJ1115">
        <v>260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7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 x14ac:dyDescent="0.45">
      <c r="A1116" t="s">
        <v>2463</v>
      </c>
      <c r="B1116" t="s">
        <v>79</v>
      </c>
      <c r="C1116" t="s">
        <v>2464</v>
      </c>
      <c r="D1116" t="s">
        <v>81</v>
      </c>
      <c r="E1116" s="2" t="str">
        <f>HYPERLINK("capsilon://?command=openfolder&amp;siteaddress=FAM.docvelocity-na8.net&amp;folderid=FX219AA772-8FE7-9672-147C-05ADC29EA6EC","FX220314175")</f>
        <v>FX220314175</v>
      </c>
      <c r="F1116" t="s">
        <v>19</v>
      </c>
      <c r="G1116" t="s">
        <v>19</v>
      </c>
      <c r="H1116" t="s">
        <v>82</v>
      </c>
      <c r="I1116" t="s">
        <v>2465</v>
      </c>
      <c r="J1116">
        <v>383</v>
      </c>
      <c r="K1116" t="s">
        <v>84</v>
      </c>
      <c r="L1116" t="s">
        <v>85</v>
      </c>
      <c r="M1116" t="s">
        <v>86</v>
      </c>
      <c r="N1116">
        <v>1</v>
      </c>
      <c r="O1116" s="1">
        <v>44670.887685185182</v>
      </c>
      <c r="P1116" s="1">
        <v>44670.907638888886</v>
      </c>
      <c r="Q1116">
        <v>1252</v>
      </c>
      <c r="R1116">
        <v>472</v>
      </c>
      <c r="S1116" t="b">
        <v>0</v>
      </c>
      <c r="T1116" t="s">
        <v>87</v>
      </c>
      <c r="U1116" t="b">
        <v>0</v>
      </c>
      <c r="V1116" t="s">
        <v>245</v>
      </c>
      <c r="W1116" s="1">
        <v>44670.907638888886</v>
      </c>
      <c r="X1116">
        <v>300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383</v>
      </c>
      <c r="AE1116">
        <v>371</v>
      </c>
      <c r="AF1116">
        <v>0</v>
      </c>
      <c r="AG1116">
        <v>6</v>
      </c>
      <c r="AH1116" t="s">
        <v>87</v>
      </c>
      <c r="AI1116" t="s">
        <v>87</v>
      </c>
      <c r="AJ1116" t="s">
        <v>87</v>
      </c>
      <c r="AK1116" t="s">
        <v>87</v>
      </c>
      <c r="AL1116" t="s">
        <v>87</v>
      </c>
      <c r="AM1116" t="s">
        <v>87</v>
      </c>
      <c r="AN1116" t="s">
        <v>87</v>
      </c>
      <c r="AO1116" t="s">
        <v>87</v>
      </c>
      <c r="AP1116" t="s">
        <v>87</v>
      </c>
      <c r="AQ1116" t="s">
        <v>87</v>
      </c>
      <c r="AR1116" t="s">
        <v>87</v>
      </c>
      <c r="AS1116" t="s">
        <v>87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 x14ac:dyDescent="0.45">
      <c r="A1117" t="s">
        <v>2466</v>
      </c>
      <c r="B1117" t="s">
        <v>79</v>
      </c>
      <c r="C1117" t="s">
        <v>2467</v>
      </c>
      <c r="D1117" t="s">
        <v>81</v>
      </c>
      <c r="E1117" s="2" t="str">
        <f t="shared" ref="E1117:E1122" si="27">HYPERLINK("capsilon://?command=openfolder&amp;siteaddress=FAM.docvelocity-na8.net&amp;folderid=FX61E1076E-E79B-7203-79BD-E7059E75C746","FX22046131")</f>
        <v>FX22046131</v>
      </c>
      <c r="F1117" t="s">
        <v>19</v>
      </c>
      <c r="G1117" t="s">
        <v>19</v>
      </c>
      <c r="H1117" t="s">
        <v>82</v>
      </c>
      <c r="I1117" t="s">
        <v>2468</v>
      </c>
      <c r="J1117">
        <v>28</v>
      </c>
      <c r="K1117" t="s">
        <v>84</v>
      </c>
      <c r="L1117" t="s">
        <v>85</v>
      </c>
      <c r="M1117" t="s">
        <v>86</v>
      </c>
      <c r="N1117">
        <v>2</v>
      </c>
      <c r="O1117" s="1">
        <v>44670.892951388887</v>
      </c>
      <c r="P1117" s="1">
        <v>44670.969872685186</v>
      </c>
      <c r="Q1117">
        <v>6451</v>
      </c>
      <c r="R1117">
        <v>195</v>
      </c>
      <c r="S1117" t="b">
        <v>0</v>
      </c>
      <c r="T1117" t="s">
        <v>87</v>
      </c>
      <c r="U1117" t="b">
        <v>0</v>
      </c>
      <c r="V1117" t="s">
        <v>315</v>
      </c>
      <c r="W1117" s="1">
        <v>44670.901284722226</v>
      </c>
      <c r="X1117">
        <v>109</v>
      </c>
      <c r="Y1117">
        <v>21</v>
      </c>
      <c r="Z1117">
        <v>0</v>
      </c>
      <c r="AA1117">
        <v>21</v>
      </c>
      <c r="AB1117">
        <v>0</v>
      </c>
      <c r="AC1117">
        <v>1</v>
      </c>
      <c r="AD1117">
        <v>7</v>
      </c>
      <c r="AE1117">
        <v>0</v>
      </c>
      <c r="AF1117">
        <v>0</v>
      </c>
      <c r="AG1117">
        <v>0</v>
      </c>
      <c r="AH1117" t="s">
        <v>200</v>
      </c>
      <c r="AI1117" s="1">
        <v>44670.969872685186</v>
      </c>
      <c r="AJ1117">
        <v>86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7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 x14ac:dyDescent="0.45">
      <c r="A1118" t="s">
        <v>2469</v>
      </c>
      <c r="B1118" t="s">
        <v>79</v>
      </c>
      <c r="C1118" t="s">
        <v>2467</v>
      </c>
      <c r="D1118" t="s">
        <v>81</v>
      </c>
      <c r="E1118" s="2" t="str">
        <f t="shared" si="27"/>
        <v>FX22046131</v>
      </c>
      <c r="F1118" t="s">
        <v>19</v>
      </c>
      <c r="G1118" t="s">
        <v>19</v>
      </c>
      <c r="H1118" t="s">
        <v>82</v>
      </c>
      <c r="I1118" t="s">
        <v>2470</v>
      </c>
      <c r="J1118">
        <v>28</v>
      </c>
      <c r="K1118" t="s">
        <v>84</v>
      </c>
      <c r="L1118" t="s">
        <v>85</v>
      </c>
      <c r="M1118" t="s">
        <v>86</v>
      </c>
      <c r="N1118">
        <v>2</v>
      </c>
      <c r="O1118" s="1">
        <v>44670.893159722225</v>
      </c>
      <c r="P1118" s="1">
        <v>44670.971655092595</v>
      </c>
      <c r="Q1118">
        <v>6429</v>
      </c>
      <c r="R1118">
        <v>353</v>
      </c>
      <c r="S1118" t="b">
        <v>0</v>
      </c>
      <c r="T1118" t="s">
        <v>87</v>
      </c>
      <c r="U1118" t="b">
        <v>0</v>
      </c>
      <c r="V1118" t="s">
        <v>315</v>
      </c>
      <c r="W1118" s="1">
        <v>44670.903344907405</v>
      </c>
      <c r="X1118">
        <v>177</v>
      </c>
      <c r="Y1118">
        <v>21</v>
      </c>
      <c r="Z1118">
        <v>0</v>
      </c>
      <c r="AA1118">
        <v>21</v>
      </c>
      <c r="AB1118">
        <v>0</v>
      </c>
      <c r="AC1118">
        <v>0</v>
      </c>
      <c r="AD1118">
        <v>7</v>
      </c>
      <c r="AE1118">
        <v>0</v>
      </c>
      <c r="AF1118">
        <v>0</v>
      </c>
      <c r="AG1118">
        <v>0</v>
      </c>
      <c r="AH1118" t="s">
        <v>240</v>
      </c>
      <c r="AI1118" s="1">
        <v>44670.971655092595</v>
      </c>
      <c r="AJ1118">
        <v>176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7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 x14ac:dyDescent="0.45">
      <c r="A1119" t="s">
        <v>2471</v>
      </c>
      <c r="B1119" t="s">
        <v>79</v>
      </c>
      <c r="C1119" t="s">
        <v>2467</v>
      </c>
      <c r="D1119" t="s">
        <v>81</v>
      </c>
      <c r="E1119" s="2" t="str">
        <f t="shared" si="27"/>
        <v>FX22046131</v>
      </c>
      <c r="F1119" t="s">
        <v>19</v>
      </c>
      <c r="G1119" t="s">
        <v>19</v>
      </c>
      <c r="H1119" t="s">
        <v>82</v>
      </c>
      <c r="I1119" t="s">
        <v>2472</v>
      </c>
      <c r="J1119">
        <v>71</v>
      </c>
      <c r="K1119" t="s">
        <v>84</v>
      </c>
      <c r="L1119" t="s">
        <v>85</v>
      </c>
      <c r="M1119" t="s">
        <v>86</v>
      </c>
      <c r="N1119">
        <v>2</v>
      </c>
      <c r="O1119" s="1">
        <v>44670.893252314818</v>
      </c>
      <c r="P1119" s="1">
        <v>44670.973217592589</v>
      </c>
      <c r="Q1119">
        <v>6377</v>
      </c>
      <c r="R1119">
        <v>532</v>
      </c>
      <c r="S1119" t="b">
        <v>0</v>
      </c>
      <c r="T1119" t="s">
        <v>87</v>
      </c>
      <c r="U1119" t="b">
        <v>0</v>
      </c>
      <c r="V1119" t="s">
        <v>315</v>
      </c>
      <c r="W1119" s="1">
        <v>44670.906168981484</v>
      </c>
      <c r="X1119">
        <v>243</v>
      </c>
      <c r="Y1119">
        <v>66</v>
      </c>
      <c r="Z1119">
        <v>0</v>
      </c>
      <c r="AA1119">
        <v>66</v>
      </c>
      <c r="AB1119">
        <v>0</v>
      </c>
      <c r="AC1119">
        <v>5</v>
      </c>
      <c r="AD1119">
        <v>5</v>
      </c>
      <c r="AE1119">
        <v>0</v>
      </c>
      <c r="AF1119">
        <v>0</v>
      </c>
      <c r="AG1119">
        <v>0</v>
      </c>
      <c r="AH1119" t="s">
        <v>200</v>
      </c>
      <c r="AI1119" s="1">
        <v>44670.973217592589</v>
      </c>
      <c r="AJ1119">
        <v>289</v>
      </c>
      <c r="AK1119">
        <v>3</v>
      </c>
      <c r="AL1119">
        <v>0</v>
      </c>
      <c r="AM1119">
        <v>3</v>
      </c>
      <c r="AN1119">
        <v>0</v>
      </c>
      <c r="AO1119">
        <v>2</v>
      </c>
      <c r="AP1119">
        <v>2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 x14ac:dyDescent="0.45">
      <c r="A1120" t="s">
        <v>2473</v>
      </c>
      <c r="B1120" t="s">
        <v>79</v>
      </c>
      <c r="C1120" t="s">
        <v>2467</v>
      </c>
      <c r="D1120" t="s">
        <v>81</v>
      </c>
      <c r="E1120" s="2" t="str">
        <f t="shared" si="27"/>
        <v>FX22046131</v>
      </c>
      <c r="F1120" t="s">
        <v>19</v>
      </c>
      <c r="G1120" t="s">
        <v>19</v>
      </c>
      <c r="H1120" t="s">
        <v>82</v>
      </c>
      <c r="I1120" t="s">
        <v>2474</v>
      </c>
      <c r="J1120">
        <v>128</v>
      </c>
      <c r="K1120" t="s">
        <v>84</v>
      </c>
      <c r="L1120" t="s">
        <v>85</v>
      </c>
      <c r="M1120" t="s">
        <v>86</v>
      </c>
      <c r="N1120">
        <v>1</v>
      </c>
      <c r="O1120" s="1">
        <v>44670.893310185187</v>
      </c>
      <c r="P1120" s="1">
        <v>44670.921851851854</v>
      </c>
      <c r="Q1120">
        <v>1962</v>
      </c>
      <c r="R1120">
        <v>504</v>
      </c>
      <c r="S1120" t="b">
        <v>0</v>
      </c>
      <c r="T1120" t="s">
        <v>87</v>
      </c>
      <c r="U1120" t="b">
        <v>0</v>
      </c>
      <c r="V1120" t="s">
        <v>315</v>
      </c>
      <c r="W1120" s="1">
        <v>44670.921851851854</v>
      </c>
      <c r="X1120">
        <v>476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128</v>
      </c>
      <c r="AE1120">
        <v>123</v>
      </c>
      <c r="AF1120">
        <v>0</v>
      </c>
      <c r="AG1120">
        <v>2</v>
      </c>
      <c r="AH1120" t="s">
        <v>87</v>
      </c>
      <c r="AI1120" t="s">
        <v>87</v>
      </c>
      <c r="AJ1120" t="s">
        <v>87</v>
      </c>
      <c r="AK1120" t="s">
        <v>87</v>
      </c>
      <c r="AL1120" t="s">
        <v>87</v>
      </c>
      <c r="AM1120" t="s">
        <v>87</v>
      </c>
      <c r="AN1120" t="s">
        <v>87</v>
      </c>
      <c r="AO1120" t="s">
        <v>87</v>
      </c>
      <c r="AP1120" t="s">
        <v>87</v>
      </c>
      <c r="AQ1120" t="s">
        <v>87</v>
      </c>
      <c r="AR1120" t="s">
        <v>87</v>
      </c>
      <c r="AS1120" t="s">
        <v>87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 x14ac:dyDescent="0.45">
      <c r="A1121" t="s">
        <v>2475</v>
      </c>
      <c r="B1121" t="s">
        <v>79</v>
      </c>
      <c r="C1121" t="s">
        <v>2467</v>
      </c>
      <c r="D1121" t="s">
        <v>81</v>
      </c>
      <c r="E1121" s="2" t="str">
        <f t="shared" si="27"/>
        <v>FX22046131</v>
      </c>
      <c r="F1121" t="s">
        <v>19</v>
      </c>
      <c r="G1121" t="s">
        <v>19</v>
      </c>
      <c r="H1121" t="s">
        <v>82</v>
      </c>
      <c r="I1121" t="s">
        <v>2476</v>
      </c>
      <c r="J1121">
        <v>81</v>
      </c>
      <c r="K1121" t="s">
        <v>84</v>
      </c>
      <c r="L1121" t="s">
        <v>85</v>
      </c>
      <c r="M1121" t="s">
        <v>86</v>
      </c>
      <c r="N1121">
        <v>2</v>
      </c>
      <c r="O1121" s="1">
        <v>44670.89334490741</v>
      </c>
      <c r="P1121" s="1">
        <v>44670.974976851852</v>
      </c>
      <c r="Q1121">
        <v>6527</v>
      </c>
      <c r="R1121">
        <v>526</v>
      </c>
      <c r="S1121" t="b">
        <v>0</v>
      </c>
      <c r="T1121" t="s">
        <v>87</v>
      </c>
      <c r="U1121" t="b">
        <v>0</v>
      </c>
      <c r="V1121" t="s">
        <v>322</v>
      </c>
      <c r="W1121" s="1">
        <v>44670.91946759259</v>
      </c>
      <c r="X1121">
        <v>365</v>
      </c>
      <c r="Y1121">
        <v>76</v>
      </c>
      <c r="Z1121">
        <v>0</v>
      </c>
      <c r="AA1121">
        <v>76</v>
      </c>
      <c r="AB1121">
        <v>0</v>
      </c>
      <c r="AC1121">
        <v>9</v>
      </c>
      <c r="AD1121">
        <v>5</v>
      </c>
      <c r="AE1121">
        <v>0</v>
      </c>
      <c r="AF1121">
        <v>0</v>
      </c>
      <c r="AG1121">
        <v>0</v>
      </c>
      <c r="AH1121" t="s">
        <v>200</v>
      </c>
      <c r="AI1121" s="1">
        <v>44670.974976851852</v>
      </c>
      <c r="AJ1121">
        <v>151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5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 x14ac:dyDescent="0.45">
      <c r="A1122" t="s">
        <v>2477</v>
      </c>
      <c r="B1122" t="s">
        <v>79</v>
      </c>
      <c r="C1122" t="s">
        <v>2467</v>
      </c>
      <c r="D1122" t="s">
        <v>81</v>
      </c>
      <c r="E1122" s="2" t="str">
        <f t="shared" si="27"/>
        <v>FX22046131</v>
      </c>
      <c r="F1122" t="s">
        <v>19</v>
      </c>
      <c r="G1122" t="s">
        <v>19</v>
      </c>
      <c r="H1122" t="s">
        <v>82</v>
      </c>
      <c r="I1122" t="s">
        <v>2478</v>
      </c>
      <c r="J1122">
        <v>118</v>
      </c>
      <c r="K1122" t="s">
        <v>84</v>
      </c>
      <c r="L1122" t="s">
        <v>85</v>
      </c>
      <c r="M1122" t="s">
        <v>86</v>
      </c>
      <c r="N1122">
        <v>1</v>
      </c>
      <c r="O1122" s="1">
        <v>44670.893645833334</v>
      </c>
      <c r="P1122" s="1">
        <v>44670.92392361111</v>
      </c>
      <c r="Q1122">
        <v>2420</v>
      </c>
      <c r="R1122">
        <v>196</v>
      </c>
      <c r="S1122" t="b">
        <v>0</v>
      </c>
      <c r="T1122" t="s">
        <v>87</v>
      </c>
      <c r="U1122" t="b">
        <v>0</v>
      </c>
      <c r="V1122" t="s">
        <v>315</v>
      </c>
      <c r="W1122" s="1">
        <v>44670.92392361111</v>
      </c>
      <c r="X1122">
        <v>178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118</v>
      </c>
      <c r="AE1122">
        <v>113</v>
      </c>
      <c r="AF1122">
        <v>0</v>
      </c>
      <c r="AG1122">
        <v>2</v>
      </c>
      <c r="AH1122" t="s">
        <v>87</v>
      </c>
      <c r="AI1122" t="s">
        <v>87</v>
      </c>
      <c r="AJ1122" t="s">
        <v>87</v>
      </c>
      <c r="AK1122" t="s">
        <v>87</v>
      </c>
      <c r="AL1122" t="s">
        <v>87</v>
      </c>
      <c r="AM1122" t="s">
        <v>87</v>
      </c>
      <c r="AN1122" t="s">
        <v>87</v>
      </c>
      <c r="AO1122" t="s">
        <v>87</v>
      </c>
      <c r="AP1122" t="s">
        <v>87</v>
      </c>
      <c r="AQ1122" t="s">
        <v>87</v>
      </c>
      <c r="AR1122" t="s">
        <v>87</v>
      </c>
      <c r="AS1122" t="s">
        <v>87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 x14ac:dyDescent="0.45">
      <c r="A1123" t="s">
        <v>2479</v>
      </c>
      <c r="B1123" t="s">
        <v>79</v>
      </c>
      <c r="C1123" t="s">
        <v>2458</v>
      </c>
      <c r="D1123" t="s">
        <v>81</v>
      </c>
      <c r="E1123" s="2" t="str">
        <f>HYPERLINK("capsilon://?command=openfolder&amp;siteaddress=FAM.docvelocity-na8.net&amp;folderid=FXCBA6BF74-ABDB-94A5-6DB6-9FAD4D63CEB1","FX22047086")</f>
        <v>FX22047086</v>
      </c>
      <c r="F1123" t="s">
        <v>19</v>
      </c>
      <c r="G1123" t="s">
        <v>19</v>
      </c>
      <c r="H1123" t="s">
        <v>82</v>
      </c>
      <c r="I1123" t="s">
        <v>2459</v>
      </c>
      <c r="J1123">
        <v>288</v>
      </c>
      <c r="K1123" t="s">
        <v>84</v>
      </c>
      <c r="L1123" t="s">
        <v>85</v>
      </c>
      <c r="M1123" t="s">
        <v>86</v>
      </c>
      <c r="N1123">
        <v>2</v>
      </c>
      <c r="O1123" s="1">
        <v>44670.905104166668</v>
      </c>
      <c r="P1123" s="1">
        <v>44670.940717592595</v>
      </c>
      <c r="Q1123">
        <v>1229</v>
      </c>
      <c r="R1123">
        <v>1848</v>
      </c>
      <c r="S1123" t="b">
        <v>0</v>
      </c>
      <c r="T1123" t="s">
        <v>87</v>
      </c>
      <c r="U1123" t="b">
        <v>1</v>
      </c>
      <c r="V1123" t="s">
        <v>315</v>
      </c>
      <c r="W1123" s="1">
        <v>44670.916331018518</v>
      </c>
      <c r="X1123">
        <v>653</v>
      </c>
      <c r="Y1123">
        <v>238</v>
      </c>
      <c r="Z1123">
        <v>0</v>
      </c>
      <c r="AA1123">
        <v>238</v>
      </c>
      <c r="AB1123">
        <v>0</v>
      </c>
      <c r="AC1123">
        <v>16</v>
      </c>
      <c r="AD1123">
        <v>50</v>
      </c>
      <c r="AE1123">
        <v>0</v>
      </c>
      <c r="AF1123">
        <v>0</v>
      </c>
      <c r="AG1123">
        <v>0</v>
      </c>
      <c r="AH1123" t="s">
        <v>240</v>
      </c>
      <c r="AI1123" s="1">
        <v>44670.940717592595</v>
      </c>
      <c r="AJ1123">
        <v>1186</v>
      </c>
      <c r="AK1123">
        <v>6</v>
      </c>
      <c r="AL1123">
        <v>0</v>
      </c>
      <c r="AM1123">
        <v>6</v>
      </c>
      <c r="AN1123">
        <v>0</v>
      </c>
      <c r="AO1123">
        <v>6</v>
      </c>
      <c r="AP1123">
        <v>44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 x14ac:dyDescent="0.45">
      <c r="A1124" t="s">
        <v>2480</v>
      </c>
      <c r="B1124" t="s">
        <v>79</v>
      </c>
      <c r="C1124" t="s">
        <v>2464</v>
      </c>
      <c r="D1124" t="s">
        <v>81</v>
      </c>
      <c r="E1124" s="2" t="str">
        <f>HYPERLINK("capsilon://?command=openfolder&amp;siteaddress=FAM.docvelocity-na8.net&amp;folderid=FX219AA772-8FE7-9672-147C-05ADC29EA6EC","FX220314175")</f>
        <v>FX220314175</v>
      </c>
      <c r="F1124" t="s">
        <v>19</v>
      </c>
      <c r="G1124" t="s">
        <v>19</v>
      </c>
      <c r="H1124" t="s">
        <v>82</v>
      </c>
      <c r="I1124" t="s">
        <v>2465</v>
      </c>
      <c r="J1124">
        <v>487</v>
      </c>
      <c r="K1124" t="s">
        <v>84</v>
      </c>
      <c r="L1124" t="s">
        <v>85</v>
      </c>
      <c r="M1124" t="s">
        <v>86</v>
      </c>
      <c r="N1124">
        <v>2</v>
      </c>
      <c r="O1124" s="1">
        <v>44670.908402777779</v>
      </c>
      <c r="P1124" s="1">
        <v>44670.954479166663</v>
      </c>
      <c r="Q1124">
        <v>1187</v>
      </c>
      <c r="R1124">
        <v>2794</v>
      </c>
      <c r="S1124" t="b">
        <v>0</v>
      </c>
      <c r="T1124" t="s">
        <v>87</v>
      </c>
      <c r="U1124" t="b">
        <v>1</v>
      </c>
      <c r="V1124" t="s">
        <v>245</v>
      </c>
      <c r="W1124" s="1">
        <v>44670.931805555556</v>
      </c>
      <c r="X1124">
        <v>1606</v>
      </c>
      <c r="Y1124">
        <v>451</v>
      </c>
      <c r="Z1124">
        <v>0</v>
      </c>
      <c r="AA1124">
        <v>451</v>
      </c>
      <c r="AB1124">
        <v>0</v>
      </c>
      <c r="AC1124">
        <v>53</v>
      </c>
      <c r="AD1124">
        <v>36</v>
      </c>
      <c r="AE1124">
        <v>0</v>
      </c>
      <c r="AF1124">
        <v>0</v>
      </c>
      <c r="AG1124">
        <v>0</v>
      </c>
      <c r="AH1124" t="s">
        <v>240</v>
      </c>
      <c r="AI1124" s="1">
        <v>44670.954479166663</v>
      </c>
      <c r="AJ1124">
        <v>1188</v>
      </c>
      <c r="AK1124">
        <v>4</v>
      </c>
      <c r="AL1124">
        <v>0</v>
      </c>
      <c r="AM1124">
        <v>4</v>
      </c>
      <c r="AN1124">
        <v>0</v>
      </c>
      <c r="AO1124">
        <v>4</v>
      </c>
      <c r="AP1124">
        <v>32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 x14ac:dyDescent="0.45">
      <c r="A1125" t="s">
        <v>2481</v>
      </c>
      <c r="B1125" t="s">
        <v>79</v>
      </c>
      <c r="C1125" t="s">
        <v>2467</v>
      </c>
      <c r="D1125" t="s">
        <v>81</v>
      </c>
      <c r="E1125" s="2" t="str">
        <f>HYPERLINK("capsilon://?command=openfolder&amp;siteaddress=FAM.docvelocity-na8.net&amp;folderid=FX61E1076E-E79B-7203-79BD-E7059E75C746","FX22046131")</f>
        <v>FX22046131</v>
      </c>
      <c r="F1125" t="s">
        <v>19</v>
      </c>
      <c r="G1125" t="s">
        <v>19</v>
      </c>
      <c r="H1125" t="s">
        <v>82</v>
      </c>
      <c r="I1125" t="s">
        <v>2474</v>
      </c>
      <c r="J1125">
        <v>152</v>
      </c>
      <c r="K1125" t="s">
        <v>84</v>
      </c>
      <c r="L1125" t="s">
        <v>85</v>
      </c>
      <c r="M1125" t="s">
        <v>86</v>
      </c>
      <c r="N1125">
        <v>2</v>
      </c>
      <c r="O1125" s="1">
        <v>44670.922546296293</v>
      </c>
      <c r="P1125" s="1">
        <v>44670.951620370368</v>
      </c>
      <c r="Q1125">
        <v>1040</v>
      </c>
      <c r="R1125">
        <v>1472</v>
      </c>
      <c r="S1125" t="b">
        <v>0</v>
      </c>
      <c r="T1125" t="s">
        <v>87</v>
      </c>
      <c r="U1125" t="b">
        <v>1</v>
      </c>
      <c r="V1125" t="s">
        <v>315</v>
      </c>
      <c r="W1125" s="1">
        <v>44670.930601851855</v>
      </c>
      <c r="X1125">
        <v>576</v>
      </c>
      <c r="Y1125">
        <v>142</v>
      </c>
      <c r="Z1125">
        <v>0</v>
      </c>
      <c r="AA1125">
        <v>142</v>
      </c>
      <c r="AB1125">
        <v>0</v>
      </c>
      <c r="AC1125">
        <v>8</v>
      </c>
      <c r="AD1125">
        <v>10</v>
      </c>
      <c r="AE1125">
        <v>0</v>
      </c>
      <c r="AF1125">
        <v>0</v>
      </c>
      <c r="AG1125">
        <v>0</v>
      </c>
      <c r="AH1125" t="s">
        <v>200</v>
      </c>
      <c r="AI1125" s="1">
        <v>44670.951620370368</v>
      </c>
      <c r="AJ1125">
        <v>896</v>
      </c>
      <c r="AK1125">
        <v>2</v>
      </c>
      <c r="AL1125">
        <v>0</v>
      </c>
      <c r="AM1125">
        <v>2</v>
      </c>
      <c r="AN1125">
        <v>0</v>
      </c>
      <c r="AO1125">
        <v>1</v>
      </c>
      <c r="AP1125">
        <v>8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 x14ac:dyDescent="0.45">
      <c r="A1126" t="s">
        <v>2482</v>
      </c>
      <c r="B1126" t="s">
        <v>79</v>
      </c>
      <c r="C1126" t="s">
        <v>2467</v>
      </c>
      <c r="D1126" t="s">
        <v>81</v>
      </c>
      <c r="E1126" s="2" t="str">
        <f>HYPERLINK("capsilon://?command=openfolder&amp;siteaddress=FAM.docvelocity-na8.net&amp;folderid=FX61E1076E-E79B-7203-79BD-E7059E75C746","FX22046131")</f>
        <v>FX22046131</v>
      </c>
      <c r="F1126" t="s">
        <v>19</v>
      </c>
      <c r="G1126" t="s">
        <v>19</v>
      </c>
      <c r="H1126" t="s">
        <v>82</v>
      </c>
      <c r="I1126" t="s">
        <v>2478</v>
      </c>
      <c r="J1126">
        <v>142</v>
      </c>
      <c r="K1126" t="s">
        <v>84</v>
      </c>
      <c r="L1126" t="s">
        <v>85</v>
      </c>
      <c r="M1126" t="s">
        <v>86</v>
      </c>
      <c r="N1126">
        <v>2</v>
      </c>
      <c r="O1126" s="1">
        <v>44670.924537037034</v>
      </c>
      <c r="P1126" s="1">
        <v>44670.957106481481</v>
      </c>
      <c r="Q1126">
        <v>1827</v>
      </c>
      <c r="R1126">
        <v>987</v>
      </c>
      <c r="S1126" t="b">
        <v>0</v>
      </c>
      <c r="T1126" t="s">
        <v>87</v>
      </c>
      <c r="U1126" t="b">
        <v>1</v>
      </c>
      <c r="V1126" t="s">
        <v>322</v>
      </c>
      <c r="W1126" s="1">
        <v>44670.931180555555</v>
      </c>
      <c r="X1126">
        <v>514</v>
      </c>
      <c r="Y1126">
        <v>132</v>
      </c>
      <c r="Z1126">
        <v>0</v>
      </c>
      <c r="AA1126">
        <v>132</v>
      </c>
      <c r="AB1126">
        <v>0</v>
      </c>
      <c r="AC1126">
        <v>16</v>
      </c>
      <c r="AD1126">
        <v>10</v>
      </c>
      <c r="AE1126">
        <v>0</v>
      </c>
      <c r="AF1126">
        <v>0</v>
      </c>
      <c r="AG1126">
        <v>0</v>
      </c>
      <c r="AH1126" t="s">
        <v>200</v>
      </c>
      <c r="AI1126" s="1">
        <v>44670.957106481481</v>
      </c>
      <c r="AJ1126">
        <v>473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10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 x14ac:dyDescent="0.45">
      <c r="A1127" t="s">
        <v>2483</v>
      </c>
      <c r="B1127" t="s">
        <v>79</v>
      </c>
      <c r="C1127" t="s">
        <v>2484</v>
      </c>
      <c r="D1127" t="s">
        <v>81</v>
      </c>
      <c r="E1127" s="2" t="str">
        <f>HYPERLINK("capsilon://?command=openfolder&amp;siteaddress=FAM.docvelocity-na8.net&amp;folderid=FX4A5EA12F-0F82-3E29-7DFA-ABC80CECC6E3","FX22047371")</f>
        <v>FX22047371</v>
      </c>
      <c r="F1127" t="s">
        <v>19</v>
      </c>
      <c r="G1127" t="s">
        <v>19</v>
      </c>
      <c r="H1127" t="s">
        <v>82</v>
      </c>
      <c r="I1127" t="s">
        <v>2485</v>
      </c>
      <c r="J1127">
        <v>86</v>
      </c>
      <c r="K1127" t="s">
        <v>84</v>
      </c>
      <c r="L1127" t="s">
        <v>85</v>
      </c>
      <c r="M1127" t="s">
        <v>86</v>
      </c>
      <c r="N1127">
        <v>1</v>
      </c>
      <c r="O1127" s="1">
        <v>44670.98978009259</v>
      </c>
      <c r="P1127" s="1">
        <v>44670.998032407406</v>
      </c>
      <c r="Q1127">
        <v>361</v>
      </c>
      <c r="R1127">
        <v>352</v>
      </c>
      <c r="S1127" t="b">
        <v>0</v>
      </c>
      <c r="T1127" t="s">
        <v>87</v>
      </c>
      <c r="U1127" t="b">
        <v>0</v>
      </c>
      <c r="V1127" t="s">
        <v>315</v>
      </c>
      <c r="W1127" s="1">
        <v>44670.998032407406</v>
      </c>
      <c r="X1127">
        <v>352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86</v>
      </c>
      <c r="AE1127">
        <v>74</v>
      </c>
      <c r="AF1127">
        <v>0</v>
      </c>
      <c r="AG1127">
        <v>6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 x14ac:dyDescent="0.45">
      <c r="A1128" t="s">
        <v>2486</v>
      </c>
      <c r="B1128" t="s">
        <v>79</v>
      </c>
      <c r="C1128" t="s">
        <v>2484</v>
      </c>
      <c r="D1128" t="s">
        <v>81</v>
      </c>
      <c r="E1128" s="2" t="str">
        <f>HYPERLINK("capsilon://?command=openfolder&amp;siteaddress=FAM.docvelocity-na8.net&amp;folderid=FX4A5EA12F-0F82-3E29-7DFA-ABC80CECC6E3","FX22047371")</f>
        <v>FX22047371</v>
      </c>
      <c r="F1128" t="s">
        <v>19</v>
      </c>
      <c r="G1128" t="s">
        <v>19</v>
      </c>
      <c r="H1128" t="s">
        <v>82</v>
      </c>
      <c r="I1128" t="s">
        <v>2485</v>
      </c>
      <c r="J1128">
        <v>194</v>
      </c>
      <c r="K1128" t="s">
        <v>84</v>
      </c>
      <c r="L1128" t="s">
        <v>85</v>
      </c>
      <c r="M1128" t="s">
        <v>86</v>
      </c>
      <c r="N1128">
        <v>2</v>
      </c>
      <c r="O1128" s="1">
        <v>44670.998900462961</v>
      </c>
      <c r="P1128" s="1">
        <v>44671.091157407405</v>
      </c>
      <c r="Q1128">
        <v>6952</v>
      </c>
      <c r="R1128">
        <v>1019</v>
      </c>
      <c r="S1128" t="b">
        <v>0</v>
      </c>
      <c r="T1128" t="s">
        <v>87</v>
      </c>
      <c r="U1128" t="b">
        <v>1</v>
      </c>
      <c r="V1128" t="s">
        <v>315</v>
      </c>
      <c r="W1128" s="1">
        <v>44671.003703703704</v>
      </c>
      <c r="X1128">
        <v>382</v>
      </c>
      <c r="Y1128">
        <v>99</v>
      </c>
      <c r="Z1128">
        <v>0</v>
      </c>
      <c r="AA1128">
        <v>99</v>
      </c>
      <c r="AB1128">
        <v>57</v>
      </c>
      <c r="AC1128">
        <v>3</v>
      </c>
      <c r="AD1128">
        <v>95</v>
      </c>
      <c r="AE1128">
        <v>0</v>
      </c>
      <c r="AF1128">
        <v>0</v>
      </c>
      <c r="AG1128">
        <v>0</v>
      </c>
      <c r="AH1128" t="s">
        <v>240</v>
      </c>
      <c r="AI1128" s="1">
        <v>44671.091157407405</v>
      </c>
      <c r="AJ1128">
        <v>637</v>
      </c>
      <c r="AK1128">
        <v>1</v>
      </c>
      <c r="AL1128">
        <v>0</v>
      </c>
      <c r="AM1128">
        <v>1</v>
      </c>
      <c r="AN1128">
        <v>57</v>
      </c>
      <c r="AO1128">
        <v>1</v>
      </c>
      <c r="AP1128">
        <v>94</v>
      </c>
      <c r="AQ1128">
        <v>0</v>
      </c>
      <c r="AR1128">
        <v>0</v>
      </c>
      <c r="AS1128">
        <v>0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 x14ac:dyDescent="0.45">
      <c r="A1129" t="s">
        <v>2487</v>
      </c>
      <c r="B1129" t="s">
        <v>79</v>
      </c>
      <c r="C1129" t="s">
        <v>2488</v>
      </c>
      <c r="D1129" t="s">
        <v>81</v>
      </c>
      <c r="E1129" s="2" t="str">
        <f>HYPERLINK("capsilon://?command=openfolder&amp;siteaddress=FAM.docvelocity-na8.net&amp;folderid=FXA6DB3EF7-6FFC-ADF6-4FA5-5AFE66152114","FX22047342")</f>
        <v>FX22047342</v>
      </c>
      <c r="F1129" t="s">
        <v>19</v>
      </c>
      <c r="G1129" t="s">
        <v>19</v>
      </c>
      <c r="H1129" t="s">
        <v>82</v>
      </c>
      <c r="I1129" t="s">
        <v>2489</v>
      </c>
      <c r="J1129">
        <v>309</v>
      </c>
      <c r="K1129" t="s">
        <v>84</v>
      </c>
      <c r="L1129" t="s">
        <v>85</v>
      </c>
      <c r="M1129" t="s">
        <v>86</v>
      </c>
      <c r="N1129">
        <v>1</v>
      </c>
      <c r="O1129" s="1">
        <v>44671.01326388889</v>
      </c>
      <c r="P1129" s="1">
        <v>44671.057592592595</v>
      </c>
      <c r="Q1129">
        <v>2586</v>
      </c>
      <c r="R1129">
        <v>1244</v>
      </c>
      <c r="S1129" t="b">
        <v>0</v>
      </c>
      <c r="T1129" t="s">
        <v>87</v>
      </c>
      <c r="U1129" t="b">
        <v>0</v>
      </c>
      <c r="V1129" t="s">
        <v>245</v>
      </c>
      <c r="W1129" s="1">
        <v>44671.057592592595</v>
      </c>
      <c r="X1129">
        <v>676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309</v>
      </c>
      <c r="AE1129">
        <v>257</v>
      </c>
      <c r="AF1129">
        <v>0</v>
      </c>
      <c r="AG1129">
        <v>12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 x14ac:dyDescent="0.45">
      <c r="A1130" t="s">
        <v>2490</v>
      </c>
      <c r="B1130" t="s">
        <v>79</v>
      </c>
      <c r="C1130" t="s">
        <v>2488</v>
      </c>
      <c r="D1130" t="s">
        <v>81</v>
      </c>
      <c r="E1130" s="2" t="str">
        <f>HYPERLINK("capsilon://?command=openfolder&amp;siteaddress=FAM.docvelocity-na8.net&amp;folderid=FXA6DB3EF7-6FFC-ADF6-4FA5-5AFE66152114","FX22047342")</f>
        <v>FX22047342</v>
      </c>
      <c r="F1130" t="s">
        <v>19</v>
      </c>
      <c r="G1130" t="s">
        <v>19</v>
      </c>
      <c r="H1130" t="s">
        <v>82</v>
      </c>
      <c r="I1130" t="s">
        <v>2489</v>
      </c>
      <c r="J1130">
        <v>477</v>
      </c>
      <c r="K1130" t="s">
        <v>84</v>
      </c>
      <c r="L1130" t="s">
        <v>85</v>
      </c>
      <c r="M1130" t="s">
        <v>86</v>
      </c>
      <c r="N1130">
        <v>2</v>
      </c>
      <c r="O1130" s="1">
        <v>44671.058749999997</v>
      </c>
      <c r="P1130" s="1">
        <v>44671.121620370373</v>
      </c>
      <c r="Q1130">
        <v>1260</v>
      </c>
      <c r="R1130">
        <v>4172</v>
      </c>
      <c r="S1130" t="b">
        <v>0</v>
      </c>
      <c r="T1130" t="s">
        <v>87</v>
      </c>
      <c r="U1130" t="b">
        <v>1</v>
      </c>
      <c r="V1130" t="s">
        <v>322</v>
      </c>
      <c r="W1130" s="1">
        <v>44671.087592592594</v>
      </c>
      <c r="X1130">
        <v>2399</v>
      </c>
      <c r="Y1130">
        <v>378</v>
      </c>
      <c r="Z1130">
        <v>0</v>
      </c>
      <c r="AA1130">
        <v>378</v>
      </c>
      <c r="AB1130">
        <v>0</v>
      </c>
      <c r="AC1130">
        <v>143</v>
      </c>
      <c r="AD1130">
        <v>99</v>
      </c>
      <c r="AE1130">
        <v>0</v>
      </c>
      <c r="AF1130">
        <v>0</v>
      </c>
      <c r="AG1130">
        <v>0</v>
      </c>
      <c r="AH1130" t="s">
        <v>200</v>
      </c>
      <c r="AI1130" s="1">
        <v>44671.121620370373</v>
      </c>
      <c r="AJ1130">
        <v>1538</v>
      </c>
      <c r="AK1130">
        <v>2</v>
      </c>
      <c r="AL1130">
        <v>0</v>
      </c>
      <c r="AM1130">
        <v>2</v>
      </c>
      <c r="AN1130">
        <v>0</v>
      </c>
      <c r="AO1130">
        <v>1</v>
      </c>
      <c r="AP1130">
        <v>97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 x14ac:dyDescent="0.45">
      <c r="A1131" t="s">
        <v>2491</v>
      </c>
      <c r="B1131" t="s">
        <v>79</v>
      </c>
      <c r="C1131" t="s">
        <v>600</v>
      </c>
      <c r="D1131" t="s">
        <v>81</v>
      </c>
      <c r="E1131" s="2" t="str">
        <f>HYPERLINK("capsilon://?command=openfolder&amp;siteaddress=FAM.docvelocity-na8.net&amp;folderid=FX1158A4B4-62C1-35C2-C2D3-A959EB3F8A62","FX220490")</f>
        <v>FX220490</v>
      </c>
      <c r="F1131" t="s">
        <v>19</v>
      </c>
      <c r="G1131" t="s">
        <v>19</v>
      </c>
      <c r="H1131" t="s">
        <v>82</v>
      </c>
      <c r="I1131" t="s">
        <v>2492</v>
      </c>
      <c r="J1131">
        <v>46</v>
      </c>
      <c r="K1131" t="s">
        <v>84</v>
      </c>
      <c r="L1131" t="s">
        <v>85</v>
      </c>
      <c r="M1131" t="s">
        <v>86</v>
      </c>
      <c r="N1131">
        <v>1</v>
      </c>
      <c r="O1131" s="1">
        <v>44671.366863425923</v>
      </c>
      <c r="P1131" s="1">
        <v>44671.370439814818</v>
      </c>
      <c r="Q1131">
        <v>142</v>
      </c>
      <c r="R1131">
        <v>167</v>
      </c>
      <c r="S1131" t="b">
        <v>0</v>
      </c>
      <c r="T1131" t="s">
        <v>87</v>
      </c>
      <c r="U1131" t="b">
        <v>0</v>
      </c>
      <c r="V1131" t="s">
        <v>1628</v>
      </c>
      <c r="W1131" s="1">
        <v>44671.370439814818</v>
      </c>
      <c r="X1131">
        <v>167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46</v>
      </c>
      <c r="AE1131">
        <v>41</v>
      </c>
      <c r="AF1131">
        <v>0</v>
      </c>
      <c r="AG1131">
        <v>2</v>
      </c>
      <c r="AH1131" t="s">
        <v>87</v>
      </c>
      <c r="AI1131" t="s">
        <v>87</v>
      </c>
      <c r="AJ1131" t="s">
        <v>87</v>
      </c>
      <c r="AK1131" t="s">
        <v>87</v>
      </c>
      <c r="AL1131" t="s">
        <v>87</v>
      </c>
      <c r="AM1131" t="s">
        <v>87</v>
      </c>
      <c r="AN1131" t="s">
        <v>87</v>
      </c>
      <c r="AO1131" t="s">
        <v>87</v>
      </c>
      <c r="AP1131" t="s">
        <v>87</v>
      </c>
      <c r="AQ1131" t="s">
        <v>87</v>
      </c>
      <c r="AR1131" t="s">
        <v>87</v>
      </c>
      <c r="AS1131" t="s">
        <v>87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 x14ac:dyDescent="0.45">
      <c r="A1132" t="s">
        <v>2493</v>
      </c>
      <c r="B1132" t="s">
        <v>79</v>
      </c>
      <c r="C1132" t="s">
        <v>600</v>
      </c>
      <c r="D1132" t="s">
        <v>81</v>
      </c>
      <c r="E1132" s="2" t="str">
        <f>HYPERLINK("capsilon://?command=openfolder&amp;siteaddress=FAM.docvelocity-na8.net&amp;folderid=FX1158A4B4-62C1-35C2-C2D3-A959EB3F8A62","FX220490")</f>
        <v>FX220490</v>
      </c>
      <c r="F1132" t="s">
        <v>19</v>
      </c>
      <c r="G1132" t="s">
        <v>19</v>
      </c>
      <c r="H1132" t="s">
        <v>82</v>
      </c>
      <c r="I1132" t="s">
        <v>2492</v>
      </c>
      <c r="J1132">
        <v>70</v>
      </c>
      <c r="K1132" t="s">
        <v>84</v>
      </c>
      <c r="L1132" t="s">
        <v>85</v>
      </c>
      <c r="M1132" t="s">
        <v>86</v>
      </c>
      <c r="N1132">
        <v>2</v>
      </c>
      <c r="O1132" s="1">
        <v>44671.371064814812</v>
      </c>
      <c r="P1132" s="1">
        <v>44671.38144675926</v>
      </c>
      <c r="Q1132">
        <v>204</v>
      </c>
      <c r="R1132">
        <v>693</v>
      </c>
      <c r="S1132" t="b">
        <v>0</v>
      </c>
      <c r="T1132" t="s">
        <v>87</v>
      </c>
      <c r="U1132" t="b">
        <v>1</v>
      </c>
      <c r="V1132" t="s">
        <v>1628</v>
      </c>
      <c r="W1132" s="1">
        <v>44671.377696759257</v>
      </c>
      <c r="X1132">
        <v>370</v>
      </c>
      <c r="Y1132">
        <v>66</v>
      </c>
      <c r="Z1132">
        <v>0</v>
      </c>
      <c r="AA1132">
        <v>66</v>
      </c>
      <c r="AB1132">
        <v>0</v>
      </c>
      <c r="AC1132">
        <v>10</v>
      </c>
      <c r="AD1132">
        <v>4</v>
      </c>
      <c r="AE1132">
        <v>0</v>
      </c>
      <c r="AF1132">
        <v>0</v>
      </c>
      <c r="AG1132">
        <v>0</v>
      </c>
      <c r="AH1132" t="s">
        <v>420</v>
      </c>
      <c r="AI1132" s="1">
        <v>44671.38144675926</v>
      </c>
      <c r="AJ1132">
        <v>323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4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 x14ac:dyDescent="0.45">
      <c r="A1133" t="s">
        <v>2494</v>
      </c>
      <c r="B1133" t="s">
        <v>79</v>
      </c>
      <c r="C1133" t="s">
        <v>2495</v>
      </c>
      <c r="D1133" t="s">
        <v>81</v>
      </c>
      <c r="E1133" s="2" t="str">
        <f>HYPERLINK("capsilon://?command=openfolder&amp;siteaddress=FAM.docvelocity-na8.net&amp;folderid=FXF524A245-5B7B-DB60-0B00-BE7845B6E2B4","FX2204759")</f>
        <v>FX2204759</v>
      </c>
      <c r="F1133" t="s">
        <v>19</v>
      </c>
      <c r="G1133" t="s">
        <v>19</v>
      </c>
      <c r="H1133" t="s">
        <v>82</v>
      </c>
      <c r="I1133" t="s">
        <v>2496</v>
      </c>
      <c r="J1133">
        <v>190</v>
      </c>
      <c r="K1133" t="s">
        <v>84</v>
      </c>
      <c r="L1133" t="s">
        <v>85</v>
      </c>
      <c r="M1133" t="s">
        <v>86</v>
      </c>
      <c r="N1133">
        <v>1</v>
      </c>
      <c r="O1133" s="1">
        <v>44655.529016203705</v>
      </c>
      <c r="P1133" s="1">
        <v>44655.548460648148</v>
      </c>
      <c r="Q1133">
        <v>1197</v>
      </c>
      <c r="R1133">
        <v>483</v>
      </c>
      <c r="S1133" t="b">
        <v>0</v>
      </c>
      <c r="T1133" t="s">
        <v>87</v>
      </c>
      <c r="U1133" t="b">
        <v>0</v>
      </c>
      <c r="V1133" t="s">
        <v>88</v>
      </c>
      <c r="W1133" s="1">
        <v>44655.548460648148</v>
      </c>
      <c r="X1133">
        <v>106</v>
      </c>
      <c r="Y1133">
        <v>1</v>
      </c>
      <c r="Z1133">
        <v>0</v>
      </c>
      <c r="AA1133">
        <v>1</v>
      </c>
      <c r="AB1133">
        <v>0</v>
      </c>
      <c r="AC1133">
        <v>0</v>
      </c>
      <c r="AD1133">
        <v>189</v>
      </c>
      <c r="AE1133">
        <v>164</v>
      </c>
      <c r="AF1133">
        <v>0</v>
      </c>
      <c r="AG1133">
        <v>4</v>
      </c>
      <c r="AH1133" t="s">
        <v>87</v>
      </c>
      <c r="AI1133" t="s">
        <v>87</v>
      </c>
      <c r="AJ1133" t="s">
        <v>87</v>
      </c>
      <c r="AK1133" t="s">
        <v>87</v>
      </c>
      <c r="AL1133" t="s">
        <v>87</v>
      </c>
      <c r="AM1133" t="s">
        <v>87</v>
      </c>
      <c r="AN1133" t="s">
        <v>87</v>
      </c>
      <c r="AO1133" t="s">
        <v>87</v>
      </c>
      <c r="AP1133" t="s">
        <v>87</v>
      </c>
      <c r="AQ1133" t="s">
        <v>87</v>
      </c>
      <c r="AR1133" t="s">
        <v>87</v>
      </c>
      <c r="AS1133" t="s">
        <v>87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 x14ac:dyDescent="0.45">
      <c r="A1134" t="s">
        <v>2497</v>
      </c>
      <c r="B1134" t="s">
        <v>79</v>
      </c>
      <c r="C1134" t="s">
        <v>324</v>
      </c>
      <c r="D1134" t="s">
        <v>81</v>
      </c>
      <c r="E1134" s="2" t="str">
        <f>HYPERLINK("capsilon://?command=openfolder&amp;siteaddress=FAM.docvelocity-na8.net&amp;folderid=FX54F1F4DB-835A-D33A-3FE9-0C9D6B588938","FX220312270")</f>
        <v>FX220312270</v>
      </c>
      <c r="F1134" t="s">
        <v>19</v>
      </c>
      <c r="G1134" t="s">
        <v>19</v>
      </c>
      <c r="H1134" t="s">
        <v>82</v>
      </c>
      <c r="I1134" t="s">
        <v>2498</v>
      </c>
      <c r="J1134">
        <v>0</v>
      </c>
      <c r="K1134" t="s">
        <v>84</v>
      </c>
      <c r="L1134" t="s">
        <v>85</v>
      </c>
      <c r="M1134" t="s">
        <v>86</v>
      </c>
      <c r="N1134">
        <v>2</v>
      </c>
      <c r="O1134" s="1">
        <v>44671.42633101852</v>
      </c>
      <c r="P1134" s="1">
        <v>44671.492685185185</v>
      </c>
      <c r="Q1134">
        <v>4616</v>
      </c>
      <c r="R1134">
        <v>1117</v>
      </c>
      <c r="S1134" t="b">
        <v>0</v>
      </c>
      <c r="T1134" t="s">
        <v>87</v>
      </c>
      <c r="U1134" t="b">
        <v>0</v>
      </c>
      <c r="V1134" t="s">
        <v>1628</v>
      </c>
      <c r="W1134" s="1">
        <v>44671.472280092596</v>
      </c>
      <c r="X1134">
        <v>727</v>
      </c>
      <c r="Y1134">
        <v>37</v>
      </c>
      <c r="Z1134">
        <v>0</v>
      </c>
      <c r="AA1134">
        <v>37</v>
      </c>
      <c r="AB1134">
        <v>0</v>
      </c>
      <c r="AC1134">
        <v>27</v>
      </c>
      <c r="AD1134">
        <v>-37</v>
      </c>
      <c r="AE1134">
        <v>0</v>
      </c>
      <c r="AF1134">
        <v>0</v>
      </c>
      <c r="AG1134">
        <v>0</v>
      </c>
      <c r="AH1134" t="s">
        <v>442</v>
      </c>
      <c r="AI1134" s="1">
        <v>44671.492685185185</v>
      </c>
      <c r="AJ1134">
        <v>301</v>
      </c>
      <c r="AK1134">
        <v>2</v>
      </c>
      <c r="AL1134">
        <v>0</v>
      </c>
      <c r="AM1134">
        <v>2</v>
      </c>
      <c r="AN1134">
        <v>0</v>
      </c>
      <c r="AO1134">
        <v>2</v>
      </c>
      <c r="AP1134">
        <v>-39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 x14ac:dyDescent="0.45">
      <c r="A1135" t="s">
        <v>2499</v>
      </c>
      <c r="B1135" t="s">
        <v>79</v>
      </c>
      <c r="C1135" t="s">
        <v>2500</v>
      </c>
      <c r="D1135" t="s">
        <v>81</v>
      </c>
      <c r="E1135" s="2" t="str">
        <f>HYPERLINK("capsilon://?command=openfolder&amp;siteaddress=FAM.docvelocity-na8.net&amp;folderid=FX3EF71CCD-7C20-9AF0-519C-CE99DC2B7485","FX220313830")</f>
        <v>FX220313830</v>
      </c>
      <c r="F1135" t="s">
        <v>19</v>
      </c>
      <c r="G1135" t="s">
        <v>19</v>
      </c>
      <c r="H1135" t="s">
        <v>82</v>
      </c>
      <c r="I1135" t="s">
        <v>2501</v>
      </c>
      <c r="J1135">
        <v>0</v>
      </c>
      <c r="K1135" t="s">
        <v>84</v>
      </c>
      <c r="L1135" t="s">
        <v>85</v>
      </c>
      <c r="M1135" t="s">
        <v>86</v>
      </c>
      <c r="N1135">
        <v>2</v>
      </c>
      <c r="O1135" s="1">
        <v>44655.530451388891</v>
      </c>
      <c r="P1135" s="1">
        <v>44655.539224537039</v>
      </c>
      <c r="Q1135">
        <v>545</v>
      </c>
      <c r="R1135">
        <v>213</v>
      </c>
      <c r="S1135" t="b">
        <v>0</v>
      </c>
      <c r="T1135" t="s">
        <v>87</v>
      </c>
      <c r="U1135" t="b">
        <v>0</v>
      </c>
      <c r="V1135" t="s">
        <v>531</v>
      </c>
      <c r="W1135" s="1">
        <v>44655.532326388886</v>
      </c>
      <c r="X1135">
        <v>144</v>
      </c>
      <c r="Y1135">
        <v>9</v>
      </c>
      <c r="Z1135">
        <v>0</v>
      </c>
      <c r="AA1135">
        <v>9</v>
      </c>
      <c r="AB1135">
        <v>0</v>
      </c>
      <c r="AC1135">
        <v>2</v>
      </c>
      <c r="AD1135">
        <v>-9</v>
      </c>
      <c r="AE1135">
        <v>0</v>
      </c>
      <c r="AF1135">
        <v>0</v>
      </c>
      <c r="AG1135">
        <v>0</v>
      </c>
      <c r="AH1135" t="s">
        <v>182</v>
      </c>
      <c r="AI1135" s="1">
        <v>44655.539224537039</v>
      </c>
      <c r="AJ1135">
        <v>69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-9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 x14ac:dyDescent="0.45">
      <c r="A1136" t="s">
        <v>2502</v>
      </c>
      <c r="B1136" t="s">
        <v>79</v>
      </c>
      <c r="C1136" t="s">
        <v>2503</v>
      </c>
      <c r="D1136" t="s">
        <v>81</v>
      </c>
      <c r="E1136" s="2" t="str">
        <f>HYPERLINK("capsilon://?command=openfolder&amp;siteaddress=FAM.docvelocity-na8.net&amp;folderid=FXFEC20D9E-115D-F3D3-F69D-2799873AC5F2","FX22044723")</f>
        <v>FX22044723</v>
      </c>
      <c r="F1136" t="s">
        <v>19</v>
      </c>
      <c r="G1136" t="s">
        <v>19</v>
      </c>
      <c r="H1136" t="s">
        <v>82</v>
      </c>
      <c r="I1136" t="s">
        <v>2504</v>
      </c>
      <c r="J1136">
        <v>28</v>
      </c>
      <c r="K1136" t="s">
        <v>84</v>
      </c>
      <c r="L1136" t="s">
        <v>85</v>
      </c>
      <c r="M1136" t="s">
        <v>86</v>
      </c>
      <c r="N1136">
        <v>1</v>
      </c>
      <c r="O1136" s="1">
        <v>44671.447141203702</v>
      </c>
      <c r="P1136" s="1">
        <v>44671.599502314813</v>
      </c>
      <c r="Q1136">
        <v>12525</v>
      </c>
      <c r="R1136">
        <v>639</v>
      </c>
      <c r="S1136" t="b">
        <v>0</v>
      </c>
      <c r="T1136" t="s">
        <v>87</v>
      </c>
      <c r="U1136" t="b">
        <v>0</v>
      </c>
      <c r="V1136" t="s">
        <v>88</v>
      </c>
      <c r="W1136" s="1">
        <v>44671.599502314813</v>
      </c>
      <c r="X1136">
        <v>133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28</v>
      </c>
      <c r="AE1136">
        <v>21</v>
      </c>
      <c r="AF1136">
        <v>0</v>
      </c>
      <c r="AG1136">
        <v>4</v>
      </c>
      <c r="AH1136" t="s">
        <v>87</v>
      </c>
      <c r="AI1136" t="s">
        <v>87</v>
      </c>
      <c r="AJ1136" t="s">
        <v>87</v>
      </c>
      <c r="AK1136" t="s">
        <v>87</v>
      </c>
      <c r="AL1136" t="s">
        <v>87</v>
      </c>
      <c r="AM1136" t="s">
        <v>87</v>
      </c>
      <c r="AN1136" t="s">
        <v>87</v>
      </c>
      <c r="AO1136" t="s">
        <v>87</v>
      </c>
      <c r="AP1136" t="s">
        <v>87</v>
      </c>
      <c r="AQ1136" t="s">
        <v>87</v>
      </c>
      <c r="AR1136" t="s">
        <v>87</v>
      </c>
      <c r="AS1136" t="s">
        <v>87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 x14ac:dyDescent="0.45">
      <c r="A1137" t="s">
        <v>2505</v>
      </c>
      <c r="B1137" t="s">
        <v>79</v>
      </c>
      <c r="C1137" t="s">
        <v>2259</v>
      </c>
      <c r="D1137" t="s">
        <v>81</v>
      </c>
      <c r="E1137" s="2" t="str">
        <f>HYPERLINK("capsilon://?command=openfolder&amp;siteaddress=FAM.docvelocity-na8.net&amp;folderid=FX3E456EE3-0DE4-D416-30F1-D538742D9949","FX22044172")</f>
        <v>FX22044172</v>
      </c>
      <c r="F1137" t="s">
        <v>19</v>
      </c>
      <c r="G1137" t="s">
        <v>19</v>
      </c>
      <c r="H1137" t="s">
        <v>82</v>
      </c>
      <c r="I1137" t="s">
        <v>2506</v>
      </c>
      <c r="J1137">
        <v>0</v>
      </c>
      <c r="K1137" t="s">
        <v>84</v>
      </c>
      <c r="L1137" t="s">
        <v>85</v>
      </c>
      <c r="M1137" t="s">
        <v>86</v>
      </c>
      <c r="N1137">
        <v>2</v>
      </c>
      <c r="O1137" s="1">
        <v>44671.452951388892</v>
      </c>
      <c r="P1137" s="1">
        <v>44671.456446759257</v>
      </c>
      <c r="Q1137">
        <v>84</v>
      </c>
      <c r="R1137">
        <v>218</v>
      </c>
      <c r="S1137" t="b">
        <v>0</v>
      </c>
      <c r="T1137" t="s">
        <v>87</v>
      </c>
      <c r="U1137" t="b">
        <v>0</v>
      </c>
      <c r="V1137" t="s">
        <v>148</v>
      </c>
      <c r="W1137" s="1">
        <v>44671.454942129632</v>
      </c>
      <c r="X1137">
        <v>139</v>
      </c>
      <c r="Y1137">
        <v>9</v>
      </c>
      <c r="Z1137">
        <v>0</v>
      </c>
      <c r="AA1137">
        <v>9</v>
      </c>
      <c r="AB1137">
        <v>0</v>
      </c>
      <c r="AC1137">
        <v>2</v>
      </c>
      <c r="AD1137">
        <v>-9</v>
      </c>
      <c r="AE1137">
        <v>0</v>
      </c>
      <c r="AF1137">
        <v>0</v>
      </c>
      <c r="AG1137">
        <v>0</v>
      </c>
      <c r="AH1137" t="s">
        <v>413</v>
      </c>
      <c r="AI1137" s="1">
        <v>44671.456446759257</v>
      </c>
      <c r="AJ1137">
        <v>79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-9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 x14ac:dyDescent="0.45">
      <c r="A1138" t="s">
        <v>2507</v>
      </c>
      <c r="B1138" t="s">
        <v>79</v>
      </c>
      <c r="C1138" t="s">
        <v>2508</v>
      </c>
      <c r="D1138" t="s">
        <v>81</v>
      </c>
      <c r="E1138" s="2" t="str">
        <f>HYPERLINK("capsilon://?command=openfolder&amp;siteaddress=FAM.docvelocity-na8.net&amp;folderid=FX084C0A74-B8B5-A7A5-ABE9-B34A25C6A73D","FX22046531")</f>
        <v>FX22046531</v>
      </c>
      <c r="F1138" t="s">
        <v>19</v>
      </c>
      <c r="G1138" t="s">
        <v>19</v>
      </c>
      <c r="H1138" t="s">
        <v>82</v>
      </c>
      <c r="I1138" t="s">
        <v>2509</v>
      </c>
      <c r="J1138">
        <v>0</v>
      </c>
      <c r="K1138" t="s">
        <v>84</v>
      </c>
      <c r="L1138" t="s">
        <v>85</v>
      </c>
      <c r="M1138" t="s">
        <v>86</v>
      </c>
      <c r="N1138">
        <v>2</v>
      </c>
      <c r="O1138" s="1">
        <v>44671.455949074072</v>
      </c>
      <c r="P1138" s="1">
        <v>44671.467939814815</v>
      </c>
      <c r="Q1138">
        <v>823</v>
      </c>
      <c r="R1138">
        <v>213</v>
      </c>
      <c r="S1138" t="b">
        <v>0</v>
      </c>
      <c r="T1138" t="s">
        <v>87</v>
      </c>
      <c r="U1138" t="b">
        <v>0</v>
      </c>
      <c r="V1138" t="s">
        <v>148</v>
      </c>
      <c r="W1138" s="1">
        <v>44671.457928240743</v>
      </c>
      <c r="X1138">
        <v>156</v>
      </c>
      <c r="Y1138">
        <v>9</v>
      </c>
      <c r="Z1138">
        <v>0</v>
      </c>
      <c r="AA1138">
        <v>9</v>
      </c>
      <c r="AB1138">
        <v>0</v>
      </c>
      <c r="AC1138">
        <v>3</v>
      </c>
      <c r="AD1138">
        <v>-9</v>
      </c>
      <c r="AE1138">
        <v>0</v>
      </c>
      <c r="AF1138">
        <v>0</v>
      </c>
      <c r="AG1138">
        <v>0</v>
      </c>
      <c r="AH1138" t="s">
        <v>1797</v>
      </c>
      <c r="AI1138" s="1">
        <v>44671.467939814815</v>
      </c>
      <c r="AJ1138">
        <v>57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-9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 x14ac:dyDescent="0.45">
      <c r="A1139" t="s">
        <v>2510</v>
      </c>
      <c r="B1139" t="s">
        <v>79</v>
      </c>
      <c r="C1139" t="s">
        <v>2508</v>
      </c>
      <c r="D1139" t="s">
        <v>81</v>
      </c>
      <c r="E1139" s="2" t="str">
        <f>HYPERLINK("capsilon://?command=openfolder&amp;siteaddress=FAM.docvelocity-na8.net&amp;folderid=FX084C0A74-B8B5-A7A5-ABE9-B34A25C6A73D","FX22046531")</f>
        <v>FX22046531</v>
      </c>
      <c r="F1139" t="s">
        <v>19</v>
      </c>
      <c r="G1139" t="s">
        <v>19</v>
      </c>
      <c r="H1139" t="s">
        <v>82</v>
      </c>
      <c r="I1139" t="s">
        <v>2511</v>
      </c>
      <c r="J1139">
        <v>0</v>
      </c>
      <c r="K1139" t="s">
        <v>84</v>
      </c>
      <c r="L1139" t="s">
        <v>85</v>
      </c>
      <c r="M1139" t="s">
        <v>86</v>
      </c>
      <c r="N1139">
        <v>2</v>
      </c>
      <c r="O1139" s="1">
        <v>44671.456157407411</v>
      </c>
      <c r="P1139" s="1">
        <v>44671.468136574076</v>
      </c>
      <c r="Q1139">
        <v>841</v>
      </c>
      <c r="R1139">
        <v>194</v>
      </c>
      <c r="S1139" t="b">
        <v>0</v>
      </c>
      <c r="T1139" t="s">
        <v>87</v>
      </c>
      <c r="U1139" t="b">
        <v>0</v>
      </c>
      <c r="V1139" t="s">
        <v>148</v>
      </c>
      <c r="W1139" s="1">
        <v>44671.459444444445</v>
      </c>
      <c r="X1139">
        <v>130</v>
      </c>
      <c r="Y1139">
        <v>9</v>
      </c>
      <c r="Z1139">
        <v>0</v>
      </c>
      <c r="AA1139">
        <v>9</v>
      </c>
      <c r="AB1139">
        <v>0</v>
      </c>
      <c r="AC1139">
        <v>3</v>
      </c>
      <c r="AD1139">
        <v>-9</v>
      </c>
      <c r="AE1139">
        <v>0</v>
      </c>
      <c r="AF1139">
        <v>0</v>
      </c>
      <c r="AG1139">
        <v>0</v>
      </c>
      <c r="AH1139" t="s">
        <v>413</v>
      </c>
      <c r="AI1139" s="1">
        <v>44671.468136574076</v>
      </c>
      <c r="AJ1139">
        <v>64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-9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 x14ac:dyDescent="0.45">
      <c r="A1140" t="s">
        <v>2512</v>
      </c>
      <c r="B1140" t="s">
        <v>79</v>
      </c>
      <c r="C1140" t="s">
        <v>2375</v>
      </c>
      <c r="D1140" t="s">
        <v>81</v>
      </c>
      <c r="E1140" s="2" t="str">
        <f>HYPERLINK("capsilon://?command=openfolder&amp;siteaddress=FAM.docvelocity-na8.net&amp;folderid=FX301071B5-5AC1-67D1-BD84-A1C95D0A0B12","FX22046483")</f>
        <v>FX22046483</v>
      </c>
      <c r="F1140" t="s">
        <v>19</v>
      </c>
      <c r="G1140" t="s">
        <v>19</v>
      </c>
      <c r="H1140" t="s">
        <v>82</v>
      </c>
      <c r="I1140" t="s">
        <v>2513</v>
      </c>
      <c r="J1140">
        <v>0</v>
      </c>
      <c r="K1140" t="s">
        <v>84</v>
      </c>
      <c r="L1140" t="s">
        <v>85</v>
      </c>
      <c r="M1140" t="s">
        <v>86</v>
      </c>
      <c r="N1140">
        <v>2</v>
      </c>
      <c r="O1140" s="1">
        <v>44671.460949074077</v>
      </c>
      <c r="P1140" s="1">
        <v>44671.468611111108</v>
      </c>
      <c r="Q1140">
        <v>466</v>
      </c>
      <c r="R1140">
        <v>196</v>
      </c>
      <c r="S1140" t="b">
        <v>0</v>
      </c>
      <c r="T1140" t="s">
        <v>87</v>
      </c>
      <c r="U1140" t="b">
        <v>0</v>
      </c>
      <c r="V1140" t="s">
        <v>148</v>
      </c>
      <c r="W1140" s="1">
        <v>44671.462627314817</v>
      </c>
      <c r="X1140">
        <v>139</v>
      </c>
      <c r="Y1140">
        <v>9</v>
      </c>
      <c r="Z1140">
        <v>0</v>
      </c>
      <c r="AA1140">
        <v>9</v>
      </c>
      <c r="AB1140">
        <v>0</v>
      </c>
      <c r="AC1140">
        <v>2</v>
      </c>
      <c r="AD1140">
        <v>-9</v>
      </c>
      <c r="AE1140">
        <v>0</v>
      </c>
      <c r="AF1140">
        <v>0</v>
      </c>
      <c r="AG1140">
        <v>0</v>
      </c>
      <c r="AH1140" t="s">
        <v>1797</v>
      </c>
      <c r="AI1140" s="1">
        <v>44671.468611111108</v>
      </c>
      <c r="AJ1140">
        <v>57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-9</v>
      </c>
      <c r="AQ1140">
        <v>0</v>
      </c>
      <c r="AR1140">
        <v>0</v>
      </c>
      <c r="AS1140">
        <v>0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 x14ac:dyDescent="0.45">
      <c r="A1141" t="s">
        <v>2514</v>
      </c>
      <c r="B1141" t="s">
        <v>79</v>
      </c>
      <c r="C1141" t="s">
        <v>2515</v>
      </c>
      <c r="D1141" t="s">
        <v>81</v>
      </c>
      <c r="E1141" s="2" t="str">
        <f>HYPERLINK("capsilon://?command=openfolder&amp;siteaddress=FAM.docvelocity-na8.net&amp;folderid=FX55A927A7-50FE-0ACE-818E-14348FF88AA5","FX22046187")</f>
        <v>FX22046187</v>
      </c>
      <c r="F1141" t="s">
        <v>19</v>
      </c>
      <c r="G1141" t="s">
        <v>19</v>
      </c>
      <c r="H1141" t="s">
        <v>82</v>
      </c>
      <c r="I1141" t="s">
        <v>2516</v>
      </c>
      <c r="J1141">
        <v>66</v>
      </c>
      <c r="K1141" t="s">
        <v>84</v>
      </c>
      <c r="L1141" t="s">
        <v>85</v>
      </c>
      <c r="M1141" t="s">
        <v>86</v>
      </c>
      <c r="N1141">
        <v>2</v>
      </c>
      <c r="O1141" s="1">
        <v>44671.473263888889</v>
      </c>
      <c r="P1141" s="1">
        <v>44671.495891203704</v>
      </c>
      <c r="Q1141">
        <v>681</v>
      </c>
      <c r="R1141">
        <v>1274</v>
      </c>
      <c r="S1141" t="b">
        <v>0</v>
      </c>
      <c r="T1141" t="s">
        <v>87</v>
      </c>
      <c r="U1141" t="b">
        <v>0</v>
      </c>
      <c r="V1141" t="s">
        <v>98</v>
      </c>
      <c r="W1141" s="1">
        <v>44671.489305555559</v>
      </c>
      <c r="X1141">
        <v>882</v>
      </c>
      <c r="Y1141">
        <v>61</v>
      </c>
      <c r="Z1141">
        <v>0</v>
      </c>
      <c r="AA1141">
        <v>61</v>
      </c>
      <c r="AB1141">
        <v>0</v>
      </c>
      <c r="AC1141">
        <v>6</v>
      </c>
      <c r="AD1141">
        <v>5</v>
      </c>
      <c r="AE1141">
        <v>0</v>
      </c>
      <c r="AF1141">
        <v>0</v>
      </c>
      <c r="AG1141">
        <v>0</v>
      </c>
      <c r="AH1141" t="s">
        <v>442</v>
      </c>
      <c r="AI1141" s="1">
        <v>44671.495891203704</v>
      </c>
      <c r="AJ1141">
        <v>275</v>
      </c>
      <c r="AK1141">
        <v>0</v>
      </c>
      <c r="AL1141">
        <v>0</v>
      </c>
      <c r="AM1141">
        <v>0</v>
      </c>
      <c r="AN1141">
        <v>5</v>
      </c>
      <c r="AO1141">
        <v>0</v>
      </c>
      <c r="AP1141">
        <v>5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 x14ac:dyDescent="0.45">
      <c r="A1142" t="s">
        <v>2517</v>
      </c>
      <c r="B1142" t="s">
        <v>79</v>
      </c>
      <c r="C1142" t="s">
        <v>2515</v>
      </c>
      <c r="D1142" t="s">
        <v>81</v>
      </c>
      <c r="E1142" s="2" t="str">
        <f>HYPERLINK("capsilon://?command=openfolder&amp;siteaddress=FAM.docvelocity-na8.net&amp;folderid=FX55A927A7-50FE-0ACE-818E-14348FF88AA5","FX22046187")</f>
        <v>FX22046187</v>
      </c>
      <c r="F1142" t="s">
        <v>19</v>
      </c>
      <c r="G1142" t="s">
        <v>19</v>
      </c>
      <c r="H1142" t="s">
        <v>82</v>
      </c>
      <c r="I1142" t="s">
        <v>2518</v>
      </c>
      <c r="J1142">
        <v>28</v>
      </c>
      <c r="K1142" t="s">
        <v>84</v>
      </c>
      <c r="L1142" t="s">
        <v>85</v>
      </c>
      <c r="M1142" t="s">
        <v>86</v>
      </c>
      <c r="N1142">
        <v>2</v>
      </c>
      <c r="O1142" s="1">
        <v>44671.473344907405</v>
      </c>
      <c r="P1142" s="1">
        <v>44671.497557870367</v>
      </c>
      <c r="Q1142">
        <v>1767</v>
      </c>
      <c r="R1142">
        <v>325</v>
      </c>
      <c r="S1142" t="b">
        <v>0</v>
      </c>
      <c r="T1142" t="s">
        <v>87</v>
      </c>
      <c r="U1142" t="b">
        <v>0</v>
      </c>
      <c r="V1142" t="s">
        <v>148</v>
      </c>
      <c r="W1142" s="1">
        <v>44671.481238425928</v>
      </c>
      <c r="X1142">
        <v>182</v>
      </c>
      <c r="Y1142">
        <v>21</v>
      </c>
      <c r="Z1142">
        <v>0</v>
      </c>
      <c r="AA1142">
        <v>21</v>
      </c>
      <c r="AB1142">
        <v>0</v>
      </c>
      <c r="AC1142">
        <v>1</v>
      </c>
      <c r="AD1142">
        <v>7</v>
      </c>
      <c r="AE1142">
        <v>0</v>
      </c>
      <c r="AF1142">
        <v>0</v>
      </c>
      <c r="AG1142">
        <v>0</v>
      </c>
      <c r="AH1142" t="s">
        <v>442</v>
      </c>
      <c r="AI1142" s="1">
        <v>44671.497557870367</v>
      </c>
      <c r="AJ1142">
        <v>143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7</v>
      </c>
      <c r="AQ1142">
        <v>0</v>
      </c>
      <c r="AR1142">
        <v>0</v>
      </c>
      <c r="AS1142">
        <v>0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 x14ac:dyDescent="0.45">
      <c r="A1143" t="s">
        <v>2519</v>
      </c>
      <c r="B1143" t="s">
        <v>79</v>
      </c>
      <c r="C1143" t="s">
        <v>2515</v>
      </c>
      <c r="D1143" t="s">
        <v>81</v>
      </c>
      <c r="E1143" s="2" t="str">
        <f>HYPERLINK("capsilon://?command=openfolder&amp;siteaddress=FAM.docvelocity-na8.net&amp;folderid=FX55A927A7-50FE-0ACE-818E-14348FF88AA5","FX22046187")</f>
        <v>FX22046187</v>
      </c>
      <c r="F1143" t="s">
        <v>19</v>
      </c>
      <c r="G1143" t="s">
        <v>19</v>
      </c>
      <c r="H1143" t="s">
        <v>82</v>
      </c>
      <c r="I1143" t="s">
        <v>2520</v>
      </c>
      <c r="J1143">
        <v>28</v>
      </c>
      <c r="K1143" t="s">
        <v>84</v>
      </c>
      <c r="L1143" t="s">
        <v>85</v>
      </c>
      <c r="M1143" t="s">
        <v>86</v>
      </c>
      <c r="N1143">
        <v>2</v>
      </c>
      <c r="O1143" s="1">
        <v>44671.473599537036</v>
      </c>
      <c r="P1143" s="1">
        <v>44671.497523148151</v>
      </c>
      <c r="Q1143">
        <v>1782</v>
      </c>
      <c r="R1143">
        <v>285</v>
      </c>
      <c r="S1143" t="b">
        <v>0</v>
      </c>
      <c r="T1143" t="s">
        <v>87</v>
      </c>
      <c r="U1143" t="b">
        <v>0</v>
      </c>
      <c r="V1143" t="s">
        <v>148</v>
      </c>
      <c r="W1143" s="1">
        <v>44671.482997685183</v>
      </c>
      <c r="X1143">
        <v>151</v>
      </c>
      <c r="Y1143">
        <v>21</v>
      </c>
      <c r="Z1143">
        <v>0</v>
      </c>
      <c r="AA1143">
        <v>21</v>
      </c>
      <c r="AB1143">
        <v>0</v>
      </c>
      <c r="AC1143">
        <v>0</v>
      </c>
      <c r="AD1143">
        <v>7</v>
      </c>
      <c r="AE1143">
        <v>0</v>
      </c>
      <c r="AF1143">
        <v>0</v>
      </c>
      <c r="AG1143">
        <v>0</v>
      </c>
      <c r="AH1143" t="s">
        <v>479</v>
      </c>
      <c r="AI1143" s="1">
        <v>44671.497523148151</v>
      </c>
      <c r="AJ1143">
        <v>134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7</v>
      </c>
      <c r="AQ1143">
        <v>0</v>
      </c>
      <c r="AR1143">
        <v>0</v>
      </c>
      <c r="AS1143">
        <v>0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 x14ac:dyDescent="0.45">
      <c r="A1144" t="s">
        <v>2521</v>
      </c>
      <c r="B1144" t="s">
        <v>79</v>
      </c>
      <c r="C1144" t="s">
        <v>2515</v>
      </c>
      <c r="D1144" t="s">
        <v>81</v>
      </c>
      <c r="E1144" s="2" t="str">
        <f>HYPERLINK("capsilon://?command=openfolder&amp;siteaddress=FAM.docvelocity-na8.net&amp;folderid=FX55A927A7-50FE-0ACE-818E-14348FF88AA5","FX22046187")</f>
        <v>FX22046187</v>
      </c>
      <c r="F1144" t="s">
        <v>19</v>
      </c>
      <c r="G1144" t="s">
        <v>19</v>
      </c>
      <c r="H1144" t="s">
        <v>82</v>
      </c>
      <c r="I1144" t="s">
        <v>2522</v>
      </c>
      <c r="J1144">
        <v>68</v>
      </c>
      <c r="K1144" t="s">
        <v>84</v>
      </c>
      <c r="L1144" t="s">
        <v>85</v>
      </c>
      <c r="M1144" t="s">
        <v>86</v>
      </c>
      <c r="N1144">
        <v>1</v>
      </c>
      <c r="O1144" s="1">
        <v>44671.473854166667</v>
      </c>
      <c r="P1144" s="1">
        <v>44671.600219907406</v>
      </c>
      <c r="Q1144">
        <v>10621</v>
      </c>
      <c r="R1144">
        <v>297</v>
      </c>
      <c r="S1144" t="b">
        <v>0</v>
      </c>
      <c r="T1144" t="s">
        <v>87</v>
      </c>
      <c r="U1144" t="b">
        <v>0</v>
      </c>
      <c r="V1144" t="s">
        <v>88</v>
      </c>
      <c r="W1144" s="1">
        <v>44671.600219907406</v>
      </c>
      <c r="X1144">
        <v>61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68</v>
      </c>
      <c r="AE1144">
        <v>63</v>
      </c>
      <c r="AF1144">
        <v>0</v>
      </c>
      <c r="AG1144">
        <v>2</v>
      </c>
      <c r="AH1144" t="s">
        <v>87</v>
      </c>
      <c r="AI1144" t="s">
        <v>87</v>
      </c>
      <c r="AJ1144" t="s">
        <v>87</v>
      </c>
      <c r="AK1144" t="s">
        <v>87</v>
      </c>
      <c r="AL1144" t="s">
        <v>87</v>
      </c>
      <c r="AM1144" t="s">
        <v>87</v>
      </c>
      <c r="AN1144" t="s">
        <v>87</v>
      </c>
      <c r="AO1144" t="s">
        <v>87</v>
      </c>
      <c r="AP1144" t="s">
        <v>87</v>
      </c>
      <c r="AQ1144" t="s">
        <v>87</v>
      </c>
      <c r="AR1144" t="s">
        <v>87</v>
      </c>
      <c r="AS1144" t="s">
        <v>87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 x14ac:dyDescent="0.45">
      <c r="A1145" t="s">
        <v>2523</v>
      </c>
      <c r="B1145" t="s">
        <v>79</v>
      </c>
      <c r="C1145" t="s">
        <v>2524</v>
      </c>
      <c r="D1145" t="s">
        <v>81</v>
      </c>
      <c r="E1145" s="2" t="str">
        <f>HYPERLINK("capsilon://?command=openfolder&amp;siteaddress=FAM.docvelocity-na8.net&amp;folderid=FX9B28C38C-EB74-538E-DE72-AA76E34B361A","FX22045637")</f>
        <v>FX22045637</v>
      </c>
      <c r="F1145" t="s">
        <v>19</v>
      </c>
      <c r="G1145" t="s">
        <v>19</v>
      </c>
      <c r="H1145" t="s">
        <v>82</v>
      </c>
      <c r="I1145" t="s">
        <v>2525</v>
      </c>
      <c r="J1145">
        <v>82</v>
      </c>
      <c r="K1145" t="s">
        <v>84</v>
      </c>
      <c r="L1145" t="s">
        <v>85</v>
      </c>
      <c r="M1145" t="s">
        <v>86</v>
      </c>
      <c r="N1145">
        <v>2</v>
      </c>
      <c r="O1145" s="1">
        <v>44671.476655092592</v>
      </c>
      <c r="P1145" s="1">
        <v>44671.501863425925</v>
      </c>
      <c r="Q1145">
        <v>1676</v>
      </c>
      <c r="R1145">
        <v>502</v>
      </c>
      <c r="S1145" t="b">
        <v>0</v>
      </c>
      <c r="T1145" t="s">
        <v>87</v>
      </c>
      <c r="U1145" t="b">
        <v>0</v>
      </c>
      <c r="V1145" t="s">
        <v>531</v>
      </c>
      <c r="W1145" s="1">
        <v>44671.486157407409</v>
      </c>
      <c r="X1145">
        <v>342</v>
      </c>
      <c r="Y1145">
        <v>77</v>
      </c>
      <c r="Z1145">
        <v>0</v>
      </c>
      <c r="AA1145">
        <v>77</v>
      </c>
      <c r="AB1145">
        <v>0</v>
      </c>
      <c r="AC1145">
        <v>3</v>
      </c>
      <c r="AD1145">
        <v>5</v>
      </c>
      <c r="AE1145">
        <v>0</v>
      </c>
      <c r="AF1145">
        <v>0</v>
      </c>
      <c r="AG1145">
        <v>0</v>
      </c>
      <c r="AH1145" t="s">
        <v>442</v>
      </c>
      <c r="AI1145" s="1">
        <v>44671.501863425925</v>
      </c>
      <c r="AJ1145">
        <v>154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5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 x14ac:dyDescent="0.45">
      <c r="A1146" t="s">
        <v>2526</v>
      </c>
      <c r="B1146" t="s">
        <v>79</v>
      </c>
      <c r="C1146" t="s">
        <v>2524</v>
      </c>
      <c r="D1146" t="s">
        <v>81</v>
      </c>
      <c r="E1146" s="2" t="str">
        <f>HYPERLINK("capsilon://?command=openfolder&amp;siteaddress=FAM.docvelocity-na8.net&amp;folderid=FX9B28C38C-EB74-538E-DE72-AA76E34B361A","FX22045637")</f>
        <v>FX22045637</v>
      </c>
      <c r="F1146" t="s">
        <v>19</v>
      </c>
      <c r="G1146" t="s">
        <v>19</v>
      </c>
      <c r="H1146" t="s">
        <v>82</v>
      </c>
      <c r="I1146" t="s">
        <v>2527</v>
      </c>
      <c r="J1146">
        <v>67</v>
      </c>
      <c r="K1146" t="s">
        <v>84</v>
      </c>
      <c r="L1146" t="s">
        <v>85</v>
      </c>
      <c r="M1146" t="s">
        <v>86</v>
      </c>
      <c r="N1146">
        <v>2</v>
      </c>
      <c r="O1146" s="1">
        <v>44671.476817129631</v>
      </c>
      <c r="P1146" s="1">
        <v>44671.500069444446</v>
      </c>
      <c r="Q1146">
        <v>1437</v>
      </c>
      <c r="R1146">
        <v>572</v>
      </c>
      <c r="S1146" t="b">
        <v>0</v>
      </c>
      <c r="T1146" t="s">
        <v>87</v>
      </c>
      <c r="U1146" t="b">
        <v>0</v>
      </c>
      <c r="V1146" t="s">
        <v>189</v>
      </c>
      <c r="W1146" s="1">
        <v>44671.486666666664</v>
      </c>
      <c r="X1146">
        <v>356</v>
      </c>
      <c r="Y1146">
        <v>62</v>
      </c>
      <c r="Z1146">
        <v>0</v>
      </c>
      <c r="AA1146">
        <v>62</v>
      </c>
      <c r="AB1146">
        <v>0</v>
      </c>
      <c r="AC1146">
        <v>4</v>
      </c>
      <c r="AD1146">
        <v>5</v>
      </c>
      <c r="AE1146">
        <v>0</v>
      </c>
      <c r="AF1146">
        <v>0</v>
      </c>
      <c r="AG1146">
        <v>0</v>
      </c>
      <c r="AH1146" t="s">
        <v>442</v>
      </c>
      <c r="AI1146" s="1">
        <v>44671.500069444446</v>
      </c>
      <c r="AJ1146">
        <v>216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5</v>
      </c>
      <c r="AQ1146">
        <v>0</v>
      </c>
      <c r="AR1146">
        <v>0</v>
      </c>
      <c r="AS1146">
        <v>0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 x14ac:dyDescent="0.45">
      <c r="A1147" t="s">
        <v>2528</v>
      </c>
      <c r="B1147" t="s">
        <v>79</v>
      </c>
      <c r="C1147" t="s">
        <v>2524</v>
      </c>
      <c r="D1147" t="s">
        <v>81</v>
      </c>
      <c r="E1147" s="2" t="str">
        <f>HYPERLINK("capsilon://?command=openfolder&amp;siteaddress=FAM.docvelocity-na8.net&amp;folderid=FX9B28C38C-EB74-538E-DE72-AA76E34B361A","FX22045637")</f>
        <v>FX22045637</v>
      </c>
      <c r="F1147" t="s">
        <v>19</v>
      </c>
      <c r="G1147" t="s">
        <v>19</v>
      </c>
      <c r="H1147" t="s">
        <v>82</v>
      </c>
      <c r="I1147" t="s">
        <v>2529</v>
      </c>
      <c r="J1147">
        <v>0</v>
      </c>
      <c r="K1147" t="s">
        <v>84</v>
      </c>
      <c r="L1147" t="s">
        <v>85</v>
      </c>
      <c r="M1147" t="s">
        <v>86</v>
      </c>
      <c r="N1147">
        <v>2</v>
      </c>
      <c r="O1147" s="1">
        <v>44671.47693287037</v>
      </c>
      <c r="P1147" s="1">
        <v>44671.502986111111</v>
      </c>
      <c r="Q1147">
        <v>1694</v>
      </c>
      <c r="R1147">
        <v>557</v>
      </c>
      <c r="S1147" t="b">
        <v>0</v>
      </c>
      <c r="T1147" t="s">
        <v>87</v>
      </c>
      <c r="U1147" t="b">
        <v>0</v>
      </c>
      <c r="V1147" t="s">
        <v>148</v>
      </c>
      <c r="W1147" s="1">
        <v>44671.488182870373</v>
      </c>
      <c r="X1147">
        <v>420</v>
      </c>
      <c r="Y1147">
        <v>37</v>
      </c>
      <c r="Z1147">
        <v>0</v>
      </c>
      <c r="AA1147">
        <v>37</v>
      </c>
      <c r="AB1147">
        <v>0</v>
      </c>
      <c r="AC1147">
        <v>16</v>
      </c>
      <c r="AD1147">
        <v>-37</v>
      </c>
      <c r="AE1147">
        <v>0</v>
      </c>
      <c r="AF1147">
        <v>0</v>
      </c>
      <c r="AG1147">
        <v>0</v>
      </c>
      <c r="AH1147" t="s">
        <v>479</v>
      </c>
      <c r="AI1147" s="1">
        <v>44671.502986111111</v>
      </c>
      <c r="AJ1147">
        <v>137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-37</v>
      </c>
      <c r="AQ1147">
        <v>0</v>
      </c>
      <c r="AR1147">
        <v>0</v>
      </c>
      <c r="AS1147">
        <v>0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 x14ac:dyDescent="0.45">
      <c r="A1148" t="s">
        <v>2530</v>
      </c>
      <c r="B1148" t="s">
        <v>79</v>
      </c>
      <c r="C1148" t="s">
        <v>2524</v>
      </c>
      <c r="D1148" t="s">
        <v>81</v>
      </c>
      <c r="E1148" s="2" t="str">
        <f>HYPERLINK("capsilon://?command=openfolder&amp;siteaddress=FAM.docvelocity-na8.net&amp;folderid=FX9B28C38C-EB74-538E-DE72-AA76E34B361A","FX22045637")</f>
        <v>FX22045637</v>
      </c>
      <c r="F1148" t="s">
        <v>19</v>
      </c>
      <c r="G1148" t="s">
        <v>19</v>
      </c>
      <c r="H1148" t="s">
        <v>82</v>
      </c>
      <c r="I1148" t="s">
        <v>2531</v>
      </c>
      <c r="J1148">
        <v>28</v>
      </c>
      <c r="K1148" t="s">
        <v>84</v>
      </c>
      <c r="L1148" t="s">
        <v>85</v>
      </c>
      <c r="M1148" t="s">
        <v>86</v>
      </c>
      <c r="N1148">
        <v>2</v>
      </c>
      <c r="O1148" s="1">
        <v>44671.477372685185</v>
      </c>
      <c r="P1148" s="1">
        <v>44671.503298611111</v>
      </c>
      <c r="Q1148">
        <v>1599</v>
      </c>
      <c r="R1148">
        <v>641</v>
      </c>
      <c r="S1148" t="b">
        <v>0</v>
      </c>
      <c r="T1148" t="s">
        <v>87</v>
      </c>
      <c r="U1148" t="b">
        <v>0</v>
      </c>
      <c r="V1148" t="s">
        <v>531</v>
      </c>
      <c r="W1148" s="1">
        <v>44671.494780092595</v>
      </c>
      <c r="X1148">
        <v>172</v>
      </c>
      <c r="Y1148">
        <v>21</v>
      </c>
      <c r="Z1148">
        <v>0</v>
      </c>
      <c r="AA1148">
        <v>21</v>
      </c>
      <c r="AB1148">
        <v>0</v>
      </c>
      <c r="AC1148">
        <v>0</v>
      </c>
      <c r="AD1148">
        <v>7</v>
      </c>
      <c r="AE1148">
        <v>0</v>
      </c>
      <c r="AF1148">
        <v>0</v>
      </c>
      <c r="AG1148">
        <v>0</v>
      </c>
      <c r="AH1148" t="s">
        <v>442</v>
      </c>
      <c r="AI1148" s="1">
        <v>44671.503298611111</v>
      </c>
      <c r="AJ1148">
        <v>123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7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 x14ac:dyDescent="0.45">
      <c r="A1149" t="s">
        <v>2532</v>
      </c>
      <c r="B1149" t="s">
        <v>79</v>
      </c>
      <c r="C1149" t="s">
        <v>2524</v>
      </c>
      <c r="D1149" t="s">
        <v>81</v>
      </c>
      <c r="E1149" s="2" t="str">
        <f>HYPERLINK("capsilon://?command=openfolder&amp;siteaddress=FAM.docvelocity-na8.net&amp;folderid=FX9B28C38C-EB74-538E-DE72-AA76E34B361A","FX22045637")</f>
        <v>FX22045637</v>
      </c>
      <c r="F1149" t="s">
        <v>19</v>
      </c>
      <c r="G1149" t="s">
        <v>19</v>
      </c>
      <c r="H1149" t="s">
        <v>82</v>
      </c>
      <c r="I1149" t="s">
        <v>2533</v>
      </c>
      <c r="J1149">
        <v>28</v>
      </c>
      <c r="K1149" t="s">
        <v>84</v>
      </c>
      <c r="L1149" t="s">
        <v>85</v>
      </c>
      <c r="M1149" t="s">
        <v>86</v>
      </c>
      <c r="N1149">
        <v>2</v>
      </c>
      <c r="O1149" s="1">
        <v>44671.477534722224</v>
      </c>
      <c r="P1149" s="1">
        <v>44671.504664351851</v>
      </c>
      <c r="Q1149">
        <v>2051</v>
      </c>
      <c r="R1149">
        <v>293</v>
      </c>
      <c r="S1149" t="b">
        <v>0</v>
      </c>
      <c r="T1149" t="s">
        <v>87</v>
      </c>
      <c r="U1149" t="b">
        <v>0</v>
      </c>
      <c r="V1149" t="s">
        <v>189</v>
      </c>
      <c r="W1149" s="1">
        <v>44671.488391203704</v>
      </c>
      <c r="X1149">
        <v>149</v>
      </c>
      <c r="Y1149">
        <v>21</v>
      </c>
      <c r="Z1149">
        <v>0</v>
      </c>
      <c r="AA1149">
        <v>21</v>
      </c>
      <c r="AB1149">
        <v>0</v>
      </c>
      <c r="AC1149">
        <v>1</v>
      </c>
      <c r="AD1149">
        <v>7</v>
      </c>
      <c r="AE1149">
        <v>0</v>
      </c>
      <c r="AF1149">
        <v>0</v>
      </c>
      <c r="AG1149">
        <v>0</v>
      </c>
      <c r="AH1149" t="s">
        <v>479</v>
      </c>
      <c r="AI1149" s="1">
        <v>44671.504664351851</v>
      </c>
      <c r="AJ1149">
        <v>144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7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 x14ac:dyDescent="0.45">
      <c r="A1150" t="s">
        <v>2534</v>
      </c>
      <c r="B1150" t="s">
        <v>79</v>
      </c>
      <c r="C1150" t="s">
        <v>2535</v>
      </c>
      <c r="D1150" t="s">
        <v>81</v>
      </c>
      <c r="E1150" s="2" t="str">
        <f>HYPERLINK("capsilon://?command=openfolder&amp;siteaddress=FAM.docvelocity-na8.net&amp;folderid=FX3C93065B-6AF7-B70F-9EAA-CA31AF590300","FX22047455")</f>
        <v>FX22047455</v>
      </c>
      <c r="F1150" t="s">
        <v>19</v>
      </c>
      <c r="G1150" t="s">
        <v>19</v>
      </c>
      <c r="H1150" t="s">
        <v>82</v>
      </c>
      <c r="I1150" t="s">
        <v>2536</v>
      </c>
      <c r="J1150">
        <v>407</v>
      </c>
      <c r="K1150" t="s">
        <v>84</v>
      </c>
      <c r="L1150" t="s">
        <v>85</v>
      </c>
      <c r="M1150" t="s">
        <v>86</v>
      </c>
      <c r="N1150">
        <v>1</v>
      </c>
      <c r="O1150" s="1">
        <v>44671.480763888889</v>
      </c>
      <c r="P1150" s="1">
        <v>44671.605555555558</v>
      </c>
      <c r="Q1150">
        <v>10173</v>
      </c>
      <c r="R1150">
        <v>609</v>
      </c>
      <c r="S1150" t="b">
        <v>0</v>
      </c>
      <c r="T1150" t="s">
        <v>87</v>
      </c>
      <c r="U1150" t="b">
        <v>0</v>
      </c>
      <c r="V1150" t="s">
        <v>88</v>
      </c>
      <c r="W1150" s="1">
        <v>44671.605555555558</v>
      </c>
      <c r="X1150">
        <v>460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407</v>
      </c>
      <c r="AE1150">
        <v>383</v>
      </c>
      <c r="AF1150">
        <v>0</v>
      </c>
      <c r="AG1150">
        <v>11</v>
      </c>
      <c r="AH1150" t="s">
        <v>87</v>
      </c>
      <c r="AI1150" t="s">
        <v>87</v>
      </c>
      <c r="AJ1150" t="s">
        <v>87</v>
      </c>
      <c r="AK1150" t="s">
        <v>87</v>
      </c>
      <c r="AL1150" t="s">
        <v>87</v>
      </c>
      <c r="AM1150" t="s">
        <v>87</v>
      </c>
      <c r="AN1150" t="s">
        <v>87</v>
      </c>
      <c r="AO1150" t="s">
        <v>87</v>
      </c>
      <c r="AP1150" t="s">
        <v>87</v>
      </c>
      <c r="AQ1150" t="s">
        <v>87</v>
      </c>
      <c r="AR1150" t="s">
        <v>87</v>
      </c>
      <c r="AS1150" t="s">
        <v>87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 x14ac:dyDescent="0.45">
      <c r="A1151" t="s">
        <v>2537</v>
      </c>
      <c r="B1151" t="s">
        <v>79</v>
      </c>
      <c r="C1151" t="s">
        <v>2538</v>
      </c>
      <c r="D1151" t="s">
        <v>81</v>
      </c>
      <c r="E1151" s="2" t="str">
        <f>HYPERLINK("capsilon://?command=openfolder&amp;siteaddress=FAM.docvelocity-na8.net&amp;folderid=FX6B3C6F10-CD24-BA15-F2D0-A585D9F591C2","FX22046742")</f>
        <v>FX22046742</v>
      </c>
      <c r="F1151" t="s">
        <v>19</v>
      </c>
      <c r="G1151" t="s">
        <v>19</v>
      </c>
      <c r="H1151" t="s">
        <v>82</v>
      </c>
      <c r="I1151" t="s">
        <v>2539</v>
      </c>
      <c r="J1151">
        <v>0</v>
      </c>
      <c r="K1151" t="s">
        <v>84</v>
      </c>
      <c r="L1151" t="s">
        <v>85</v>
      </c>
      <c r="M1151" t="s">
        <v>86</v>
      </c>
      <c r="N1151">
        <v>2</v>
      </c>
      <c r="O1151" s="1">
        <v>44671.481805555559</v>
      </c>
      <c r="P1151" s="1">
        <v>44671.504282407404</v>
      </c>
      <c r="Q1151">
        <v>1747</v>
      </c>
      <c r="R1151">
        <v>195</v>
      </c>
      <c r="S1151" t="b">
        <v>0</v>
      </c>
      <c r="T1151" t="s">
        <v>87</v>
      </c>
      <c r="U1151" t="b">
        <v>0</v>
      </c>
      <c r="V1151" t="s">
        <v>189</v>
      </c>
      <c r="W1151" s="1">
        <v>44671.489687499998</v>
      </c>
      <c r="X1151">
        <v>111</v>
      </c>
      <c r="Y1151">
        <v>9</v>
      </c>
      <c r="Z1151">
        <v>0</v>
      </c>
      <c r="AA1151">
        <v>9</v>
      </c>
      <c r="AB1151">
        <v>0</v>
      </c>
      <c r="AC1151">
        <v>2</v>
      </c>
      <c r="AD1151">
        <v>-9</v>
      </c>
      <c r="AE1151">
        <v>0</v>
      </c>
      <c r="AF1151">
        <v>0</v>
      </c>
      <c r="AG1151">
        <v>0</v>
      </c>
      <c r="AH1151" t="s">
        <v>442</v>
      </c>
      <c r="AI1151" s="1">
        <v>44671.504282407404</v>
      </c>
      <c r="AJ1151">
        <v>84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-9</v>
      </c>
      <c r="AQ1151">
        <v>0</v>
      </c>
      <c r="AR1151">
        <v>0</v>
      </c>
      <c r="AS1151">
        <v>0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 x14ac:dyDescent="0.45">
      <c r="A1152" t="s">
        <v>2540</v>
      </c>
      <c r="B1152" t="s">
        <v>79</v>
      </c>
      <c r="C1152" t="s">
        <v>1942</v>
      </c>
      <c r="D1152" t="s">
        <v>81</v>
      </c>
      <c r="E1152" s="2" t="str">
        <f>HYPERLINK("capsilon://?command=openfolder&amp;siteaddress=FAM.docvelocity-na8.net&amp;folderid=FXFC4E9E3F-4578-A371-DD8D-F67440870A1E","FX22043748")</f>
        <v>FX22043748</v>
      </c>
      <c r="F1152" t="s">
        <v>19</v>
      </c>
      <c r="G1152" t="s">
        <v>19</v>
      </c>
      <c r="H1152" t="s">
        <v>82</v>
      </c>
      <c r="I1152" t="s">
        <v>2541</v>
      </c>
      <c r="J1152">
        <v>0</v>
      </c>
      <c r="K1152" t="s">
        <v>84</v>
      </c>
      <c r="L1152" t="s">
        <v>85</v>
      </c>
      <c r="M1152" t="s">
        <v>86</v>
      </c>
      <c r="N1152">
        <v>2</v>
      </c>
      <c r="O1152" s="1">
        <v>44671.482071759259</v>
      </c>
      <c r="P1152" s="1">
        <v>44671.505428240744</v>
      </c>
      <c r="Q1152">
        <v>1496</v>
      </c>
      <c r="R1152">
        <v>522</v>
      </c>
      <c r="S1152" t="b">
        <v>0</v>
      </c>
      <c r="T1152" t="s">
        <v>87</v>
      </c>
      <c r="U1152" t="b">
        <v>0</v>
      </c>
      <c r="V1152" t="s">
        <v>148</v>
      </c>
      <c r="W1152" s="1">
        <v>44671.493252314816</v>
      </c>
      <c r="X1152">
        <v>410</v>
      </c>
      <c r="Y1152">
        <v>37</v>
      </c>
      <c r="Z1152">
        <v>0</v>
      </c>
      <c r="AA1152">
        <v>37</v>
      </c>
      <c r="AB1152">
        <v>0</v>
      </c>
      <c r="AC1152">
        <v>20</v>
      </c>
      <c r="AD1152">
        <v>-37</v>
      </c>
      <c r="AE1152">
        <v>0</v>
      </c>
      <c r="AF1152">
        <v>0</v>
      </c>
      <c r="AG1152">
        <v>0</v>
      </c>
      <c r="AH1152" t="s">
        <v>190</v>
      </c>
      <c r="AI1152" s="1">
        <v>44671.505428240744</v>
      </c>
      <c r="AJ1152">
        <v>112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-37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 x14ac:dyDescent="0.45">
      <c r="A1153" t="s">
        <v>2542</v>
      </c>
      <c r="B1153" t="s">
        <v>79</v>
      </c>
      <c r="C1153" t="s">
        <v>679</v>
      </c>
      <c r="D1153" t="s">
        <v>81</v>
      </c>
      <c r="E1153" s="2" t="str">
        <f>HYPERLINK("capsilon://?command=openfolder&amp;siteaddress=FAM.docvelocity-na8.net&amp;folderid=FX7E2A1AD0-875F-8D18-CC65-16E48E63F6F5","FX22039945")</f>
        <v>FX22039945</v>
      </c>
      <c r="F1153" t="s">
        <v>19</v>
      </c>
      <c r="G1153" t="s">
        <v>19</v>
      </c>
      <c r="H1153" t="s">
        <v>82</v>
      </c>
      <c r="I1153" t="s">
        <v>2543</v>
      </c>
      <c r="J1153">
        <v>0</v>
      </c>
      <c r="K1153" t="s">
        <v>84</v>
      </c>
      <c r="L1153" t="s">
        <v>85</v>
      </c>
      <c r="M1153" t="s">
        <v>86</v>
      </c>
      <c r="N1153">
        <v>2</v>
      </c>
      <c r="O1153" s="1">
        <v>44671.502569444441</v>
      </c>
      <c r="P1153" s="1">
        <v>44671.505740740744</v>
      </c>
      <c r="Q1153">
        <v>20</v>
      </c>
      <c r="R1153">
        <v>254</v>
      </c>
      <c r="S1153" t="b">
        <v>0</v>
      </c>
      <c r="T1153" t="s">
        <v>87</v>
      </c>
      <c r="U1153" t="b">
        <v>0</v>
      </c>
      <c r="V1153" t="s">
        <v>531</v>
      </c>
      <c r="W1153" s="1">
        <v>44671.504351851851</v>
      </c>
      <c r="X1153">
        <v>88</v>
      </c>
      <c r="Y1153">
        <v>0</v>
      </c>
      <c r="Z1153">
        <v>0</v>
      </c>
      <c r="AA1153">
        <v>0</v>
      </c>
      <c r="AB1153">
        <v>37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">
        <v>442</v>
      </c>
      <c r="AI1153" s="1">
        <v>44671.505740740744</v>
      </c>
      <c r="AJ1153">
        <v>117</v>
      </c>
      <c r="AK1153">
        <v>0</v>
      </c>
      <c r="AL1153">
        <v>0</v>
      </c>
      <c r="AM1153">
        <v>0</v>
      </c>
      <c r="AN1153">
        <v>37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 x14ac:dyDescent="0.45">
      <c r="A1154" t="s">
        <v>2544</v>
      </c>
      <c r="B1154" t="s">
        <v>79</v>
      </c>
      <c r="C1154" t="s">
        <v>2545</v>
      </c>
      <c r="D1154" t="s">
        <v>81</v>
      </c>
      <c r="E1154" s="2" t="str">
        <f>HYPERLINK("capsilon://?command=openfolder&amp;siteaddress=FAM.docvelocity-na8.net&amp;folderid=FX4210D4C2-CF21-B649-E5BF-41D4C8BC314F","FX22045067")</f>
        <v>FX22045067</v>
      </c>
      <c r="F1154" t="s">
        <v>19</v>
      </c>
      <c r="G1154" t="s">
        <v>19</v>
      </c>
      <c r="H1154" t="s">
        <v>82</v>
      </c>
      <c r="I1154" t="s">
        <v>2546</v>
      </c>
      <c r="J1154">
        <v>418</v>
      </c>
      <c r="K1154" t="s">
        <v>84</v>
      </c>
      <c r="L1154" t="s">
        <v>85</v>
      </c>
      <c r="M1154" t="s">
        <v>86</v>
      </c>
      <c r="N1154">
        <v>1</v>
      </c>
      <c r="O1154" s="1">
        <v>44671.504363425927</v>
      </c>
      <c r="P1154" s="1">
        <v>44671.609131944446</v>
      </c>
      <c r="Q1154">
        <v>8560</v>
      </c>
      <c r="R1154">
        <v>492</v>
      </c>
      <c r="S1154" t="b">
        <v>0</v>
      </c>
      <c r="T1154" t="s">
        <v>87</v>
      </c>
      <c r="U1154" t="b">
        <v>0</v>
      </c>
      <c r="V1154" t="s">
        <v>88</v>
      </c>
      <c r="W1154" s="1">
        <v>44671.609131944446</v>
      </c>
      <c r="X1154">
        <v>308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418</v>
      </c>
      <c r="AE1154">
        <v>394</v>
      </c>
      <c r="AF1154">
        <v>0</v>
      </c>
      <c r="AG1154">
        <v>9</v>
      </c>
      <c r="AH1154" t="s">
        <v>87</v>
      </c>
      <c r="AI1154" t="s">
        <v>87</v>
      </c>
      <c r="AJ1154" t="s">
        <v>87</v>
      </c>
      <c r="AK1154" t="s">
        <v>87</v>
      </c>
      <c r="AL1154" t="s">
        <v>87</v>
      </c>
      <c r="AM1154" t="s">
        <v>87</v>
      </c>
      <c r="AN1154" t="s">
        <v>87</v>
      </c>
      <c r="AO1154" t="s">
        <v>87</v>
      </c>
      <c r="AP1154" t="s">
        <v>87</v>
      </c>
      <c r="AQ1154" t="s">
        <v>87</v>
      </c>
      <c r="AR1154" t="s">
        <v>87</v>
      </c>
      <c r="AS1154" t="s">
        <v>87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 x14ac:dyDescent="0.45">
      <c r="A1155" t="s">
        <v>2547</v>
      </c>
      <c r="B1155" t="s">
        <v>79</v>
      </c>
      <c r="C1155" t="s">
        <v>163</v>
      </c>
      <c r="D1155" t="s">
        <v>81</v>
      </c>
      <c r="E1155" s="2" t="str">
        <f>HYPERLINK("capsilon://?command=openfolder&amp;siteaddress=FAM.docvelocity-na8.net&amp;folderid=FXBA9199B0-6B14-9F85-3221-F89B886A1260","FX220313573")</f>
        <v>FX220313573</v>
      </c>
      <c r="F1155" t="s">
        <v>19</v>
      </c>
      <c r="G1155" t="s">
        <v>19</v>
      </c>
      <c r="H1155" t="s">
        <v>82</v>
      </c>
      <c r="I1155" t="s">
        <v>2548</v>
      </c>
      <c r="J1155">
        <v>0</v>
      </c>
      <c r="K1155" t="s">
        <v>84</v>
      </c>
      <c r="L1155" t="s">
        <v>85</v>
      </c>
      <c r="M1155" t="s">
        <v>86</v>
      </c>
      <c r="N1155">
        <v>2</v>
      </c>
      <c r="O1155" s="1">
        <v>44671.523692129631</v>
      </c>
      <c r="P1155" s="1">
        <v>44671.527824074074</v>
      </c>
      <c r="Q1155">
        <v>40</v>
      </c>
      <c r="R1155">
        <v>317</v>
      </c>
      <c r="S1155" t="b">
        <v>0</v>
      </c>
      <c r="T1155" t="s">
        <v>87</v>
      </c>
      <c r="U1155" t="b">
        <v>0</v>
      </c>
      <c r="V1155" t="s">
        <v>531</v>
      </c>
      <c r="W1155" s="1">
        <v>44671.526620370372</v>
      </c>
      <c r="X1155">
        <v>242</v>
      </c>
      <c r="Y1155">
        <v>0</v>
      </c>
      <c r="Z1155">
        <v>0</v>
      </c>
      <c r="AA1155">
        <v>0</v>
      </c>
      <c r="AB1155">
        <v>37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">
        <v>182</v>
      </c>
      <c r="AI1155" s="1">
        <v>44671.527824074074</v>
      </c>
      <c r="AJ1155">
        <v>75</v>
      </c>
      <c r="AK1155">
        <v>0</v>
      </c>
      <c r="AL1155">
        <v>0</v>
      </c>
      <c r="AM1155">
        <v>0</v>
      </c>
      <c r="AN1155">
        <v>37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 x14ac:dyDescent="0.45">
      <c r="A1156" t="s">
        <v>2549</v>
      </c>
      <c r="B1156" t="s">
        <v>79</v>
      </c>
      <c r="C1156" t="s">
        <v>2550</v>
      </c>
      <c r="D1156" t="s">
        <v>81</v>
      </c>
      <c r="E1156" s="2" t="str">
        <f>HYPERLINK("capsilon://?command=openfolder&amp;siteaddress=FAM.docvelocity-na8.net&amp;folderid=FX5BF435C3-D306-77AD-06CD-2AE232EEA961","FX22045587")</f>
        <v>FX22045587</v>
      </c>
      <c r="F1156" t="s">
        <v>19</v>
      </c>
      <c r="G1156" t="s">
        <v>19</v>
      </c>
      <c r="H1156" t="s">
        <v>82</v>
      </c>
      <c r="I1156" t="s">
        <v>2551</v>
      </c>
      <c r="J1156">
        <v>28</v>
      </c>
      <c r="K1156" t="s">
        <v>84</v>
      </c>
      <c r="L1156" t="s">
        <v>85</v>
      </c>
      <c r="M1156" t="s">
        <v>86</v>
      </c>
      <c r="N1156">
        <v>2</v>
      </c>
      <c r="O1156" s="1">
        <v>44671.527789351851</v>
      </c>
      <c r="P1156" s="1">
        <v>44671.536099537036</v>
      </c>
      <c r="Q1156">
        <v>216</v>
      </c>
      <c r="R1156">
        <v>502</v>
      </c>
      <c r="S1156" t="b">
        <v>0</v>
      </c>
      <c r="T1156" t="s">
        <v>87</v>
      </c>
      <c r="U1156" t="b">
        <v>0</v>
      </c>
      <c r="V1156" t="s">
        <v>158</v>
      </c>
      <c r="W1156" s="1">
        <v>44671.533032407409</v>
      </c>
      <c r="X1156">
        <v>330</v>
      </c>
      <c r="Y1156">
        <v>21</v>
      </c>
      <c r="Z1156">
        <v>0</v>
      </c>
      <c r="AA1156">
        <v>21</v>
      </c>
      <c r="AB1156">
        <v>0</v>
      </c>
      <c r="AC1156">
        <v>3</v>
      </c>
      <c r="AD1156">
        <v>7</v>
      </c>
      <c r="AE1156">
        <v>0</v>
      </c>
      <c r="AF1156">
        <v>0</v>
      </c>
      <c r="AG1156">
        <v>0</v>
      </c>
      <c r="AH1156" t="s">
        <v>99</v>
      </c>
      <c r="AI1156" s="1">
        <v>44671.536099537036</v>
      </c>
      <c r="AJ1156">
        <v>172</v>
      </c>
      <c r="AK1156">
        <v>1</v>
      </c>
      <c r="AL1156">
        <v>0</v>
      </c>
      <c r="AM1156">
        <v>1</v>
      </c>
      <c r="AN1156">
        <v>0</v>
      </c>
      <c r="AO1156">
        <v>1</v>
      </c>
      <c r="AP1156">
        <v>6</v>
      </c>
      <c r="AQ1156">
        <v>0</v>
      </c>
      <c r="AR1156">
        <v>0</v>
      </c>
      <c r="AS1156">
        <v>0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 x14ac:dyDescent="0.45">
      <c r="A1157" t="s">
        <v>2552</v>
      </c>
      <c r="B1157" t="s">
        <v>79</v>
      </c>
      <c r="C1157" t="s">
        <v>2553</v>
      </c>
      <c r="D1157" t="s">
        <v>81</v>
      </c>
      <c r="E1157" s="2" t="str">
        <f>HYPERLINK("capsilon://?command=openfolder&amp;siteaddress=FAM.docvelocity-na8.net&amp;folderid=FX3E000481-2ECA-C8BA-B3C2-9D12A529D466","FX22046597")</f>
        <v>FX22046597</v>
      </c>
      <c r="F1157" t="s">
        <v>19</v>
      </c>
      <c r="G1157" t="s">
        <v>19</v>
      </c>
      <c r="H1157" t="s">
        <v>82</v>
      </c>
      <c r="I1157" t="s">
        <v>2554</v>
      </c>
      <c r="J1157">
        <v>0</v>
      </c>
      <c r="K1157" t="s">
        <v>84</v>
      </c>
      <c r="L1157" t="s">
        <v>85</v>
      </c>
      <c r="M1157" t="s">
        <v>86</v>
      </c>
      <c r="N1157">
        <v>2</v>
      </c>
      <c r="O1157" s="1">
        <v>44671.529490740744</v>
      </c>
      <c r="P1157" s="1">
        <v>44671.53702546296</v>
      </c>
      <c r="Q1157">
        <v>423</v>
      </c>
      <c r="R1157">
        <v>228</v>
      </c>
      <c r="S1157" t="b">
        <v>0</v>
      </c>
      <c r="T1157" t="s">
        <v>87</v>
      </c>
      <c r="U1157" t="b">
        <v>0</v>
      </c>
      <c r="V1157" t="s">
        <v>158</v>
      </c>
      <c r="W1157" s="1">
        <v>44671.534768518519</v>
      </c>
      <c r="X1157">
        <v>149</v>
      </c>
      <c r="Y1157">
        <v>9</v>
      </c>
      <c r="Z1157">
        <v>0</v>
      </c>
      <c r="AA1157">
        <v>9</v>
      </c>
      <c r="AB1157">
        <v>0</v>
      </c>
      <c r="AC1157">
        <v>3</v>
      </c>
      <c r="AD1157">
        <v>-9</v>
      </c>
      <c r="AE1157">
        <v>0</v>
      </c>
      <c r="AF1157">
        <v>0</v>
      </c>
      <c r="AG1157">
        <v>0</v>
      </c>
      <c r="AH1157" t="s">
        <v>99</v>
      </c>
      <c r="AI1157" s="1">
        <v>44671.53702546296</v>
      </c>
      <c r="AJ1157">
        <v>79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-9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 x14ac:dyDescent="0.45">
      <c r="A1158" t="s">
        <v>2555</v>
      </c>
      <c r="B1158" t="s">
        <v>79</v>
      </c>
      <c r="C1158" t="s">
        <v>2550</v>
      </c>
      <c r="D1158" t="s">
        <v>81</v>
      </c>
      <c r="E1158" s="2" t="str">
        <f t="shared" ref="E1158:E1167" si="28">HYPERLINK("capsilon://?command=openfolder&amp;siteaddress=FAM.docvelocity-na8.net&amp;folderid=FX5BF435C3-D306-77AD-06CD-2AE232EEA961","FX22045587")</f>
        <v>FX22045587</v>
      </c>
      <c r="F1158" t="s">
        <v>19</v>
      </c>
      <c r="G1158" t="s">
        <v>19</v>
      </c>
      <c r="H1158" t="s">
        <v>82</v>
      </c>
      <c r="I1158" t="s">
        <v>2556</v>
      </c>
      <c r="J1158">
        <v>46</v>
      </c>
      <c r="K1158" t="s">
        <v>84</v>
      </c>
      <c r="L1158" t="s">
        <v>85</v>
      </c>
      <c r="M1158" t="s">
        <v>86</v>
      </c>
      <c r="N1158">
        <v>2</v>
      </c>
      <c r="O1158" s="1">
        <v>44671.533703703702</v>
      </c>
      <c r="P1158" s="1">
        <v>44671.563298611109</v>
      </c>
      <c r="Q1158">
        <v>2136</v>
      </c>
      <c r="R1158">
        <v>421</v>
      </c>
      <c r="S1158" t="b">
        <v>0</v>
      </c>
      <c r="T1158" t="s">
        <v>87</v>
      </c>
      <c r="U1158" t="b">
        <v>0</v>
      </c>
      <c r="V1158" t="s">
        <v>148</v>
      </c>
      <c r="W1158" s="1">
        <v>44671.536273148151</v>
      </c>
      <c r="X1158">
        <v>213</v>
      </c>
      <c r="Y1158">
        <v>41</v>
      </c>
      <c r="Z1158">
        <v>0</v>
      </c>
      <c r="AA1158">
        <v>41</v>
      </c>
      <c r="AB1158">
        <v>0</v>
      </c>
      <c r="AC1158">
        <v>0</v>
      </c>
      <c r="AD1158">
        <v>5</v>
      </c>
      <c r="AE1158">
        <v>0</v>
      </c>
      <c r="AF1158">
        <v>0</v>
      </c>
      <c r="AG1158">
        <v>0</v>
      </c>
      <c r="AH1158" t="s">
        <v>182</v>
      </c>
      <c r="AI1158" s="1">
        <v>44671.563298611109</v>
      </c>
      <c r="AJ1158">
        <v>204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5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 x14ac:dyDescent="0.45">
      <c r="A1159" t="s">
        <v>2557</v>
      </c>
      <c r="B1159" t="s">
        <v>79</v>
      </c>
      <c r="C1159" t="s">
        <v>2550</v>
      </c>
      <c r="D1159" t="s">
        <v>81</v>
      </c>
      <c r="E1159" s="2" t="str">
        <f t="shared" si="28"/>
        <v>FX22045587</v>
      </c>
      <c r="F1159" t="s">
        <v>19</v>
      </c>
      <c r="G1159" t="s">
        <v>19</v>
      </c>
      <c r="H1159" t="s">
        <v>82</v>
      </c>
      <c r="I1159" t="s">
        <v>2558</v>
      </c>
      <c r="J1159">
        <v>46</v>
      </c>
      <c r="K1159" t="s">
        <v>84</v>
      </c>
      <c r="L1159" t="s">
        <v>85</v>
      </c>
      <c r="M1159" t="s">
        <v>86</v>
      </c>
      <c r="N1159">
        <v>2</v>
      </c>
      <c r="O1159" s="1">
        <v>44671.534722222219</v>
      </c>
      <c r="P1159" s="1">
        <v>44671.564652777779</v>
      </c>
      <c r="Q1159">
        <v>2121</v>
      </c>
      <c r="R1159">
        <v>465</v>
      </c>
      <c r="S1159" t="b">
        <v>0</v>
      </c>
      <c r="T1159" t="s">
        <v>87</v>
      </c>
      <c r="U1159" t="b">
        <v>0</v>
      </c>
      <c r="V1159" t="s">
        <v>158</v>
      </c>
      <c r="W1159" s="1">
        <v>44671.538807870369</v>
      </c>
      <c r="X1159">
        <v>348</v>
      </c>
      <c r="Y1159">
        <v>41</v>
      </c>
      <c r="Z1159">
        <v>0</v>
      </c>
      <c r="AA1159">
        <v>41</v>
      </c>
      <c r="AB1159">
        <v>0</v>
      </c>
      <c r="AC1159">
        <v>1</v>
      </c>
      <c r="AD1159">
        <v>5</v>
      </c>
      <c r="AE1159">
        <v>0</v>
      </c>
      <c r="AF1159">
        <v>0</v>
      </c>
      <c r="AG1159">
        <v>0</v>
      </c>
      <c r="AH1159" t="s">
        <v>182</v>
      </c>
      <c r="AI1159" s="1">
        <v>44671.564652777779</v>
      </c>
      <c r="AJ1159">
        <v>117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5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 x14ac:dyDescent="0.45">
      <c r="A1160" t="s">
        <v>2559</v>
      </c>
      <c r="B1160" t="s">
        <v>79</v>
      </c>
      <c r="C1160" t="s">
        <v>2550</v>
      </c>
      <c r="D1160" t="s">
        <v>81</v>
      </c>
      <c r="E1160" s="2" t="str">
        <f t="shared" si="28"/>
        <v>FX22045587</v>
      </c>
      <c r="F1160" t="s">
        <v>19</v>
      </c>
      <c r="G1160" t="s">
        <v>19</v>
      </c>
      <c r="H1160" t="s">
        <v>82</v>
      </c>
      <c r="I1160" t="s">
        <v>2560</v>
      </c>
      <c r="J1160">
        <v>46</v>
      </c>
      <c r="K1160" t="s">
        <v>84</v>
      </c>
      <c r="L1160" t="s">
        <v>85</v>
      </c>
      <c r="M1160" t="s">
        <v>86</v>
      </c>
      <c r="N1160">
        <v>2</v>
      </c>
      <c r="O1160" s="1">
        <v>44671.534791666665</v>
      </c>
      <c r="P1160" s="1">
        <v>44671.56590277778</v>
      </c>
      <c r="Q1160">
        <v>2421</v>
      </c>
      <c r="R1160">
        <v>267</v>
      </c>
      <c r="S1160" t="b">
        <v>0</v>
      </c>
      <c r="T1160" t="s">
        <v>87</v>
      </c>
      <c r="U1160" t="b">
        <v>0</v>
      </c>
      <c r="V1160" t="s">
        <v>148</v>
      </c>
      <c r="W1160" s="1">
        <v>44671.538124999999</v>
      </c>
      <c r="X1160">
        <v>160</v>
      </c>
      <c r="Y1160">
        <v>41</v>
      </c>
      <c r="Z1160">
        <v>0</v>
      </c>
      <c r="AA1160">
        <v>41</v>
      </c>
      <c r="AB1160">
        <v>0</v>
      </c>
      <c r="AC1160">
        <v>0</v>
      </c>
      <c r="AD1160">
        <v>5</v>
      </c>
      <c r="AE1160">
        <v>0</v>
      </c>
      <c r="AF1160">
        <v>0</v>
      </c>
      <c r="AG1160">
        <v>0</v>
      </c>
      <c r="AH1160" t="s">
        <v>182</v>
      </c>
      <c r="AI1160" s="1">
        <v>44671.56590277778</v>
      </c>
      <c r="AJ1160">
        <v>107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5</v>
      </c>
      <c r="AQ1160">
        <v>0</v>
      </c>
      <c r="AR1160">
        <v>0</v>
      </c>
      <c r="AS1160">
        <v>0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 x14ac:dyDescent="0.45">
      <c r="A1161" t="s">
        <v>2561</v>
      </c>
      <c r="B1161" t="s">
        <v>79</v>
      </c>
      <c r="C1161" t="s">
        <v>2550</v>
      </c>
      <c r="D1161" t="s">
        <v>81</v>
      </c>
      <c r="E1161" s="2" t="str">
        <f t="shared" si="28"/>
        <v>FX22045587</v>
      </c>
      <c r="F1161" t="s">
        <v>19</v>
      </c>
      <c r="G1161" t="s">
        <v>19</v>
      </c>
      <c r="H1161" t="s">
        <v>82</v>
      </c>
      <c r="I1161" t="s">
        <v>2562</v>
      </c>
      <c r="J1161">
        <v>46</v>
      </c>
      <c r="K1161" t="s">
        <v>84</v>
      </c>
      <c r="L1161" t="s">
        <v>85</v>
      </c>
      <c r="M1161" t="s">
        <v>86</v>
      </c>
      <c r="N1161">
        <v>2</v>
      </c>
      <c r="O1161" s="1">
        <v>44671.534884259258</v>
      </c>
      <c r="P1161" s="1">
        <v>44671.567233796297</v>
      </c>
      <c r="Q1161">
        <v>2512</v>
      </c>
      <c r="R1161">
        <v>283</v>
      </c>
      <c r="S1161" t="b">
        <v>0</v>
      </c>
      <c r="T1161" t="s">
        <v>87</v>
      </c>
      <c r="U1161" t="b">
        <v>0</v>
      </c>
      <c r="V1161" t="s">
        <v>148</v>
      </c>
      <c r="W1161" s="1">
        <v>44671.540081018517</v>
      </c>
      <c r="X1161">
        <v>168</v>
      </c>
      <c r="Y1161">
        <v>41</v>
      </c>
      <c r="Z1161">
        <v>0</v>
      </c>
      <c r="AA1161">
        <v>41</v>
      </c>
      <c r="AB1161">
        <v>0</v>
      </c>
      <c r="AC1161">
        <v>0</v>
      </c>
      <c r="AD1161">
        <v>5</v>
      </c>
      <c r="AE1161">
        <v>0</v>
      </c>
      <c r="AF1161">
        <v>0</v>
      </c>
      <c r="AG1161">
        <v>0</v>
      </c>
      <c r="AH1161" t="s">
        <v>182</v>
      </c>
      <c r="AI1161" s="1">
        <v>44671.567233796297</v>
      </c>
      <c r="AJ1161">
        <v>115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5</v>
      </c>
      <c r="AQ1161">
        <v>0</v>
      </c>
      <c r="AR1161">
        <v>0</v>
      </c>
      <c r="AS1161">
        <v>0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 x14ac:dyDescent="0.45">
      <c r="A1162" t="s">
        <v>2563</v>
      </c>
      <c r="B1162" t="s">
        <v>79</v>
      </c>
      <c r="C1162" t="s">
        <v>2550</v>
      </c>
      <c r="D1162" t="s">
        <v>81</v>
      </c>
      <c r="E1162" s="2" t="str">
        <f t="shared" si="28"/>
        <v>FX22045587</v>
      </c>
      <c r="F1162" t="s">
        <v>19</v>
      </c>
      <c r="G1162" t="s">
        <v>19</v>
      </c>
      <c r="H1162" t="s">
        <v>82</v>
      </c>
      <c r="I1162" t="s">
        <v>2564</v>
      </c>
      <c r="J1162">
        <v>61</v>
      </c>
      <c r="K1162" t="s">
        <v>84</v>
      </c>
      <c r="L1162" t="s">
        <v>85</v>
      </c>
      <c r="M1162" t="s">
        <v>86</v>
      </c>
      <c r="N1162">
        <v>2</v>
      </c>
      <c r="O1162" s="1">
        <v>44671.535046296296</v>
      </c>
      <c r="P1162" s="1">
        <v>44671.570393518516</v>
      </c>
      <c r="Q1162">
        <v>2490</v>
      </c>
      <c r="R1162">
        <v>564</v>
      </c>
      <c r="S1162" t="b">
        <v>0</v>
      </c>
      <c r="T1162" t="s">
        <v>87</v>
      </c>
      <c r="U1162" t="b">
        <v>0</v>
      </c>
      <c r="V1162" t="s">
        <v>158</v>
      </c>
      <c r="W1162" s="1">
        <v>44671.554768518516</v>
      </c>
      <c r="X1162">
        <v>234</v>
      </c>
      <c r="Y1162">
        <v>56</v>
      </c>
      <c r="Z1162">
        <v>0</v>
      </c>
      <c r="AA1162">
        <v>56</v>
      </c>
      <c r="AB1162">
        <v>0</v>
      </c>
      <c r="AC1162">
        <v>1</v>
      </c>
      <c r="AD1162">
        <v>5</v>
      </c>
      <c r="AE1162">
        <v>0</v>
      </c>
      <c r="AF1162">
        <v>0</v>
      </c>
      <c r="AG1162">
        <v>0</v>
      </c>
      <c r="AH1162" t="s">
        <v>182</v>
      </c>
      <c r="AI1162" s="1">
        <v>44671.570393518516</v>
      </c>
      <c r="AJ1162">
        <v>273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5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 x14ac:dyDescent="0.45">
      <c r="A1163" t="s">
        <v>2565</v>
      </c>
      <c r="B1163" t="s">
        <v>79</v>
      </c>
      <c r="C1163" t="s">
        <v>2550</v>
      </c>
      <c r="D1163" t="s">
        <v>81</v>
      </c>
      <c r="E1163" s="2" t="str">
        <f t="shared" si="28"/>
        <v>FX22045587</v>
      </c>
      <c r="F1163" t="s">
        <v>19</v>
      </c>
      <c r="G1163" t="s">
        <v>19</v>
      </c>
      <c r="H1163" t="s">
        <v>82</v>
      </c>
      <c r="I1163" t="s">
        <v>2566</v>
      </c>
      <c r="J1163">
        <v>61</v>
      </c>
      <c r="K1163" t="s">
        <v>84</v>
      </c>
      <c r="L1163" t="s">
        <v>85</v>
      </c>
      <c r="M1163" t="s">
        <v>86</v>
      </c>
      <c r="N1163">
        <v>2</v>
      </c>
      <c r="O1163" s="1">
        <v>44671.535196759258</v>
      </c>
      <c r="P1163" s="1">
        <v>44671.570208333331</v>
      </c>
      <c r="Q1163">
        <v>2590</v>
      </c>
      <c r="R1163">
        <v>435</v>
      </c>
      <c r="S1163" t="b">
        <v>0</v>
      </c>
      <c r="T1163" t="s">
        <v>87</v>
      </c>
      <c r="U1163" t="b">
        <v>0</v>
      </c>
      <c r="V1163" t="s">
        <v>148</v>
      </c>
      <c r="W1163" s="1">
        <v>44671.554479166669</v>
      </c>
      <c r="X1163">
        <v>201</v>
      </c>
      <c r="Y1163">
        <v>56</v>
      </c>
      <c r="Z1163">
        <v>0</v>
      </c>
      <c r="AA1163">
        <v>56</v>
      </c>
      <c r="AB1163">
        <v>0</v>
      </c>
      <c r="AC1163">
        <v>0</v>
      </c>
      <c r="AD1163">
        <v>5</v>
      </c>
      <c r="AE1163">
        <v>0</v>
      </c>
      <c r="AF1163">
        <v>0</v>
      </c>
      <c r="AG1163">
        <v>0</v>
      </c>
      <c r="AH1163" t="s">
        <v>99</v>
      </c>
      <c r="AI1163" s="1">
        <v>44671.570208333331</v>
      </c>
      <c r="AJ1163">
        <v>234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5</v>
      </c>
      <c r="AQ1163">
        <v>0</v>
      </c>
      <c r="AR1163">
        <v>0</v>
      </c>
      <c r="AS1163">
        <v>0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 x14ac:dyDescent="0.45">
      <c r="A1164" t="s">
        <v>2567</v>
      </c>
      <c r="B1164" t="s">
        <v>79</v>
      </c>
      <c r="C1164" t="s">
        <v>2550</v>
      </c>
      <c r="D1164" t="s">
        <v>81</v>
      </c>
      <c r="E1164" s="2" t="str">
        <f t="shared" si="28"/>
        <v>FX22045587</v>
      </c>
      <c r="F1164" t="s">
        <v>19</v>
      </c>
      <c r="G1164" t="s">
        <v>19</v>
      </c>
      <c r="H1164" t="s">
        <v>82</v>
      </c>
      <c r="I1164" t="s">
        <v>2568</v>
      </c>
      <c r="J1164">
        <v>28</v>
      </c>
      <c r="K1164" t="s">
        <v>84</v>
      </c>
      <c r="L1164" t="s">
        <v>85</v>
      </c>
      <c r="M1164" t="s">
        <v>86</v>
      </c>
      <c r="N1164">
        <v>2</v>
      </c>
      <c r="O1164" s="1">
        <v>44671.53597222222</v>
      </c>
      <c r="P1164" s="1">
        <v>44671.572002314817</v>
      </c>
      <c r="Q1164">
        <v>2797</v>
      </c>
      <c r="R1164">
        <v>316</v>
      </c>
      <c r="S1164" t="b">
        <v>0</v>
      </c>
      <c r="T1164" t="s">
        <v>87</v>
      </c>
      <c r="U1164" t="b">
        <v>0</v>
      </c>
      <c r="V1164" t="s">
        <v>531</v>
      </c>
      <c r="W1164" s="1">
        <v>44671.554363425923</v>
      </c>
      <c r="X1164">
        <v>162</v>
      </c>
      <c r="Y1164">
        <v>21</v>
      </c>
      <c r="Z1164">
        <v>0</v>
      </c>
      <c r="AA1164">
        <v>21</v>
      </c>
      <c r="AB1164">
        <v>0</v>
      </c>
      <c r="AC1164">
        <v>0</v>
      </c>
      <c r="AD1164">
        <v>7</v>
      </c>
      <c r="AE1164">
        <v>0</v>
      </c>
      <c r="AF1164">
        <v>0</v>
      </c>
      <c r="AG1164">
        <v>0</v>
      </c>
      <c r="AH1164" t="s">
        <v>99</v>
      </c>
      <c r="AI1164" s="1">
        <v>44671.572002314817</v>
      </c>
      <c r="AJ1164">
        <v>154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7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 x14ac:dyDescent="0.45">
      <c r="A1165" t="s">
        <v>2569</v>
      </c>
      <c r="B1165" t="s">
        <v>79</v>
      </c>
      <c r="C1165" t="s">
        <v>2550</v>
      </c>
      <c r="D1165" t="s">
        <v>81</v>
      </c>
      <c r="E1165" s="2" t="str">
        <f t="shared" si="28"/>
        <v>FX22045587</v>
      </c>
      <c r="F1165" t="s">
        <v>19</v>
      </c>
      <c r="G1165" t="s">
        <v>19</v>
      </c>
      <c r="H1165" t="s">
        <v>82</v>
      </c>
      <c r="I1165" t="s">
        <v>2570</v>
      </c>
      <c r="J1165">
        <v>28</v>
      </c>
      <c r="K1165" t="s">
        <v>84</v>
      </c>
      <c r="L1165" t="s">
        <v>85</v>
      </c>
      <c r="M1165" t="s">
        <v>86</v>
      </c>
      <c r="N1165">
        <v>2</v>
      </c>
      <c r="O1165" s="1">
        <v>44671.536041666666</v>
      </c>
      <c r="P1165" s="1">
        <v>44671.571898148148</v>
      </c>
      <c r="Q1165">
        <v>2778</v>
      </c>
      <c r="R1165">
        <v>320</v>
      </c>
      <c r="S1165" t="b">
        <v>0</v>
      </c>
      <c r="T1165" t="s">
        <v>87</v>
      </c>
      <c r="U1165" t="b">
        <v>0</v>
      </c>
      <c r="V1165" t="s">
        <v>189</v>
      </c>
      <c r="W1165" s="1">
        <v>44671.556111111109</v>
      </c>
      <c r="X1165">
        <v>186</v>
      </c>
      <c r="Y1165">
        <v>21</v>
      </c>
      <c r="Z1165">
        <v>0</v>
      </c>
      <c r="AA1165">
        <v>21</v>
      </c>
      <c r="AB1165">
        <v>0</v>
      </c>
      <c r="AC1165">
        <v>0</v>
      </c>
      <c r="AD1165">
        <v>7</v>
      </c>
      <c r="AE1165">
        <v>0</v>
      </c>
      <c r="AF1165">
        <v>0</v>
      </c>
      <c r="AG1165">
        <v>0</v>
      </c>
      <c r="AH1165" t="s">
        <v>182</v>
      </c>
      <c r="AI1165" s="1">
        <v>44671.571898148148</v>
      </c>
      <c r="AJ1165">
        <v>129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7</v>
      </c>
      <c r="AQ1165">
        <v>0</v>
      </c>
      <c r="AR1165">
        <v>0</v>
      </c>
      <c r="AS1165">
        <v>0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 x14ac:dyDescent="0.45">
      <c r="A1166" t="s">
        <v>2571</v>
      </c>
      <c r="B1166" t="s">
        <v>79</v>
      </c>
      <c r="C1166" t="s">
        <v>2550</v>
      </c>
      <c r="D1166" t="s">
        <v>81</v>
      </c>
      <c r="E1166" s="2" t="str">
        <f t="shared" si="28"/>
        <v>FX22045587</v>
      </c>
      <c r="F1166" t="s">
        <v>19</v>
      </c>
      <c r="G1166" t="s">
        <v>19</v>
      </c>
      <c r="H1166" t="s">
        <v>82</v>
      </c>
      <c r="I1166" t="s">
        <v>2572</v>
      </c>
      <c r="J1166">
        <v>28</v>
      </c>
      <c r="K1166" t="s">
        <v>84</v>
      </c>
      <c r="L1166" t="s">
        <v>85</v>
      </c>
      <c r="M1166" t="s">
        <v>86</v>
      </c>
      <c r="N1166">
        <v>2</v>
      </c>
      <c r="O1166" s="1">
        <v>44671.536203703705</v>
      </c>
      <c r="P1166" s="1">
        <v>44671.573101851849</v>
      </c>
      <c r="Q1166">
        <v>2952</v>
      </c>
      <c r="R1166">
        <v>236</v>
      </c>
      <c r="S1166" t="b">
        <v>0</v>
      </c>
      <c r="T1166" t="s">
        <v>87</v>
      </c>
      <c r="U1166" t="b">
        <v>0</v>
      </c>
      <c r="V1166" t="s">
        <v>531</v>
      </c>
      <c r="W1166" s="1">
        <v>44671.555914351855</v>
      </c>
      <c r="X1166">
        <v>133</v>
      </c>
      <c r="Y1166">
        <v>21</v>
      </c>
      <c r="Z1166">
        <v>0</v>
      </c>
      <c r="AA1166">
        <v>21</v>
      </c>
      <c r="AB1166">
        <v>0</v>
      </c>
      <c r="AC1166">
        <v>0</v>
      </c>
      <c r="AD1166">
        <v>7</v>
      </c>
      <c r="AE1166">
        <v>0</v>
      </c>
      <c r="AF1166">
        <v>0</v>
      </c>
      <c r="AG1166">
        <v>0</v>
      </c>
      <c r="AH1166" t="s">
        <v>182</v>
      </c>
      <c r="AI1166" s="1">
        <v>44671.573101851849</v>
      </c>
      <c r="AJ1166">
        <v>103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7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 x14ac:dyDescent="0.45">
      <c r="A1167" t="s">
        <v>2573</v>
      </c>
      <c r="B1167" t="s">
        <v>79</v>
      </c>
      <c r="C1167" t="s">
        <v>2550</v>
      </c>
      <c r="D1167" t="s">
        <v>81</v>
      </c>
      <c r="E1167" s="2" t="str">
        <f t="shared" si="28"/>
        <v>FX22045587</v>
      </c>
      <c r="F1167" t="s">
        <v>19</v>
      </c>
      <c r="G1167" t="s">
        <v>19</v>
      </c>
      <c r="H1167" t="s">
        <v>82</v>
      </c>
      <c r="I1167" t="s">
        <v>2574</v>
      </c>
      <c r="J1167">
        <v>28</v>
      </c>
      <c r="K1167" t="s">
        <v>84</v>
      </c>
      <c r="L1167" t="s">
        <v>85</v>
      </c>
      <c r="M1167" t="s">
        <v>86</v>
      </c>
      <c r="N1167">
        <v>2</v>
      </c>
      <c r="O1167" s="1">
        <v>44671.53701388889</v>
      </c>
      <c r="P1167" s="1">
        <v>44671.573738425926</v>
      </c>
      <c r="Q1167">
        <v>2823</v>
      </c>
      <c r="R1167">
        <v>350</v>
      </c>
      <c r="S1167" t="b">
        <v>0</v>
      </c>
      <c r="T1167" t="s">
        <v>87</v>
      </c>
      <c r="U1167" t="b">
        <v>0</v>
      </c>
      <c r="V1167" t="s">
        <v>148</v>
      </c>
      <c r="W1167" s="1">
        <v>44671.556817129633</v>
      </c>
      <c r="X1167">
        <v>201</v>
      </c>
      <c r="Y1167">
        <v>21</v>
      </c>
      <c r="Z1167">
        <v>0</v>
      </c>
      <c r="AA1167">
        <v>21</v>
      </c>
      <c r="AB1167">
        <v>0</v>
      </c>
      <c r="AC1167">
        <v>0</v>
      </c>
      <c r="AD1167">
        <v>7</v>
      </c>
      <c r="AE1167">
        <v>0</v>
      </c>
      <c r="AF1167">
        <v>0</v>
      </c>
      <c r="AG1167">
        <v>0</v>
      </c>
      <c r="AH1167" t="s">
        <v>99</v>
      </c>
      <c r="AI1167" s="1">
        <v>44671.573738425926</v>
      </c>
      <c r="AJ1167">
        <v>149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7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 x14ac:dyDescent="0.45">
      <c r="A1168" t="s">
        <v>2575</v>
      </c>
      <c r="B1168" t="s">
        <v>79</v>
      </c>
      <c r="C1168" t="s">
        <v>2553</v>
      </c>
      <c r="D1168" t="s">
        <v>81</v>
      </c>
      <c r="E1168" s="2" t="str">
        <f>HYPERLINK("capsilon://?command=openfolder&amp;siteaddress=FAM.docvelocity-na8.net&amp;folderid=FX3E000481-2ECA-C8BA-B3C2-9D12A529D466","FX22046597")</f>
        <v>FX22046597</v>
      </c>
      <c r="F1168" t="s">
        <v>19</v>
      </c>
      <c r="G1168" t="s">
        <v>19</v>
      </c>
      <c r="H1168" t="s">
        <v>82</v>
      </c>
      <c r="I1168" t="s">
        <v>2576</v>
      </c>
      <c r="J1168">
        <v>0</v>
      </c>
      <c r="K1168" t="s">
        <v>84</v>
      </c>
      <c r="L1168" t="s">
        <v>85</v>
      </c>
      <c r="M1168" t="s">
        <v>86</v>
      </c>
      <c r="N1168">
        <v>2</v>
      </c>
      <c r="O1168" s="1">
        <v>44671.547824074078</v>
      </c>
      <c r="P1168" s="1">
        <v>44671.574212962965</v>
      </c>
      <c r="Q1168">
        <v>2042</v>
      </c>
      <c r="R1168">
        <v>238</v>
      </c>
      <c r="S1168" t="b">
        <v>0</v>
      </c>
      <c r="T1168" t="s">
        <v>87</v>
      </c>
      <c r="U1168" t="b">
        <v>0</v>
      </c>
      <c r="V1168" t="s">
        <v>158</v>
      </c>
      <c r="W1168" s="1">
        <v>44671.556435185186</v>
      </c>
      <c r="X1168">
        <v>143</v>
      </c>
      <c r="Y1168">
        <v>9</v>
      </c>
      <c r="Z1168">
        <v>0</v>
      </c>
      <c r="AA1168">
        <v>9</v>
      </c>
      <c r="AB1168">
        <v>0</v>
      </c>
      <c r="AC1168">
        <v>3</v>
      </c>
      <c r="AD1168">
        <v>-9</v>
      </c>
      <c r="AE1168">
        <v>0</v>
      </c>
      <c r="AF1168">
        <v>0</v>
      </c>
      <c r="AG1168">
        <v>0</v>
      </c>
      <c r="AH1168" t="s">
        <v>182</v>
      </c>
      <c r="AI1168" s="1">
        <v>44671.574212962965</v>
      </c>
      <c r="AJ1168">
        <v>95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-9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 x14ac:dyDescent="0.45">
      <c r="A1169" t="s">
        <v>2577</v>
      </c>
      <c r="B1169" t="s">
        <v>79</v>
      </c>
      <c r="C1169" t="s">
        <v>2578</v>
      </c>
      <c r="D1169" t="s">
        <v>81</v>
      </c>
      <c r="E1169" s="2" t="str">
        <f>HYPERLINK("capsilon://?command=openfolder&amp;siteaddress=FAM.docvelocity-na8.net&amp;folderid=FX51C0AE12-8DD9-597B-D01C-242455247176","FX22046400")</f>
        <v>FX22046400</v>
      </c>
      <c r="F1169" t="s">
        <v>19</v>
      </c>
      <c r="G1169" t="s">
        <v>19</v>
      </c>
      <c r="H1169" t="s">
        <v>82</v>
      </c>
      <c r="I1169" t="s">
        <v>2579</v>
      </c>
      <c r="J1169">
        <v>116</v>
      </c>
      <c r="K1169" t="s">
        <v>84</v>
      </c>
      <c r="L1169" t="s">
        <v>85</v>
      </c>
      <c r="M1169" t="s">
        <v>86</v>
      </c>
      <c r="N1169">
        <v>1</v>
      </c>
      <c r="O1169" s="1">
        <v>44671.55332175926</v>
      </c>
      <c r="P1169" s="1">
        <v>44671.610405092593</v>
      </c>
      <c r="Q1169">
        <v>4697</v>
      </c>
      <c r="R1169">
        <v>235</v>
      </c>
      <c r="S1169" t="b">
        <v>0</v>
      </c>
      <c r="T1169" t="s">
        <v>87</v>
      </c>
      <c r="U1169" t="b">
        <v>0</v>
      </c>
      <c r="V1169" t="s">
        <v>88</v>
      </c>
      <c r="W1169" s="1">
        <v>44671.610405092593</v>
      </c>
      <c r="X1169">
        <v>109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116</v>
      </c>
      <c r="AE1169">
        <v>104</v>
      </c>
      <c r="AF1169">
        <v>0</v>
      </c>
      <c r="AG1169">
        <v>4</v>
      </c>
      <c r="AH1169" t="s">
        <v>87</v>
      </c>
      <c r="AI1169" t="s">
        <v>87</v>
      </c>
      <c r="AJ1169" t="s">
        <v>87</v>
      </c>
      <c r="AK1169" t="s">
        <v>87</v>
      </c>
      <c r="AL1169" t="s">
        <v>87</v>
      </c>
      <c r="AM1169" t="s">
        <v>87</v>
      </c>
      <c r="AN1169" t="s">
        <v>87</v>
      </c>
      <c r="AO1169" t="s">
        <v>87</v>
      </c>
      <c r="AP1169" t="s">
        <v>87</v>
      </c>
      <c r="AQ1169" t="s">
        <v>87</v>
      </c>
      <c r="AR1169" t="s">
        <v>87</v>
      </c>
      <c r="AS1169" t="s">
        <v>87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 x14ac:dyDescent="0.45">
      <c r="A1170" t="s">
        <v>2580</v>
      </c>
      <c r="B1170" t="s">
        <v>79</v>
      </c>
      <c r="C1170" t="s">
        <v>2581</v>
      </c>
      <c r="D1170" t="s">
        <v>81</v>
      </c>
      <c r="E1170" s="2" t="str">
        <f>HYPERLINK("capsilon://?command=openfolder&amp;siteaddress=FAM.docvelocity-na8.net&amp;folderid=FXB1E4F17D-D1A3-D5A9-081A-7CA5D053F27E","FX22046028")</f>
        <v>FX22046028</v>
      </c>
      <c r="F1170" t="s">
        <v>19</v>
      </c>
      <c r="G1170" t="s">
        <v>19</v>
      </c>
      <c r="H1170" t="s">
        <v>82</v>
      </c>
      <c r="I1170" t="s">
        <v>2582</v>
      </c>
      <c r="J1170">
        <v>43</v>
      </c>
      <c r="K1170" t="s">
        <v>84</v>
      </c>
      <c r="L1170" t="s">
        <v>85</v>
      </c>
      <c r="M1170" t="s">
        <v>86</v>
      </c>
      <c r="N1170">
        <v>2</v>
      </c>
      <c r="O1170" s="1">
        <v>44671.565034722225</v>
      </c>
      <c r="P1170" s="1">
        <v>44671.57576388889</v>
      </c>
      <c r="Q1170">
        <v>519</v>
      </c>
      <c r="R1170">
        <v>408</v>
      </c>
      <c r="S1170" t="b">
        <v>0</v>
      </c>
      <c r="T1170" t="s">
        <v>87</v>
      </c>
      <c r="U1170" t="b">
        <v>0</v>
      </c>
      <c r="V1170" t="s">
        <v>189</v>
      </c>
      <c r="W1170" s="1">
        <v>44671.56827546296</v>
      </c>
      <c r="X1170">
        <v>234</v>
      </c>
      <c r="Y1170">
        <v>38</v>
      </c>
      <c r="Z1170">
        <v>0</v>
      </c>
      <c r="AA1170">
        <v>38</v>
      </c>
      <c r="AB1170">
        <v>0</v>
      </c>
      <c r="AC1170">
        <v>4</v>
      </c>
      <c r="AD1170">
        <v>5</v>
      </c>
      <c r="AE1170">
        <v>0</v>
      </c>
      <c r="AF1170">
        <v>0</v>
      </c>
      <c r="AG1170">
        <v>0</v>
      </c>
      <c r="AH1170" t="s">
        <v>99</v>
      </c>
      <c r="AI1170" s="1">
        <v>44671.57576388889</v>
      </c>
      <c r="AJ1170">
        <v>174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5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 x14ac:dyDescent="0.45">
      <c r="A1171" t="s">
        <v>2583</v>
      </c>
      <c r="B1171" t="s">
        <v>79</v>
      </c>
      <c r="C1171" t="s">
        <v>2581</v>
      </c>
      <c r="D1171" t="s">
        <v>81</v>
      </c>
      <c r="E1171" s="2" t="str">
        <f>HYPERLINK("capsilon://?command=openfolder&amp;siteaddress=FAM.docvelocity-na8.net&amp;folderid=FXB1E4F17D-D1A3-D5A9-081A-7CA5D053F27E","FX22046028")</f>
        <v>FX22046028</v>
      </c>
      <c r="F1171" t="s">
        <v>19</v>
      </c>
      <c r="G1171" t="s">
        <v>19</v>
      </c>
      <c r="H1171" t="s">
        <v>82</v>
      </c>
      <c r="I1171" t="s">
        <v>2584</v>
      </c>
      <c r="J1171">
        <v>43</v>
      </c>
      <c r="K1171" t="s">
        <v>84</v>
      </c>
      <c r="L1171" t="s">
        <v>85</v>
      </c>
      <c r="M1171" t="s">
        <v>86</v>
      </c>
      <c r="N1171">
        <v>2</v>
      </c>
      <c r="O1171" s="1">
        <v>44671.568495370368</v>
      </c>
      <c r="P1171" s="1">
        <v>44671.575798611113</v>
      </c>
      <c r="Q1171">
        <v>253</v>
      </c>
      <c r="R1171">
        <v>378</v>
      </c>
      <c r="S1171" t="b">
        <v>0</v>
      </c>
      <c r="T1171" t="s">
        <v>87</v>
      </c>
      <c r="U1171" t="b">
        <v>0</v>
      </c>
      <c r="V1171" t="s">
        <v>148</v>
      </c>
      <c r="W1171" s="1">
        <v>44671.571342592593</v>
      </c>
      <c r="X1171">
        <v>242</v>
      </c>
      <c r="Y1171">
        <v>38</v>
      </c>
      <c r="Z1171">
        <v>0</v>
      </c>
      <c r="AA1171">
        <v>38</v>
      </c>
      <c r="AB1171">
        <v>0</v>
      </c>
      <c r="AC1171">
        <v>4</v>
      </c>
      <c r="AD1171">
        <v>5</v>
      </c>
      <c r="AE1171">
        <v>0</v>
      </c>
      <c r="AF1171">
        <v>0</v>
      </c>
      <c r="AG1171">
        <v>0</v>
      </c>
      <c r="AH1171" t="s">
        <v>182</v>
      </c>
      <c r="AI1171" s="1">
        <v>44671.575798611113</v>
      </c>
      <c r="AJ1171">
        <v>136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5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 x14ac:dyDescent="0.45">
      <c r="A1172" t="s">
        <v>2585</v>
      </c>
      <c r="B1172" t="s">
        <v>79</v>
      </c>
      <c r="C1172" t="s">
        <v>2586</v>
      </c>
      <c r="D1172" t="s">
        <v>81</v>
      </c>
      <c r="E1172" s="2" t="str">
        <f>HYPERLINK("capsilon://?command=openfolder&amp;siteaddress=FAM.docvelocity-na8.net&amp;folderid=FX44210DD3-81C9-68EE-8B61-0BADD4F43941","FX22046749")</f>
        <v>FX22046749</v>
      </c>
      <c r="F1172" t="s">
        <v>19</v>
      </c>
      <c r="G1172" t="s">
        <v>19</v>
      </c>
      <c r="H1172" t="s">
        <v>82</v>
      </c>
      <c r="I1172" t="s">
        <v>2587</v>
      </c>
      <c r="J1172">
        <v>0</v>
      </c>
      <c r="K1172" t="s">
        <v>84</v>
      </c>
      <c r="L1172" t="s">
        <v>85</v>
      </c>
      <c r="M1172" t="s">
        <v>86</v>
      </c>
      <c r="N1172">
        <v>2</v>
      </c>
      <c r="O1172" s="1">
        <v>44671.568796296298</v>
      </c>
      <c r="P1172" s="1">
        <v>44671.576979166668</v>
      </c>
      <c r="Q1172">
        <v>522</v>
      </c>
      <c r="R1172">
        <v>185</v>
      </c>
      <c r="S1172" t="b">
        <v>0</v>
      </c>
      <c r="T1172" t="s">
        <v>87</v>
      </c>
      <c r="U1172" t="b">
        <v>0</v>
      </c>
      <c r="V1172" t="s">
        <v>108</v>
      </c>
      <c r="W1172" s="1">
        <v>44671.5700462963</v>
      </c>
      <c r="X1172">
        <v>81</v>
      </c>
      <c r="Y1172">
        <v>9</v>
      </c>
      <c r="Z1172">
        <v>0</v>
      </c>
      <c r="AA1172">
        <v>9</v>
      </c>
      <c r="AB1172">
        <v>0</v>
      </c>
      <c r="AC1172">
        <v>4</v>
      </c>
      <c r="AD1172">
        <v>-9</v>
      </c>
      <c r="AE1172">
        <v>0</v>
      </c>
      <c r="AF1172">
        <v>0</v>
      </c>
      <c r="AG1172">
        <v>0</v>
      </c>
      <c r="AH1172" t="s">
        <v>99</v>
      </c>
      <c r="AI1172" s="1">
        <v>44671.576979166668</v>
      </c>
      <c r="AJ1172">
        <v>104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-9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 x14ac:dyDescent="0.45">
      <c r="A1173" t="s">
        <v>2588</v>
      </c>
      <c r="B1173" t="s">
        <v>79</v>
      </c>
      <c r="C1173" t="s">
        <v>2581</v>
      </c>
      <c r="D1173" t="s">
        <v>81</v>
      </c>
      <c r="E1173" s="2" t="str">
        <f>HYPERLINK("capsilon://?command=openfolder&amp;siteaddress=FAM.docvelocity-na8.net&amp;folderid=FXB1E4F17D-D1A3-D5A9-081A-7CA5D053F27E","FX22046028")</f>
        <v>FX22046028</v>
      </c>
      <c r="F1173" t="s">
        <v>19</v>
      </c>
      <c r="G1173" t="s">
        <v>19</v>
      </c>
      <c r="H1173" t="s">
        <v>82</v>
      </c>
      <c r="I1173" t="s">
        <v>2589</v>
      </c>
      <c r="J1173">
        <v>157</v>
      </c>
      <c r="K1173" t="s">
        <v>84</v>
      </c>
      <c r="L1173" t="s">
        <v>85</v>
      </c>
      <c r="M1173" t="s">
        <v>86</v>
      </c>
      <c r="N1173">
        <v>1</v>
      </c>
      <c r="O1173" s="1">
        <v>44671.56931712963</v>
      </c>
      <c r="P1173" s="1">
        <v>44671.612256944441</v>
      </c>
      <c r="Q1173">
        <v>3453</v>
      </c>
      <c r="R1173">
        <v>257</v>
      </c>
      <c r="S1173" t="b">
        <v>0</v>
      </c>
      <c r="T1173" t="s">
        <v>87</v>
      </c>
      <c r="U1173" t="b">
        <v>0</v>
      </c>
      <c r="V1173" t="s">
        <v>88</v>
      </c>
      <c r="W1173" s="1">
        <v>44671.612256944441</v>
      </c>
      <c r="X1173">
        <v>154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157</v>
      </c>
      <c r="AE1173">
        <v>152</v>
      </c>
      <c r="AF1173">
        <v>0</v>
      </c>
      <c r="AG1173">
        <v>7</v>
      </c>
      <c r="AH1173" t="s">
        <v>87</v>
      </c>
      <c r="AI1173" t="s">
        <v>87</v>
      </c>
      <c r="AJ1173" t="s">
        <v>87</v>
      </c>
      <c r="AK1173" t="s">
        <v>87</v>
      </c>
      <c r="AL1173" t="s">
        <v>87</v>
      </c>
      <c r="AM1173" t="s">
        <v>87</v>
      </c>
      <c r="AN1173" t="s">
        <v>87</v>
      </c>
      <c r="AO1173" t="s">
        <v>87</v>
      </c>
      <c r="AP1173" t="s">
        <v>87</v>
      </c>
      <c r="AQ1173" t="s">
        <v>87</v>
      </c>
      <c r="AR1173" t="s">
        <v>87</v>
      </c>
      <c r="AS1173" t="s">
        <v>87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 x14ac:dyDescent="0.45">
      <c r="A1174" t="s">
        <v>2590</v>
      </c>
      <c r="B1174" t="s">
        <v>79</v>
      </c>
      <c r="C1174" t="s">
        <v>2581</v>
      </c>
      <c r="D1174" t="s">
        <v>81</v>
      </c>
      <c r="E1174" s="2" t="str">
        <f>HYPERLINK("capsilon://?command=openfolder&amp;siteaddress=FAM.docvelocity-na8.net&amp;folderid=FXB1E4F17D-D1A3-D5A9-081A-7CA5D053F27E","FX22046028")</f>
        <v>FX22046028</v>
      </c>
      <c r="F1174" t="s">
        <v>19</v>
      </c>
      <c r="G1174" t="s">
        <v>19</v>
      </c>
      <c r="H1174" t="s">
        <v>82</v>
      </c>
      <c r="I1174" t="s">
        <v>2591</v>
      </c>
      <c r="J1174">
        <v>28</v>
      </c>
      <c r="K1174" t="s">
        <v>84</v>
      </c>
      <c r="L1174" t="s">
        <v>85</v>
      </c>
      <c r="M1174" t="s">
        <v>86</v>
      </c>
      <c r="N1174">
        <v>2</v>
      </c>
      <c r="O1174" s="1">
        <v>44671.56958333333</v>
      </c>
      <c r="P1174" s="1">
        <v>44671.577569444446</v>
      </c>
      <c r="Q1174">
        <v>431</v>
      </c>
      <c r="R1174">
        <v>259</v>
      </c>
      <c r="S1174" t="b">
        <v>0</v>
      </c>
      <c r="T1174" t="s">
        <v>87</v>
      </c>
      <c r="U1174" t="b">
        <v>0</v>
      </c>
      <c r="V1174" t="s">
        <v>108</v>
      </c>
      <c r="W1174" s="1">
        <v>44671.571412037039</v>
      </c>
      <c r="X1174">
        <v>106</v>
      </c>
      <c r="Y1174">
        <v>21</v>
      </c>
      <c r="Z1174">
        <v>0</v>
      </c>
      <c r="AA1174">
        <v>21</v>
      </c>
      <c r="AB1174">
        <v>0</v>
      </c>
      <c r="AC1174">
        <v>0</v>
      </c>
      <c r="AD1174">
        <v>7</v>
      </c>
      <c r="AE1174">
        <v>0</v>
      </c>
      <c r="AF1174">
        <v>0</v>
      </c>
      <c r="AG1174">
        <v>0</v>
      </c>
      <c r="AH1174" t="s">
        <v>182</v>
      </c>
      <c r="AI1174" s="1">
        <v>44671.577569444446</v>
      </c>
      <c r="AJ1174">
        <v>153</v>
      </c>
      <c r="AK1174">
        <v>1</v>
      </c>
      <c r="AL1174">
        <v>0</v>
      </c>
      <c r="AM1174">
        <v>1</v>
      </c>
      <c r="AN1174">
        <v>0</v>
      </c>
      <c r="AO1174">
        <v>1</v>
      </c>
      <c r="AP1174">
        <v>6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 x14ac:dyDescent="0.45">
      <c r="A1175" t="s">
        <v>2592</v>
      </c>
      <c r="B1175" t="s">
        <v>79</v>
      </c>
      <c r="C1175" t="s">
        <v>2586</v>
      </c>
      <c r="D1175" t="s">
        <v>81</v>
      </c>
      <c r="E1175" s="2" t="str">
        <f>HYPERLINK("capsilon://?command=openfolder&amp;siteaddress=FAM.docvelocity-na8.net&amp;folderid=FX44210DD3-81C9-68EE-8B61-0BADD4F43941","FX22046749")</f>
        <v>FX22046749</v>
      </c>
      <c r="F1175" t="s">
        <v>19</v>
      </c>
      <c r="G1175" t="s">
        <v>19</v>
      </c>
      <c r="H1175" t="s">
        <v>82</v>
      </c>
      <c r="I1175" t="s">
        <v>2593</v>
      </c>
      <c r="J1175">
        <v>0</v>
      </c>
      <c r="K1175" t="s">
        <v>84</v>
      </c>
      <c r="L1175" t="s">
        <v>85</v>
      </c>
      <c r="M1175" t="s">
        <v>86</v>
      </c>
      <c r="N1175">
        <v>2</v>
      </c>
      <c r="O1175" s="1">
        <v>44671.569710648146</v>
      </c>
      <c r="P1175" s="1">
        <v>44671.578576388885</v>
      </c>
      <c r="Q1175">
        <v>457</v>
      </c>
      <c r="R1175">
        <v>309</v>
      </c>
      <c r="S1175" t="b">
        <v>0</v>
      </c>
      <c r="T1175" t="s">
        <v>87</v>
      </c>
      <c r="U1175" t="b">
        <v>0</v>
      </c>
      <c r="V1175" t="s">
        <v>127</v>
      </c>
      <c r="W1175" s="1">
        <v>44671.573009259257</v>
      </c>
      <c r="X1175">
        <v>172</v>
      </c>
      <c r="Y1175">
        <v>9</v>
      </c>
      <c r="Z1175">
        <v>0</v>
      </c>
      <c r="AA1175">
        <v>9</v>
      </c>
      <c r="AB1175">
        <v>0</v>
      </c>
      <c r="AC1175">
        <v>4</v>
      </c>
      <c r="AD1175">
        <v>-9</v>
      </c>
      <c r="AE1175">
        <v>0</v>
      </c>
      <c r="AF1175">
        <v>0</v>
      </c>
      <c r="AG1175">
        <v>0</v>
      </c>
      <c r="AH1175" t="s">
        <v>99</v>
      </c>
      <c r="AI1175" s="1">
        <v>44671.578576388885</v>
      </c>
      <c r="AJ1175">
        <v>137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-9</v>
      </c>
      <c r="AQ1175">
        <v>0</v>
      </c>
      <c r="AR1175">
        <v>0</v>
      </c>
      <c r="AS1175">
        <v>0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 x14ac:dyDescent="0.45">
      <c r="A1176" t="s">
        <v>2594</v>
      </c>
      <c r="B1176" t="s">
        <v>79</v>
      </c>
      <c r="C1176" t="s">
        <v>2581</v>
      </c>
      <c r="D1176" t="s">
        <v>81</v>
      </c>
      <c r="E1176" s="2" t="str">
        <f>HYPERLINK("capsilon://?command=openfolder&amp;siteaddress=FAM.docvelocity-na8.net&amp;folderid=FXB1E4F17D-D1A3-D5A9-081A-7CA5D053F27E","FX22046028")</f>
        <v>FX22046028</v>
      </c>
      <c r="F1176" t="s">
        <v>19</v>
      </c>
      <c r="G1176" t="s">
        <v>19</v>
      </c>
      <c r="H1176" t="s">
        <v>82</v>
      </c>
      <c r="I1176" t="s">
        <v>2595</v>
      </c>
      <c r="J1176">
        <v>28</v>
      </c>
      <c r="K1176" t="s">
        <v>84</v>
      </c>
      <c r="L1176" t="s">
        <v>85</v>
      </c>
      <c r="M1176" t="s">
        <v>86</v>
      </c>
      <c r="N1176">
        <v>2</v>
      </c>
      <c r="O1176" s="1">
        <v>44671.569872685184</v>
      </c>
      <c r="P1176" s="1">
        <v>44671.579363425924</v>
      </c>
      <c r="Q1176">
        <v>580</v>
      </c>
      <c r="R1176">
        <v>240</v>
      </c>
      <c r="S1176" t="b">
        <v>0</v>
      </c>
      <c r="T1176" t="s">
        <v>87</v>
      </c>
      <c r="U1176" t="b">
        <v>0</v>
      </c>
      <c r="V1176" t="s">
        <v>108</v>
      </c>
      <c r="W1176" s="1">
        <v>44671.572418981479</v>
      </c>
      <c r="X1176">
        <v>86</v>
      </c>
      <c r="Y1176">
        <v>21</v>
      </c>
      <c r="Z1176">
        <v>0</v>
      </c>
      <c r="AA1176">
        <v>21</v>
      </c>
      <c r="AB1176">
        <v>0</v>
      </c>
      <c r="AC1176">
        <v>0</v>
      </c>
      <c r="AD1176">
        <v>7</v>
      </c>
      <c r="AE1176">
        <v>0</v>
      </c>
      <c r="AF1176">
        <v>0</v>
      </c>
      <c r="AG1176">
        <v>0</v>
      </c>
      <c r="AH1176" t="s">
        <v>182</v>
      </c>
      <c r="AI1176" s="1">
        <v>44671.579363425924</v>
      </c>
      <c r="AJ1176">
        <v>154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7</v>
      </c>
      <c r="AQ1176">
        <v>0</v>
      </c>
      <c r="AR1176">
        <v>0</v>
      </c>
      <c r="AS1176">
        <v>0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 x14ac:dyDescent="0.45">
      <c r="A1177" t="s">
        <v>2596</v>
      </c>
      <c r="B1177" t="s">
        <v>79</v>
      </c>
      <c r="C1177" t="s">
        <v>2581</v>
      </c>
      <c r="D1177" t="s">
        <v>81</v>
      </c>
      <c r="E1177" s="2" t="str">
        <f>HYPERLINK("capsilon://?command=openfolder&amp;siteaddress=FAM.docvelocity-na8.net&amp;folderid=FXB1E4F17D-D1A3-D5A9-081A-7CA5D053F27E","FX22046028")</f>
        <v>FX22046028</v>
      </c>
      <c r="F1177" t="s">
        <v>19</v>
      </c>
      <c r="G1177" t="s">
        <v>19</v>
      </c>
      <c r="H1177" t="s">
        <v>82</v>
      </c>
      <c r="I1177" t="s">
        <v>2597</v>
      </c>
      <c r="J1177">
        <v>28</v>
      </c>
      <c r="K1177" t="s">
        <v>84</v>
      </c>
      <c r="L1177" t="s">
        <v>85</v>
      </c>
      <c r="M1177" t="s">
        <v>86</v>
      </c>
      <c r="N1177">
        <v>2</v>
      </c>
      <c r="O1177" s="1">
        <v>44671.569976851853</v>
      </c>
      <c r="P1177" s="1">
        <v>44671.592870370368</v>
      </c>
      <c r="Q1177">
        <v>748</v>
      </c>
      <c r="R1177">
        <v>1230</v>
      </c>
      <c r="S1177" t="b">
        <v>0</v>
      </c>
      <c r="T1177" t="s">
        <v>87</v>
      </c>
      <c r="U1177" t="b">
        <v>0</v>
      </c>
      <c r="V1177" t="s">
        <v>108</v>
      </c>
      <c r="W1177" s="1">
        <v>44671.574525462966</v>
      </c>
      <c r="X1177">
        <v>181</v>
      </c>
      <c r="Y1177">
        <v>21</v>
      </c>
      <c r="Z1177">
        <v>0</v>
      </c>
      <c r="AA1177">
        <v>21</v>
      </c>
      <c r="AB1177">
        <v>0</v>
      </c>
      <c r="AC1177">
        <v>7</v>
      </c>
      <c r="AD1177">
        <v>7</v>
      </c>
      <c r="AE1177">
        <v>0</v>
      </c>
      <c r="AF1177">
        <v>0</v>
      </c>
      <c r="AG1177">
        <v>0</v>
      </c>
      <c r="AH1177" t="s">
        <v>190</v>
      </c>
      <c r="AI1177" s="1">
        <v>44671.592870370368</v>
      </c>
      <c r="AJ1177">
        <v>395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7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 x14ac:dyDescent="0.45">
      <c r="A1178" t="s">
        <v>2598</v>
      </c>
      <c r="B1178" t="s">
        <v>79</v>
      </c>
      <c r="C1178" t="s">
        <v>2581</v>
      </c>
      <c r="D1178" t="s">
        <v>81</v>
      </c>
      <c r="E1178" s="2" t="str">
        <f>HYPERLINK("capsilon://?command=openfolder&amp;siteaddress=FAM.docvelocity-na8.net&amp;folderid=FXB1E4F17D-D1A3-D5A9-081A-7CA5D053F27E","FX22046028")</f>
        <v>FX22046028</v>
      </c>
      <c r="F1178" t="s">
        <v>19</v>
      </c>
      <c r="G1178" t="s">
        <v>19</v>
      </c>
      <c r="H1178" t="s">
        <v>82</v>
      </c>
      <c r="I1178" t="s">
        <v>2599</v>
      </c>
      <c r="J1178">
        <v>28</v>
      </c>
      <c r="K1178" t="s">
        <v>84</v>
      </c>
      <c r="L1178" t="s">
        <v>85</v>
      </c>
      <c r="M1178" t="s">
        <v>86</v>
      </c>
      <c r="N1178">
        <v>2</v>
      </c>
      <c r="O1178" s="1">
        <v>44671.570173611108</v>
      </c>
      <c r="P1178" s="1">
        <v>44671.592812499999</v>
      </c>
      <c r="Q1178">
        <v>822</v>
      </c>
      <c r="R1178">
        <v>1134</v>
      </c>
      <c r="S1178" t="b">
        <v>0</v>
      </c>
      <c r="T1178" t="s">
        <v>87</v>
      </c>
      <c r="U1178" t="b">
        <v>0</v>
      </c>
      <c r="V1178" t="s">
        <v>127</v>
      </c>
      <c r="W1178" s="1">
        <v>44671.582094907404</v>
      </c>
      <c r="X1178">
        <v>784</v>
      </c>
      <c r="Y1178">
        <v>21</v>
      </c>
      <c r="Z1178">
        <v>0</v>
      </c>
      <c r="AA1178">
        <v>21</v>
      </c>
      <c r="AB1178">
        <v>0</v>
      </c>
      <c r="AC1178">
        <v>9</v>
      </c>
      <c r="AD1178">
        <v>7</v>
      </c>
      <c r="AE1178">
        <v>0</v>
      </c>
      <c r="AF1178">
        <v>0</v>
      </c>
      <c r="AG1178">
        <v>0</v>
      </c>
      <c r="AH1178" t="s">
        <v>182</v>
      </c>
      <c r="AI1178" s="1">
        <v>44671.592812499999</v>
      </c>
      <c r="AJ1178">
        <v>327</v>
      </c>
      <c r="AK1178">
        <v>2</v>
      </c>
      <c r="AL1178">
        <v>0</v>
      </c>
      <c r="AM1178">
        <v>2</v>
      </c>
      <c r="AN1178">
        <v>0</v>
      </c>
      <c r="AO1178">
        <v>2</v>
      </c>
      <c r="AP1178">
        <v>5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 x14ac:dyDescent="0.45">
      <c r="A1179" t="s">
        <v>2600</v>
      </c>
      <c r="B1179" t="s">
        <v>79</v>
      </c>
      <c r="C1179" t="s">
        <v>2538</v>
      </c>
      <c r="D1179" t="s">
        <v>81</v>
      </c>
      <c r="E1179" s="2" t="str">
        <f>HYPERLINK("capsilon://?command=openfolder&amp;siteaddress=FAM.docvelocity-na8.net&amp;folderid=FX6B3C6F10-CD24-BA15-F2D0-A585D9F591C2","FX22046742")</f>
        <v>FX22046742</v>
      </c>
      <c r="F1179" t="s">
        <v>19</v>
      </c>
      <c r="G1179" t="s">
        <v>19</v>
      </c>
      <c r="H1179" t="s">
        <v>82</v>
      </c>
      <c r="I1179" t="s">
        <v>2601</v>
      </c>
      <c r="J1179">
        <v>233</v>
      </c>
      <c r="K1179" t="s">
        <v>84</v>
      </c>
      <c r="L1179" t="s">
        <v>85</v>
      </c>
      <c r="M1179" t="s">
        <v>86</v>
      </c>
      <c r="N1179">
        <v>1</v>
      </c>
      <c r="O1179" s="1">
        <v>44671.571053240739</v>
      </c>
      <c r="P1179" s="1">
        <v>44671.613344907404</v>
      </c>
      <c r="Q1179">
        <v>3452</v>
      </c>
      <c r="R1179">
        <v>202</v>
      </c>
      <c r="S1179" t="b">
        <v>0</v>
      </c>
      <c r="T1179" t="s">
        <v>87</v>
      </c>
      <c r="U1179" t="b">
        <v>0</v>
      </c>
      <c r="V1179" t="s">
        <v>88</v>
      </c>
      <c r="W1179" s="1">
        <v>44671.613344907404</v>
      </c>
      <c r="X1179">
        <v>87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233</v>
      </c>
      <c r="AE1179">
        <v>221</v>
      </c>
      <c r="AF1179">
        <v>0</v>
      </c>
      <c r="AG1179">
        <v>5</v>
      </c>
      <c r="AH1179" t="s">
        <v>87</v>
      </c>
      <c r="AI1179" t="s">
        <v>87</v>
      </c>
      <c r="AJ1179" t="s">
        <v>87</v>
      </c>
      <c r="AK1179" t="s">
        <v>87</v>
      </c>
      <c r="AL1179" t="s">
        <v>87</v>
      </c>
      <c r="AM1179" t="s">
        <v>87</v>
      </c>
      <c r="AN1179" t="s">
        <v>87</v>
      </c>
      <c r="AO1179" t="s">
        <v>87</v>
      </c>
      <c r="AP1179" t="s">
        <v>87</v>
      </c>
      <c r="AQ1179" t="s">
        <v>87</v>
      </c>
      <c r="AR1179" t="s">
        <v>87</v>
      </c>
      <c r="AS1179" t="s">
        <v>87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 x14ac:dyDescent="0.45">
      <c r="A1180" t="s">
        <v>2602</v>
      </c>
      <c r="B1180" t="s">
        <v>79</v>
      </c>
      <c r="C1180" t="s">
        <v>2603</v>
      </c>
      <c r="D1180" t="s">
        <v>81</v>
      </c>
      <c r="E1180" s="2" t="str">
        <f>HYPERLINK("capsilon://?command=openfolder&amp;siteaddress=FAM.docvelocity-na8.net&amp;folderid=FX240EA4C5-14F2-61B1-25C2-E4DB673AA201","FX22043580")</f>
        <v>FX22043580</v>
      </c>
      <c r="F1180" t="s">
        <v>19</v>
      </c>
      <c r="G1180" t="s">
        <v>19</v>
      </c>
      <c r="H1180" t="s">
        <v>82</v>
      </c>
      <c r="I1180" t="s">
        <v>2604</v>
      </c>
      <c r="J1180">
        <v>379</v>
      </c>
      <c r="K1180" t="s">
        <v>84</v>
      </c>
      <c r="L1180" t="s">
        <v>85</v>
      </c>
      <c r="M1180" t="s">
        <v>86</v>
      </c>
      <c r="N1180">
        <v>1</v>
      </c>
      <c r="O1180" s="1">
        <v>44671.574872685182</v>
      </c>
      <c r="P1180" s="1">
        <v>44671.616331018522</v>
      </c>
      <c r="Q1180">
        <v>2984</v>
      </c>
      <c r="R1180">
        <v>598</v>
      </c>
      <c r="S1180" t="b">
        <v>0</v>
      </c>
      <c r="T1180" t="s">
        <v>87</v>
      </c>
      <c r="U1180" t="b">
        <v>0</v>
      </c>
      <c r="V1180" t="s">
        <v>88</v>
      </c>
      <c r="W1180" s="1">
        <v>44671.616331018522</v>
      </c>
      <c r="X1180">
        <v>250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379</v>
      </c>
      <c r="AE1180">
        <v>308</v>
      </c>
      <c r="AF1180">
        <v>0</v>
      </c>
      <c r="AG1180">
        <v>14</v>
      </c>
      <c r="AH1180" t="s">
        <v>87</v>
      </c>
      <c r="AI1180" t="s">
        <v>87</v>
      </c>
      <c r="AJ1180" t="s">
        <v>87</v>
      </c>
      <c r="AK1180" t="s">
        <v>87</v>
      </c>
      <c r="AL1180" t="s">
        <v>87</v>
      </c>
      <c r="AM1180" t="s">
        <v>87</v>
      </c>
      <c r="AN1180" t="s">
        <v>87</v>
      </c>
      <c r="AO1180" t="s">
        <v>87</v>
      </c>
      <c r="AP1180" t="s">
        <v>87</v>
      </c>
      <c r="AQ1180" t="s">
        <v>87</v>
      </c>
      <c r="AR1180" t="s">
        <v>87</v>
      </c>
      <c r="AS1180" t="s">
        <v>87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 x14ac:dyDescent="0.45">
      <c r="A1181" t="s">
        <v>2605</v>
      </c>
      <c r="B1181" t="s">
        <v>79</v>
      </c>
      <c r="C1181" t="s">
        <v>2606</v>
      </c>
      <c r="D1181" t="s">
        <v>81</v>
      </c>
      <c r="E1181" s="2" t="str">
        <f>HYPERLINK("capsilon://?command=openfolder&amp;siteaddress=FAM.docvelocity-na8.net&amp;folderid=FX6A7976F9-70BB-83D6-7797-4BDC23F05E0C","FX22046963")</f>
        <v>FX22046963</v>
      </c>
      <c r="F1181" t="s">
        <v>19</v>
      </c>
      <c r="G1181" t="s">
        <v>19</v>
      </c>
      <c r="H1181" t="s">
        <v>82</v>
      </c>
      <c r="I1181" t="s">
        <v>2607</v>
      </c>
      <c r="J1181">
        <v>227</v>
      </c>
      <c r="K1181" t="s">
        <v>84</v>
      </c>
      <c r="L1181" t="s">
        <v>85</v>
      </c>
      <c r="M1181" t="s">
        <v>86</v>
      </c>
      <c r="N1181">
        <v>1</v>
      </c>
      <c r="O1181" s="1">
        <v>44671.577928240738</v>
      </c>
      <c r="P1181" s="1">
        <v>44671.702013888891</v>
      </c>
      <c r="Q1181">
        <v>10145</v>
      </c>
      <c r="R1181">
        <v>576</v>
      </c>
      <c r="S1181" t="b">
        <v>0</v>
      </c>
      <c r="T1181" t="s">
        <v>87</v>
      </c>
      <c r="U1181" t="b">
        <v>0</v>
      </c>
      <c r="V1181" t="s">
        <v>88</v>
      </c>
      <c r="W1181" s="1">
        <v>44671.702013888891</v>
      </c>
      <c r="X1181">
        <v>327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227</v>
      </c>
      <c r="AE1181">
        <v>210</v>
      </c>
      <c r="AF1181">
        <v>0</v>
      </c>
      <c r="AG1181">
        <v>6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 x14ac:dyDescent="0.45">
      <c r="A1182" t="s">
        <v>2608</v>
      </c>
      <c r="B1182" t="s">
        <v>79</v>
      </c>
      <c r="C1182" t="s">
        <v>2609</v>
      </c>
      <c r="D1182" t="s">
        <v>81</v>
      </c>
      <c r="E1182" s="2" t="str">
        <f>HYPERLINK("capsilon://?command=openfolder&amp;siteaddress=FAM.docvelocity-na8.net&amp;folderid=FX218E068A-B843-7D3A-1CBC-84A700E1B459","FX22046994")</f>
        <v>FX22046994</v>
      </c>
      <c r="F1182" t="s">
        <v>19</v>
      </c>
      <c r="G1182" t="s">
        <v>19</v>
      </c>
      <c r="H1182" t="s">
        <v>82</v>
      </c>
      <c r="I1182" t="s">
        <v>2610</v>
      </c>
      <c r="J1182">
        <v>0</v>
      </c>
      <c r="K1182" t="s">
        <v>84</v>
      </c>
      <c r="L1182" t="s">
        <v>85</v>
      </c>
      <c r="M1182" t="s">
        <v>86</v>
      </c>
      <c r="N1182">
        <v>2</v>
      </c>
      <c r="O1182" s="1">
        <v>44671.592789351853</v>
      </c>
      <c r="P1182" s="1">
        <v>44671.59684027778</v>
      </c>
      <c r="Q1182">
        <v>199</v>
      </c>
      <c r="R1182">
        <v>151</v>
      </c>
      <c r="S1182" t="b">
        <v>0</v>
      </c>
      <c r="T1182" t="s">
        <v>87</v>
      </c>
      <c r="U1182" t="b">
        <v>0</v>
      </c>
      <c r="V1182" t="s">
        <v>108</v>
      </c>
      <c r="W1182" s="1">
        <v>44671.593564814815</v>
      </c>
      <c r="X1182">
        <v>61</v>
      </c>
      <c r="Y1182">
        <v>9</v>
      </c>
      <c r="Z1182">
        <v>0</v>
      </c>
      <c r="AA1182">
        <v>9</v>
      </c>
      <c r="AB1182">
        <v>0</v>
      </c>
      <c r="AC1182">
        <v>0</v>
      </c>
      <c r="AD1182">
        <v>-9</v>
      </c>
      <c r="AE1182">
        <v>0</v>
      </c>
      <c r="AF1182">
        <v>0</v>
      </c>
      <c r="AG1182">
        <v>0</v>
      </c>
      <c r="AH1182" t="s">
        <v>479</v>
      </c>
      <c r="AI1182" s="1">
        <v>44671.59684027778</v>
      </c>
      <c r="AJ1182">
        <v>90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-9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 x14ac:dyDescent="0.45">
      <c r="A1183" t="s">
        <v>2611</v>
      </c>
      <c r="B1183" t="s">
        <v>79</v>
      </c>
      <c r="C1183" t="s">
        <v>2488</v>
      </c>
      <c r="D1183" t="s">
        <v>81</v>
      </c>
      <c r="E1183" s="2" t="str">
        <f>HYPERLINK("capsilon://?command=openfolder&amp;siteaddress=FAM.docvelocity-na8.net&amp;folderid=FXA6DB3EF7-6FFC-ADF6-4FA5-5AFE66152114","FX22047342")</f>
        <v>FX22047342</v>
      </c>
      <c r="F1183" t="s">
        <v>19</v>
      </c>
      <c r="G1183" t="s">
        <v>19</v>
      </c>
      <c r="H1183" t="s">
        <v>82</v>
      </c>
      <c r="I1183" t="s">
        <v>2612</v>
      </c>
      <c r="J1183">
        <v>0</v>
      </c>
      <c r="K1183" t="s">
        <v>84</v>
      </c>
      <c r="L1183" t="s">
        <v>85</v>
      </c>
      <c r="M1183" t="s">
        <v>86</v>
      </c>
      <c r="N1183">
        <v>2</v>
      </c>
      <c r="O1183" s="1">
        <v>44671.597129629627</v>
      </c>
      <c r="P1183" s="1">
        <v>44671.60125</v>
      </c>
      <c r="Q1183">
        <v>176</v>
      </c>
      <c r="R1183">
        <v>180</v>
      </c>
      <c r="S1183" t="b">
        <v>0</v>
      </c>
      <c r="T1183" t="s">
        <v>87</v>
      </c>
      <c r="U1183" t="b">
        <v>0</v>
      </c>
      <c r="V1183" t="s">
        <v>158</v>
      </c>
      <c r="W1183" s="1">
        <v>44671.599085648151</v>
      </c>
      <c r="X1183">
        <v>121</v>
      </c>
      <c r="Y1183">
        <v>9</v>
      </c>
      <c r="Z1183">
        <v>0</v>
      </c>
      <c r="AA1183">
        <v>9</v>
      </c>
      <c r="AB1183">
        <v>0</v>
      </c>
      <c r="AC1183">
        <v>0</v>
      </c>
      <c r="AD1183">
        <v>-9</v>
      </c>
      <c r="AE1183">
        <v>0</v>
      </c>
      <c r="AF1183">
        <v>0</v>
      </c>
      <c r="AG1183">
        <v>0</v>
      </c>
      <c r="AH1183" t="s">
        <v>479</v>
      </c>
      <c r="AI1183" s="1">
        <v>44671.60125</v>
      </c>
      <c r="AJ1183">
        <v>59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-9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 x14ac:dyDescent="0.45">
      <c r="A1184" t="s">
        <v>2613</v>
      </c>
      <c r="B1184" t="s">
        <v>79</v>
      </c>
      <c r="C1184" t="s">
        <v>2503</v>
      </c>
      <c r="D1184" t="s">
        <v>81</v>
      </c>
      <c r="E1184" s="2" t="str">
        <f>HYPERLINK("capsilon://?command=openfolder&amp;siteaddress=FAM.docvelocity-na8.net&amp;folderid=FXFEC20D9E-115D-F3D3-F69D-2799873AC5F2","FX22044723")</f>
        <v>FX22044723</v>
      </c>
      <c r="F1184" t="s">
        <v>19</v>
      </c>
      <c r="G1184" t="s">
        <v>19</v>
      </c>
      <c r="H1184" t="s">
        <v>82</v>
      </c>
      <c r="I1184" t="s">
        <v>2504</v>
      </c>
      <c r="J1184">
        <v>112</v>
      </c>
      <c r="K1184" t="s">
        <v>84</v>
      </c>
      <c r="L1184" t="s">
        <v>85</v>
      </c>
      <c r="M1184" t="s">
        <v>86</v>
      </c>
      <c r="N1184">
        <v>2</v>
      </c>
      <c r="O1184" s="1">
        <v>44671.600358796299</v>
      </c>
      <c r="P1184" s="1">
        <v>44671.648958333331</v>
      </c>
      <c r="Q1184">
        <v>4029</v>
      </c>
      <c r="R1184">
        <v>170</v>
      </c>
      <c r="S1184" t="b">
        <v>0</v>
      </c>
      <c r="T1184" t="s">
        <v>87</v>
      </c>
      <c r="U1184" t="b">
        <v>1</v>
      </c>
      <c r="V1184" t="s">
        <v>108</v>
      </c>
      <c r="W1184" s="1">
        <v>44671.604895833334</v>
      </c>
      <c r="X1184">
        <v>72</v>
      </c>
      <c r="Y1184">
        <v>0</v>
      </c>
      <c r="Z1184">
        <v>0</v>
      </c>
      <c r="AA1184">
        <v>0</v>
      </c>
      <c r="AB1184">
        <v>84</v>
      </c>
      <c r="AC1184">
        <v>0</v>
      </c>
      <c r="AD1184">
        <v>112</v>
      </c>
      <c r="AE1184">
        <v>0</v>
      </c>
      <c r="AF1184">
        <v>0</v>
      </c>
      <c r="AG1184">
        <v>0</v>
      </c>
      <c r="AH1184" t="s">
        <v>190</v>
      </c>
      <c r="AI1184" s="1">
        <v>44671.648958333331</v>
      </c>
      <c r="AJ1184">
        <v>75</v>
      </c>
      <c r="AK1184">
        <v>0</v>
      </c>
      <c r="AL1184">
        <v>0</v>
      </c>
      <c r="AM1184">
        <v>0</v>
      </c>
      <c r="AN1184">
        <v>84</v>
      </c>
      <c r="AO1184">
        <v>0</v>
      </c>
      <c r="AP1184">
        <v>112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 x14ac:dyDescent="0.45">
      <c r="A1185" t="s">
        <v>2614</v>
      </c>
      <c r="B1185" t="s">
        <v>79</v>
      </c>
      <c r="C1185" t="s">
        <v>2515</v>
      </c>
      <c r="D1185" t="s">
        <v>81</v>
      </c>
      <c r="E1185" s="2" t="str">
        <f>HYPERLINK("capsilon://?command=openfolder&amp;siteaddress=FAM.docvelocity-na8.net&amp;folderid=FX55A927A7-50FE-0ACE-818E-14348FF88AA5","FX22046187")</f>
        <v>FX22046187</v>
      </c>
      <c r="F1185" t="s">
        <v>19</v>
      </c>
      <c r="G1185" t="s">
        <v>19</v>
      </c>
      <c r="H1185" t="s">
        <v>82</v>
      </c>
      <c r="I1185" t="s">
        <v>2522</v>
      </c>
      <c r="J1185">
        <v>92</v>
      </c>
      <c r="K1185" t="s">
        <v>84</v>
      </c>
      <c r="L1185" t="s">
        <v>85</v>
      </c>
      <c r="M1185" t="s">
        <v>86</v>
      </c>
      <c r="N1185">
        <v>2</v>
      </c>
      <c r="O1185" s="1">
        <v>44671.600891203707</v>
      </c>
      <c r="P1185" s="1">
        <v>44671.652268518519</v>
      </c>
      <c r="Q1185">
        <v>3817</v>
      </c>
      <c r="R1185">
        <v>622</v>
      </c>
      <c r="S1185" t="b">
        <v>0</v>
      </c>
      <c r="T1185" t="s">
        <v>87</v>
      </c>
      <c r="U1185" t="b">
        <v>1</v>
      </c>
      <c r="V1185" t="s">
        <v>108</v>
      </c>
      <c r="W1185" s="1">
        <v>44671.608807870369</v>
      </c>
      <c r="X1185">
        <v>337</v>
      </c>
      <c r="Y1185">
        <v>82</v>
      </c>
      <c r="Z1185">
        <v>0</v>
      </c>
      <c r="AA1185">
        <v>82</v>
      </c>
      <c r="AB1185">
        <v>0</v>
      </c>
      <c r="AC1185">
        <v>9</v>
      </c>
      <c r="AD1185">
        <v>10</v>
      </c>
      <c r="AE1185">
        <v>0</v>
      </c>
      <c r="AF1185">
        <v>0</v>
      </c>
      <c r="AG1185">
        <v>0</v>
      </c>
      <c r="AH1185" t="s">
        <v>190</v>
      </c>
      <c r="AI1185" s="1">
        <v>44671.652268518519</v>
      </c>
      <c r="AJ1185">
        <v>285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10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 x14ac:dyDescent="0.45">
      <c r="A1186" t="s">
        <v>2615</v>
      </c>
      <c r="B1186" t="s">
        <v>79</v>
      </c>
      <c r="C1186" t="s">
        <v>2535</v>
      </c>
      <c r="D1186" t="s">
        <v>81</v>
      </c>
      <c r="E1186" s="2" t="str">
        <f>HYPERLINK("capsilon://?command=openfolder&amp;siteaddress=FAM.docvelocity-na8.net&amp;folderid=FX3C93065B-6AF7-B70F-9EAA-CA31AF590300","FX22047455")</f>
        <v>FX22047455</v>
      </c>
      <c r="F1186" t="s">
        <v>19</v>
      </c>
      <c r="G1186" t="s">
        <v>19</v>
      </c>
      <c r="H1186" t="s">
        <v>82</v>
      </c>
      <c r="I1186" t="s">
        <v>2536</v>
      </c>
      <c r="J1186">
        <v>583</v>
      </c>
      <c r="K1186" t="s">
        <v>84</v>
      </c>
      <c r="L1186" t="s">
        <v>85</v>
      </c>
      <c r="M1186" t="s">
        <v>86</v>
      </c>
      <c r="N1186">
        <v>2</v>
      </c>
      <c r="O1186" s="1">
        <v>44671.606712962966</v>
      </c>
      <c r="P1186" s="1">
        <v>44671.690266203703</v>
      </c>
      <c r="Q1186">
        <v>4320</v>
      </c>
      <c r="R1186">
        <v>2899</v>
      </c>
      <c r="S1186" t="b">
        <v>0</v>
      </c>
      <c r="T1186" t="s">
        <v>87</v>
      </c>
      <c r="U1186" t="b">
        <v>1</v>
      </c>
      <c r="V1186" t="s">
        <v>531</v>
      </c>
      <c r="W1186" s="1">
        <v>44671.623495370368</v>
      </c>
      <c r="X1186">
        <v>1291</v>
      </c>
      <c r="Y1186">
        <v>505</v>
      </c>
      <c r="Z1186">
        <v>0</v>
      </c>
      <c r="AA1186">
        <v>505</v>
      </c>
      <c r="AB1186">
        <v>0</v>
      </c>
      <c r="AC1186">
        <v>45</v>
      </c>
      <c r="AD1186">
        <v>78</v>
      </c>
      <c r="AE1186">
        <v>0</v>
      </c>
      <c r="AF1186">
        <v>0</v>
      </c>
      <c r="AG1186">
        <v>0</v>
      </c>
      <c r="AH1186" t="s">
        <v>182</v>
      </c>
      <c r="AI1186" s="1">
        <v>44671.690266203703</v>
      </c>
      <c r="AJ1186">
        <v>1421</v>
      </c>
      <c r="AK1186">
        <v>4</v>
      </c>
      <c r="AL1186">
        <v>0</v>
      </c>
      <c r="AM1186">
        <v>4</v>
      </c>
      <c r="AN1186">
        <v>0</v>
      </c>
      <c r="AO1186">
        <v>4</v>
      </c>
      <c r="AP1186">
        <v>74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 x14ac:dyDescent="0.45">
      <c r="A1187" t="s">
        <v>2616</v>
      </c>
      <c r="B1187" t="s">
        <v>79</v>
      </c>
      <c r="C1187" t="s">
        <v>2545</v>
      </c>
      <c r="D1187" t="s">
        <v>81</v>
      </c>
      <c r="E1187" s="2" t="str">
        <f>HYPERLINK("capsilon://?command=openfolder&amp;siteaddress=FAM.docvelocity-na8.net&amp;folderid=FX4210D4C2-CF21-B649-E5BF-41D4C8BC314F","FX22045067")</f>
        <v>FX22045067</v>
      </c>
      <c r="F1187" t="s">
        <v>19</v>
      </c>
      <c r="G1187" t="s">
        <v>19</v>
      </c>
      <c r="H1187" t="s">
        <v>82</v>
      </c>
      <c r="I1187" t="s">
        <v>2546</v>
      </c>
      <c r="J1187">
        <v>1144</v>
      </c>
      <c r="K1187" t="s">
        <v>84</v>
      </c>
      <c r="L1187" t="s">
        <v>85</v>
      </c>
      <c r="M1187" t="s">
        <v>86</v>
      </c>
      <c r="N1187">
        <v>2</v>
      </c>
      <c r="O1187" s="1">
        <v>44671.610312500001</v>
      </c>
      <c r="P1187" s="1">
        <v>44671.712256944447</v>
      </c>
      <c r="Q1187">
        <v>2930</v>
      </c>
      <c r="R1187">
        <v>5878</v>
      </c>
      <c r="S1187" t="b">
        <v>0</v>
      </c>
      <c r="T1187" t="s">
        <v>87</v>
      </c>
      <c r="U1187" t="b">
        <v>1</v>
      </c>
      <c r="V1187" t="s">
        <v>108</v>
      </c>
      <c r="W1187" s="1">
        <v>44671.660266203704</v>
      </c>
      <c r="X1187">
        <v>3434</v>
      </c>
      <c r="Y1187">
        <v>440</v>
      </c>
      <c r="Z1187">
        <v>0</v>
      </c>
      <c r="AA1187">
        <v>440</v>
      </c>
      <c r="AB1187">
        <v>21</v>
      </c>
      <c r="AC1187">
        <v>232</v>
      </c>
      <c r="AD1187">
        <v>704</v>
      </c>
      <c r="AE1187">
        <v>0</v>
      </c>
      <c r="AF1187">
        <v>0</v>
      </c>
      <c r="AG1187">
        <v>0</v>
      </c>
      <c r="AH1187" t="s">
        <v>115</v>
      </c>
      <c r="AI1187" s="1">
        <v>44671.712256944447</v>
      </c>
      <c r="AJ1187">
        <v>2147</v>
      </c>
      <c r="AK1187">
        <v>25</v>
      </c>
      <c r="AL1187">
        <v>0</v>
      </c>
      <c r="AM1187">
        <v>25</v>
      </c>
      <c r="AN1187">
        <v>21</v>
      </c>
      <c r="AO1187">
        <v>25</v>
      </c>
      <c r="AP1187">
        <v>679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 x14ac:dyDescent="0.45">
      <c r="A1188" t="s">
        <v>2617</v>
      </c>
      <c r="B1188" t="s">
        <v>79</v>
      </c>
      <c r="C1188" t="s">
        <v>2578</v>
      </c>
      <c r="D1188" t="s">
        <v>81</v>
      </c>
      <c r="E1188" s="2" t="str">
        <f>HYPERLINK("capsilon://?command=openfolder&amp;siteaddress=FAM.docvelocity-na8.net&amp;folderid=FX51C0AE12-8DD9-597B-D01C-242455247176","FX22046400")</f>
        <v>FX22046400</v>
      </c>
      <c r="F1188" t="s">
        <v>19</v>
      </c>
      <c r="G1188" t="s">
        <v>19</v>
      </c>
      <c r="H1188" t="s">
        <v>82</v>
      </c>
      <c r="I1188" t="s">
        <v>2579</v>
      </c>
      <c r="J1188">
        <v>168</v>
      </c>
      <c r="K1188" t="s">
        <v>84</v>
      </c>
      <c r="L1188" t="s">
        <v>85</v>
      </c>
      <c r="M1188" t="s">
        <v>86</v>
      </c>
      <c r="N1188">
        <v>2</v>
      </c>
      <c r="O1188" s="1">
        <v>44671.612013888887</v>
      </c>
      <c r="P1188" s="1">
        <v>44671.697256944448</v>
      </c>
      <c r="Q1188">
        <v>5986</v>
      </c>
      <c r="R1188">
        <v>1379</v>
      </c>
      <c r="S1188" t="b">
        <v>0</v>
      </c>
      <c r="T1188" t="s">
        <v>87</v>
      </c>
      <c r="U1188" t="b">
        <v>1</v>
      </c>
      <c r="V1188" t="s">
        <v>158</v>
      </c>
      <c r="W1188" s="1">
        <v>44671.622870370367</v>
      </c>
      <c r="X1188">
        <v>754</v>
      </c>
      <c r="Y1188">
        <v>144</v>
      </c>
      <c r="Z1188">
        <v>0</v>
      </c>
      <c r="AA1188">
        <v>144</v>
      </c>
      <c r="AB1188">
        <v>0</v>
      </c>
      <c r="AC1188">
        <v>8</v>
      </c>
      <c r="AD1188">
        <v>24</v>
      </c>
      <c r="AE1188">
        <v>0</v>
      </c>
      <c r="AF1188">
        <v>0</v>
      </c>
      <c r="AG1188">
        <v>0</v>
      </c>
      <c r="AH1188" t="s">
        <v>182</v>
      </c>
      <c r="AI1188" s="1">
        <v>44671.697256944448</v>
      </c>
      <c r="AJ1188">
        <v>603</v>
      </c>
      <c r="AK1188">
        <v>3</v>
      </c>
      <c r="AL1188">
        <v>0</v>
      </c>
      <c r="AM1188">
        <v>3</v>
      </c>
      <c r="AN1188">
        <v>0</v>
      </c>
      <c r="AO1188">
        <v>3</v>
      </c>
      <c r="AP1188">
        <v>21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 x14ac:dyDescent="0.45">
      <c r="A1189" t="s">
        <v>2618</v>
      </c>
      <c r="B1189" t="s">
        <v>79</v>
      </c>
      <c r="C1189" t="s">
        <v>2581</v>
      </c>
      <c r="D1189" t="s">
        <v>81</v>
      </c>
      <c r="E1189" s="2" t="str">
        <f>HYPERLINK("capsilon://?command=openfolder&amp;siteaddress=FAM.docvelocity-na8.net&amp;folderid=FXB1E4F17D-D1A3-D5A9-081A-7CA5D053F27E","FX22046028")</f>
        <v>FX22046028</v>
      </c>
      <c r="F1189" t="s">
        <v>19</v>
      </c>
      <c r="G1189" t="s">
        <v>19</v>
      </c>
      <c r="H1189" t="s">
        <v>82</v>
      </c>
      <c r="I1189" t="s">
        <v>2589</v>
      </c>
      <c r="J1189">
        <v>301</v>
      </c>
      <c r="K1189" t="s">
        <v>84</v>
      </c>
      <c r="L1189" t="s">
        <v>85</v>
      </c>
      <c r="M1189" t="s">
        <v>86</v>
      </c>
      <c r="N1189">
        <v>2</v>
      </c>
      <c r="O1189" s="1">
        <v>44671.613217592596</v>
      </c>
      <c r="P1189" s="1">
        <v>44671.707442129627</v>
      </c>
      <c r="Q1189">
        <v>5477</v>
      </c>
      <c r="R1189">
        <v>2664</v>
      </c>
      <c r="S1189" t="b">
        <v>0</v>
      </c>
      <c r="T1189" t="s">
        <v>87</v>
      </c>
      <c r="U1189" t="b">
        <v>1</v>
      </c>
      <c r="V1189" t="s">
        <v>158</v>
      </c>
      <c r="W1189" s="1">
        <v>44671.643009259256</v>
      </c>
      <c r="X1189">
        <v>1739</v>
      </c>
      <c r="Y1189">
        <v>266</v>
      </c>
      <c r="Z1189">
        <v>0</v>
      </c>
      <c r="AA1189">
        <v>266</v>
      </c>
      <c r="AB1189">
        <v>114</v>
      </c>
      <c r="AC1189">
        <v>7</v>
      </c>
      <c r="AD1189">
        <v>35</v>
      </c>
      <c r="AE1189">
        <v>0</v>
      </c>
      <c r="AF1189">
        <v>0</v>
      </c>
      <c r="AG1189">
        <v>0</v>
      </c>
      <c r="AH1189" t="s">
        <v>182</v>
      </c>
      <c r="AI1189" s="1">
        <v>44671.707442129627</v>
      </c>
      <c r="AJ1189">
        <v>880</v>
      </c>
      <c r="AK1189">
        <v>8</v>
      </c>
      <c r="AL1189">
        <v>0</v>
      </c>
      <c r="AM1189">
        <v>8</v>
      </c>
      <c r="AN1189">
        <v>114</v>
      </c>
      <c r="AO1189">
        <v>8</v>
      </c>
      <c r="AP1189">
        <v>27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 x14ac:dyDescent="0.45">
      <c r="A1190" t="s">
        <v>2619</v>
      </c>
      <c r="B1190" t="s">
        <v>79</v>
      </c>
      <c r="C1190" t="s">
        <v>2538</v>
      </c>
      <c r="D1190" t="s">
        <v>81</v>
      </c>
      <c r="E1190" s="2" t="str">
        <f>HYPERLINK("capsilon://?command=openfolder&amp;siteaddress=FAM.docvelocity-na8.net&amp;folderid=FX6B3C6F10-CD24-BA15-F2D0-A585D9F591C2","FX22046742")</f>
        <v>FX22046742</v>
      </c>
      <c r="F1190" t="s">
        <v>19</v>
      </c>
      <c r="G1190" t="s">
        <v>19</v>
      </c>
      <c r="H1190" t="s">
        <v>82</v>
      </c>
      <c r="I1190" t="s">
        <v>2601</v>
      </c>
      <c r="J1190">
        <v>309</v>
      </c>
      <c r="K1190" t="s">
        <v>84</v>
      </c>
      <c r="L1190" t="s">
        <v>85</v>
      </c>
      <c r="M1190" t="s">
        <v>86</v>
      </c>
      <c r="N1190">
        <v>2</v>
      </c>
      <c r="O1190" s="1">
        <v>44671.614039351851</v>
      </c>
      <c r="P1190" s="1">
        <v>44671.715069444443</v>
      </c>
      <c r="Q1190">
        <v>6916</v>
      </c>
      <c r="R1190">
        <v>1813</v>
      </c>
      <c r="S1190" t="b">
        <v>0</v>
      </c>
      <c r="T1190" t="s">
        <v>87</v>
      </c>
      <c r="U1190" t="b">
        <v>1</v>
      </c>
      <c r="V1190" t="s">
        <v>127</v>
      </c>
      <c r="W1190" s="1">
        <v>44671.63653935185</v>
      </c>
      <c r="X1190">
        <v>1147</v>
      </c>
      <c r="Y1190">
        <v>260</v>
      </c>
      <c r="Z1190">
        <v>0</v>
      </c>
      <c r="AA1190">
        <v>260</v>
      </c>
      <c r="AB1190">
        <v>0</v>
      </c>
      <c r="AC1190">
        <v>17</v>
      </c>
      <c r="AD1190">
        <v>49</v>
      </c>
      <c r="AE1190">
        <v>0</v>
      </c>
      <c r="AF1190">
        <v>0</v>
      </c>
      <c r="AG1190">
        <v>0</v>
      </c>
      <c r="AH1190" t="s">
        <v>182</v>
      </c>
      <c r="AI1190" s="1">
        <v>44671.715069444443</v>
      </c>
      <c r="AJ1190">
        <v>658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49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 x14ac:dyDescent="0.45">
      <c r="A1191" t="s">
        <v>2620</v>
      </c>
      <c r="B1191" t="s">
        <v>79</v>
      </c>
      <c r="C1191" t="s">
        <v>2603</v>
      </c>
      <c r="D1191" t="s">
        <v>81</v>
      </c>
      <c r="E1191" s="2" t="str">
        <f>HYPERLINK("capsilon://?command=openfolder&amp;siteaddress=FAM.docvelocity-na8.net&amp;folderid=FX240EA4C5-14F2-61B1-25C2-E4DB673AA201","FX22043580")</f>
        <v>FX22043580</v>
      </c>
      <c r="F1191" t="s">
        <v>19</v>
      </c>
      <c r="G1191" t="s">
        <v>19</v>
      </c>
      <c r="H1191" t="s">
        <v>82</v>
      </c>
      <c r="I1191" t="s">
        <v>2604</v>
      </c>
      <c r="J1191">
        <v>559</v>
      </c>
      <c r="K1191" t="s">
        <v>84</v>
      </c>
      <c r="L1191" t="s">
        <v>85</v>
      </c>
      <c r="M1191" t="s">
        <v>86</v>
      </c>
      <c r="N1191">
        <v>2</v>
      </c>
      <c r="O1191" s="1">
        <v>44671.617476851854</v>
      </c>
      <c r="P1191" s="1">
        <v>44671.753159722219</v>
      </c>
      <c r="Q1191">
        <v>7351</v>
      </c>
      <c r="R1191">
        <v>4372</v>
      </c>
      <c r="S1191" t="b">
        <v>0</v>
      </c>
      <c r="T1191" t="s">
        <v>87</v>
      </c>
      <c r="U1191" t="b">
        <v>1</v>
      </c>
      <c r="V1191" t="s">
        <v>531</v>
      </c>
      <c r="W1191" s="1">
        <v>44671.64638888889</v>
      </c>
      <c r="X1191">
        <v>1977</v>
      </c>
      <c r="Y1191">
        <v>492</v>
      </c>
      <c r="Z1191">
        <v>0</v>
      </c>
      <c r="AA1191">
        <v>492</v>
      </c>
      <c r="AB1191">
        <v>15</v>
      </c>
      <c r="AC1191">
        <v>106</v>
      </c>
      <c r="AD1191">
        <v>67</v>
      </c>
      <c r="AE1191">
        <v>0</v>
      </c>
      <c r="AF1191">
        <v>0</v>
      </c>
      <c r="AG1191">
        <v>0</v>
      </c>
      <c r="AH1191" t="s">
        <v>182</v>
      </c>
      <c r="AI1191" s="1">
        <v>44671.753159722219</v>
      </c>
      <c r="AJ1191">
        <v>1751</v>
      </c>
      <c r="AK1191">
        <v>2</v>
      </c>
      <c r="AL1191">
        <v>0</v>
      </c>
      <c r="AM1191">
        <v>2</v>
      </c>
      <c r="AN1191">
        <v>36</v>
      </c>
      <c r="AO1191">
        <v>2</v>
      </c>
      <c r="AP1191">
        <v>65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 x14ac:dyDescent="0.45">
      <c r="A1192" t="s">
        <v>2621</v>
      </c>
      <c r="B1192" t="s">
        <v>79</v>
      </c>
      <c r="C1192" t="s">
        <v>2495</v>
      </c>
      <c r="D1192" t="s">
        <v>81</v>
      </c>
      <c r="E1192" s="2" t="str">
        <f>HYPERLINK("capsilon://?command=openfolder&amp;siteaddress=FAM.docvelocity-na8.net&amp;folderid=FXF524A245-5B7B-DB60-0B00-BE7845B6E2B4","FX2204759")</f>
        <v>FX2204759</v>
      </c>
      <c r="F1192" t="s">
        <v>19</v>
      </c>
      <c r="G1192" t="s">
        <v>19</v>
      </c>
      <c r="H1192" t="s">
        <v>82</v>
      </c>
      <c r="I1192" t="s">
        <v>2496</v>
      </c>
      <c r="J1192">
        <v>214</v>
      </c>
      <c r="K1192" t="s">
        <v>84</v>
      </c>
      <c r="L1192" t="s">
        <v>85</v>
      </c>
      <c r="M1192" t="s">
        <v>86</v>
      </c>
      <c r="N1192">
        <v>2</v>
      </c>
      <c r="O1192" s="1">
        <v>44655.549108796295</v>
      </c>
      <c r="P1192" s="1">
        <v>44655.588437500002</v>
      </c>
      <c r="Q1192">
        <v>799</v>
      </c>
      <c r="R1192">
        <v>2599</v>
      </c>
      <c r="S1192" t="b">
        <v>0</v>
      </c>
      <c r="T1192" t="s">
        <v>87</v>
      </c>
      <c r="U1192" t="b">
        <v>1</v>
      </c>
      <c r="V1192" t="s">
        <v>196</v>
      </c>
      <c r="W1192" s="1">
        <v>44655.5705787037</v>
      </c>
      <c r="X1192">
        <v>1798</v>
      </c>
      <c r="Y1192">
        <v>173</v>
      </c>
      <c r="Z1192">
        <v>0</v>
      </c>
      <c r="AA1192">
        <v>173</v>
      </c>
      <c r="AB1192">
        <v>0</v>
      </c>
      <c r="AC1192">
        <v>46</v>
      </c>
      <c r="AD1192">
        <v>41</v>
      </c>
      <c r="AE1192">
        <v>0</v>
      </c>
      <c r="AF1192">
        <v>0</v>
      </c>
      <c r="AG1192">
        <v>0</v>
      </c>
      <c r="AH1192" t="s">
        <v>115</v>
      </c>
      <c r="AI1192" s="1">
        <v>44655.588437500002</v>
      </c>
      <c r="AJ1192">
        <v>801</v>
      </c>
      <c r="AK1192">
        <v>5</v>
      </c>
      <c r="AL1192">
        <v>0</v>
      </c>
      <c r="AM1192">
        <v>5</v>
      </c>
      <c r="AN1192">
        <v>0</v>
      </c>
      <c r="AO1192">
        <v>5</v>
      </c>
      <c r="AP1192">
        <v>36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 x14ac:dyDescent="0.45">
      <c r="A1193" t="s">
        <v>2622</v>
      </c>
      <c r="B1193" t="s">
        <v>79</v>
      </c>
      <c r="C1193" t="s">
        <v>2623</v>
      </c>
      <c r="D1193" t="s">
        <v>81</v>
      </c>
      <c r="E1193" s="2" t="str">
        <f>HYPERLINK("capsilon://?command=openfolder&amp;siteaddress=FAM.docvelocity-na8.net&amp;folderid=FXB113D26A-BBCF-AD5B-0A71-D97F7994FEBB","FX22047488")</f>
        <v>FX22047488</v>
      </c>
      <c r="F1193" t="s">
        <v>19</v>
      </c>
      <c r="G1193" t="s">
        <v>19</v>
      </c>
      <c r="H1193" t="s">
        <v>82</v>
      </c>
      <c r="I1193" t="s">
        <v>2624</v>
      </c>
      <c r="J1193">
        <v>200</v>
      </c>
      <c r="K1193" t="s">
        <v>84</v>
      </c>
      <c r="L1193" t="s">
        <v>85</v>
      </c>
      <c r="M1193" t="s">
        <v>86</v>
      </c>
      <c r="N1193">
        <v>1</v>
      </c>
      <c r="O1193" s="1">
        <v>44671.632939814815</v>
      </c>
      <c r="P1193" s="1">
        <v>44671.836643518516</v>
      </c>
      <c r="Q1193">
        <v>17002</v>
      </c>
      <c r="R1193">
        <v>598</v>
      </c>
      <c r="S1193" t="b">
        <v>0</v>
      </c>
      <c r="T1193" t="s">
        <v>87</v>
      </c>
      <c r="U1193" t="b">
        <v>0</v>
      </c>
      <c r="V1193" t="s">
        <v>245</v>
      </c>
      <c r="W1193" s="1">
        <v>44671.836643518516</v>
      </c>
      <c r="X1193">
        <v>405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200</v>
      </c>
      <c r="AE1193">
        <v>176</v>
      </c>
      <c r="AF1193">
        <v>0</v>
      </c>
      <c r="AG1193">
        <v>8</v>
      </c>
      <c r="AH1193" t="s">
        <v>87</v>
      </c>
      <c r="AI1193" t="s">
        <v>87</v>
      </c>
      <c r="AJ1193" t="s">
        <v>87</v>
      </c>
      <c r="AK1193" t="s">
        <v>87</v>
      </c>
      <c r="AL1193" t="s">
        <v>87</v>
      </c>
      <c r="AM1193" t="s">
        <v>87</v>
      </c>
      <c r="AN1193" t="s">
        <v>87</v>
      </c>
      <c r="AO1193" t="s">
        <v>87</v>
      </c>
      <c r="AP1193" t="s">
        <v>87</v>
      </c>
      <c r="AQ1193" t="s">
        <v>87</v>
      </c>
      <c r="AR1193" t="s">
        <v>87</v>
      </c>
      <c r="AS1193" t="s">
        <v>87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 x14ac:dyDescent="0.45">
      <c r="A1194" t="s">
        <v>2625</v>
      </c>
      <c r="B1194" t="s">
        <v>79</v>
      </c>
      <c r="C1194" t="s">
        <v>1987</v>
      </c>
      <c r="D1194" t="s">
        <v>81</v>
      </c>
      <c r="E1194" s="2" t="str">
        <f>HYPERLINK("capsilon://?command=openfolder&amp;siteaddress=FAM.docvelocity-na8.net&amp;folderid=FX047A5A32-1796-4B83-098B-727A853719DA","FX220314115")</f>
        <v>FX220314115</v>
      </c>
      <c r="F1194" t="s">
        <v>19</v>
      </c>
      <c r="G1194" t="s">
        <v>19</v>
      </c>
      <c r="H1194" t="s">
        <v>82</v>
      </c>
      <c r="I1194" t="s">
        <v>2626</v>
      </c>
      <c r="J1194">
        <v>0</v>
      </c>
      <c r="K1194" t="s">
        <v>84</v>
      </c>
      <c r="L1194" t="s">
        <v>85</v>
      </c>
      <c r="M1194" t="s">
        <v>86</v>
      </c>
      <c r="N1194">
        <v>2</v>
      </c>
      <c r="O1194" s="1">
        <v>44655.553182870368</v>
      </c>
      <c r="P1194" s="1">
        <v>44655.558738425927</v>
      </c>
      <c r="Q1194">
        <v>212</v>
      </c>
      <c r="R1194">
        <v>268</v>
      </c>
      <c r="S1194" t="b">
        <v>0</v>
      </c>
      <c r="T1194" t="s">
        <v>87</v>
      </c>
      <c r="U1194" t="b">
        <v>0</v>
      </c>
      <c r="V1194" t="s">
        <v>127</v>
      </c>
      <c r="W1194" s="1">
        <v>44655.555208333331</v>
      </c>
      <c r="X1194">
        <v>167</v>
      </c>
      <c r="Y1194">
        <v>9</v>
      </c>
      <c r="Z1194">
        <v>0</v>
      </c>
      <c r="AA1194">
        <v>9</v>
      </c>
      <c r="AB1194">
        <v>0</v>
      </c>
      <c r="AC1194">
        <v>3</v>
      </c>
      <c r="AD1194">
        <v>-9</v>
      </c>
      <c r="AE1194">
        <v>0</v>
      </c>
      <c r="AF1194">
        <v>0</v>
      </c>
      <c r="AG1194">
        <v>0</v>
      </c>
      <c r="AH1194" t="s">
        <v>115</v>
      </c>
      <c r="AI1194" s="1">
        <v>44655.558738425927</v>
      </c>
      <c r="AJ1194">
        <v>101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-9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 x14ac:dyDescent="0.45">
      <c r="A1195" t="s">
        <v>2627</v>
      </c>
      <c r="B1195" t="s">
        <v>79</v>
      </c>
      <c r="C1195" t="s">
        <v>2503</v>
      </c>
      <c r="D1195" t="s">
        <v>81</v>
      </c>
      <c r="E1195" s="2" t="str">
        <f>HYPERLINK("capsilon://?command=openfolder&amp;siteaddress=FAM.docvelocity-na8.net&amp;folderid=FXFEC20D9E-115D-F3D3-F69D-2799873AC5F2","FX22044723")</f>
        <v>FX22044723</v>
      </c>
      <c r="F1195" t="s">
        <v>19</v>
      </c>
      <c r="G1195" t="s">
        <v>19</v>
      </c>
      <c r="H1195" t="s">
        <v>82</v>
      </c>
      <c r="I1195" t="s">
        <v>2628</v>
      </c>
      <c r="J1195">
        <v>32</v>
      </c>
      <c r="K1195" t="s">
        <v>84</v>
      </c>
      <c r="L1195" t="s">
        <v>85</v>
      </c>
      <c r="M1195" t="s">
        <v>86</v>
      </c>
      <c r="N1195">
        <v>2</v>
      </c>
      <c r="O1195" s="1">
        <v>44671.677060185182</v>
      </c>
      <c r="P1195" s="1">
        <v>44671.715289351851</v>
      </c>
      <c r="Q1195">
        <v>3184</v>
      </c>
      <c r="R1195">
        <v>119</v>
      </c>
      <c r="S1195" t="b">
        <v>0</v>
      </c>
      <c r="T1195" t="s">
        <v>87</v>
      </c>
      <c r="U1195" t="b">
        <v>0</v>
      </c>
      <c r="V1195" t="s">
        <v>127</v>
      </c>
      <c r="W1195" s="1">
        <v>44671.681793981479</v>
      </c>
      <c r="X1195">
        <v>95</v>
      </c>
      <c r="Y1195">
        <v>0</v>
      </c>
      <c r="Z1195">
        <v>0</v>
      </c>
      <c r="AA1195">
        <v>0</v>
      </c>
      <c r="AB1195">
        <v>27</v>
      </c>
      <c r="AC1195">
        <v>0</v>
      </c>
      <c r="AD1195">
        <v>32</v>
      </c>
      <c r="AE1195">
        <v>0</v>
      </c>
      <c r="AF1195">
        <v>0</v>
      </c>
      <c r="AG1195">
        <v>0</v>
      </c>
      <c r="AH1195" t="s">
        <v>182</v>
      </c>
      <c r="AI1195" s="1">
        <v>44671.715289351851</v>
      </c>
      <c r="AJ1195">
        <v>19</v>
      </c>
      <c r="AK1195">
        <v>0</v>
      </c>
      <c r="AL1195">
        <v>0</v>
      </c>
      <c r="AM1195">
        <v>0</v>
      </c>
      <c r="AN1195">
        <v>27</v>
      </c>
      <c r="AO1195">
        <v>0</v>
      </c>
      <c r="AP1195">
        <v>32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 x14ac:dyDescent="0.45">
      <c r="A1196" t="s">
        <v>2629</v>
      </c>
      <c r="B1196" t="s">
        <v>79</v>
      </c>
      <c r="C1196" t="s">
        <v>2606</v>
      </c>
      <c r="D1196" t="s">
        <v>81</v>
      </c>
      <c r="E1196" s="2" t="str">
        <f>HYPERLINK("capsilon://?command=openfolder&amp;siteaddress=FAM.docvelocity-na8.net&amp;folderid=FX6A7976F9-70BB-83D6-7797-4BDC23F05E0C","FX22046963")</f>
        <v>FX22046963</v>
      </c>
      <c r="F1196" t="s">
        <v>19</v>
      </c>
      <c r="G1196" t="s">
        <v>19</v>
      </c>
      <c r="H1196" t="s">
        <v>82</v>
      </c>
      <c r="I1196" t="s">
        <v>2607</v>
      </c>
      <c r="J1196">
        <v>517</v>
      </c>
      <c r="K1196" t="s">
        <v>84</v>
      </c>
      <c r="L1196" t="s">
        <v>85</v>
      </c>
      <c r="M1196" t="s">
        <v>86</v>
      </c>
      <c r="N1196">
        <v>2</v>
      </c>
      <c r="O1196" s="1">
        <v>44671.702928240738</v>
      </c>
      <c r="P1196" s="1">
        <v>44671.762928240743</v>
      </c>
      <c r="Q1196">
        <v>1285</v>
      </c>
      <c r="R1196">
        <v>3899</v>
      </c>
      <c r="S1196" t="b">
        <v>0</v>
      </c>
      <c r="T1196" t="s">
        <v>87</v>
      </c>
      <c r="U1196" t="b">
        <v>1</v>
      </c>
      <c r="V1196" t="s">
        <v>127</v>
      </c>
      <c r="W1196" s="1">
        <v>44671.750902777778</v>
      </c>
      <c r="X1196">
        <v>2967</v>
      </c>
      <c r="Y1196">
        <v>194</v>
      </c>
      <c r="Z1196">
        <v>0</v>
      </c>
      <c r="AA1196">
        <v>194</v>
      </c>
      <c r="AB1196">
        <v>0</v>
      </c>
      <c r="AC1196">
        <v>99</v>
      </c>
      <c r="AD1196">
        <v>323</v>
      </c>
      <c r="AE1196">
        <v>0</v>
      </c>
      <c r="AF1196">
        <v>0</v>
      </c>
      <c r="AG1196">
        <v>0</v>
      </c>
      <c r="AH1196" t="s">
        <v>115</v>
      </c>
      <c r="AI1196" s="1">
        <v>44671.762928240743</v>
      </c>
      <c r="AJ1196">
        <v>868</v>
      </c>
      <c r="AK1196">
        <v>2</v>
      </c>
      <c r="AL1196">
        <v>0</v>
      </c>
      <c r="AM1196">
        <v>2</v>
      </c>
      <c r="AN1196">
        <v>0</v>
      </c>
      <c r="AO1196">
        <v>2</v>
      </c>
      <c r="AP1196">
        <v>321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 x14ac:dyDescent="0.45">
      <c r="A1197" t="s">
        <v>2630</v>
      </c>
      <c r="B1197" t="s">
        <v>79</v>
      </c>
      <c r="C1197" t="s">
        <v>966</v>
      </c>
      <c r="D1197" t="s">
        <v>81</v>
      </c>
      <c r="E1197" s="2" t="str">
        <f>HYPERLINK("capsilon://?command=openfolder&amp;siteaddress=FAM.docvelocity-na8.net&amp;folderid=FX10E15516-B32D-9D22-2945-F4FA08351688","FX22035738")</f>
        <v>FX22035738</v>
      </c>
      <c r="F1197" t="s">
        <v>19</v>
      </c>
      <c r="G1197" t="s">
        <v>19</v>
      </c>
      <c r="H1197" t="s">
        <v>82</v>
      </c>
      <c r="I1197" t="s">
        <v>2631</v>
      </c>
      <c r="J1197">
        <v>0</v>
      </c>
      <c r="K1197" t="s">
        <v>84</v>
      </c>
      <c r="L1197" t="s">
        <v>85</v>
      </c>
      <c r="M1197" t="s">
        <v>86</v>
      </c>
      <c r="N1197">
        <v>2</v>
      </c>
      <c r="O1197" s="1">
        <v>44671.703518518516</v>
      </c>
      <c r="P1197" s="1">
        <v>44671.7419212963</v>
      </c>
      <c r="Q1197">
        <v>3183</v>
      </c>
      <c r="R1197">
        <v>135</v>
      </c>
      <c r="S1197" t="b">
        <v>0</v>
      </c>
      <c r="T1197" t="s">
        <v>87</v>
      </c>
      <c r="U1197" t="b">
        <v>0</v>
      </c>
      <c r="V1197" t="s">
        <v>531</v>
      </c>
      <c r="W1197" s="1">
        <v>44671.723414351851</v>
      </c>
      <c r="X1197">
        <v>63</v>
      </c>
      <c r="Y1197">
        <v>0</v>
      </c>
      <c r="Z1197">
        <v>0</v>
      </c>
      <c r="AA1197">
        <v>0</v>
      </c>
      <c r="AB1197">
        <v>37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">
        <v>190</v>
      </c>
      <c r="AI1197" s="1">
        <v>44671.7419212963</v>
      </c>
      <c r="AJ1197">
        <v>32</v>
      </c>
      <c r="AK1197">
        <v>0</v>
      </c>
      <c r="AL1197">
        <v>0</v>
      </c>
      <c r="AM1197">
        <v>0</v>
      </c>
      <c r="AN1197">
        <v>37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 x14ac:dyDescent="0.45">
      <c r="A1198" t="s">
        <v>2632</v>
      </c>
      <c r="B1198" t="s">
        <v>79</v>
      </c>
      <c r="C1198" t="s">
        <v>2553</v>
      </c>
      <c r="D1198" t="s">
        <v>81</v>
      </c>
      <c r="E1198" s="2" t="str">
        <f>HYPERLINK("capsilon://?command=openfolder&amp;siteaddress=FAM.docvelocity-na8.net&amp;folderid=FX3E000481-2ECA-C8BA-B3C2-9D12A529D466","FX22046597")</f>
        <v>FX22046597</v>
      </c>
      <c r="F1198" t="s">
        <v>19</v>
      </c>
      <c r="G1198" t="s">
        <v>19</v>
      </c>
      <c r="H1198" t="s">
        <v>82</v>
      </c>
      <c r="I1198" t="s">
        <v>2633</v>
      </c>
      <c r="J1198">
        <v>610</v>
      </c>
      <c r="K1198" t="s">
        <v>84</v>
      </c>
      <c r="L1198" t="s">
        <v>85</v>
      </c>
      <c r="M1198" t="s">
        <v>86</v>
      </c>
      <c r="N1198">
        <v>1</v>
      </c>
      <c r="O1198" s="1">
        <v>44671.727951388886</v>
      </c>
      <c r="P1198" s="1">
        <v>44671.78597222222</v>
      </c>
      <c r="Q1198">
        <v>4417</v>
      </c>
      <c r="R1198">
        <v>596</v>
      </c>
      <c r="S1198" t="b">
        <v>0</v>
      </c>
      <c r="T1198" t="s">
        <v>87</v>
      </c>
      <c r="U1198" t="b">
        <v>0</v>
      </c>
      <c r="V1198" t="s">
        <v>88</v>
      </c>
      <c r="W1198" s="1">
        <v>44671.78597222222</v>
      </c>
      <c r="X1198">
        <v>499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610</v>
      </c>
      <c r="AE1198">
        <v>586</v>
      </c>
      <c r="AF1198">
        <v>0</v>
      </c>
      <c r="AG1198">
        <v>24</v>
      </c>
      <c r="AH1198" t="s">
        <v>87</v>
      </c>
      <c r="AI1198" t="s">
        <v>87</v>
      </c>
      <c r="AJ1198" t="s">
        <v>87</v>
      </c>
      <c r="AK1198" t="s">
        <v>87</v>
      </c>
      <c r="AL1198" t="s">
        <v>87</v>
      </c>
      <c r="AM1198" t="s">
        <v>87</v>
      </c>
      <c r="AN1198" t="s">
        <v>87</v>
      </c>
      <c r="AO1198" t="s">
        <v>87</v>
      </c>
      <c r="AP1198" t="s">
        <v>87</v>
      </c>
      <c r="AQ1198" t="s">
        <v>87</v>
      </c>
      <c r="AR1198" t="s">
        <v>87</v>
      </c>
      <c r="AS1198" t="s">
        <v>87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 x14ac:dyDescent="0.45">
      <c r="A1199" t="s">
        <v>2634</v>
      </c>
      <c r="B1199" t="s">
        <v>79</v>
      </c>
      <c r="C1199" t="s">
        <v>2635</v>
      </c>
      <c r="D1199" t="s">
        <v>81</v>
      </c>
      <c r="E1199" s="2" t="str">
        <f>HYPERLINK("capsilon://?command=openfolder&amp;siteaddress=FAM.docvelocity-na8.net&amp;folderid=FXFA0D6E24-EE07-9335-3E1E-71F3DFE91F91","FX220313070")</f>
        <v>FX220313070</v>
      </c>
      <c r="F1199" t="s">
        <v>19</v>
      </c>
      <c r="G1199" t="s">
        <v>19</v>
      </c>
      <c r="H1199" t="s">
        <v>82</v>
      </c>
      <c r="I1199" t="s">
        <v>2636</v>
      </c>
      <c r="J1199">
        <v>65</v>
      </c>
      <c r="K1199" t="s">
        <v>84</v>
      </c>
      <c r="L1199" t="s">
        <v>85</v>
      </c>
      <c r="M1199" t="s">
        <v>86</v>
      </c>
      <c r="N1199">
        <v>2</v>
      </c>
      <c r="O1199" s="1">
        <v>44655.558055555557</v>
      </c>
      <c r="P1199" s="1">
        <v>44655.649016203701</v>
      </c>
      <c r="Q1199">
        <v>6490</v>
      </c>
      <c r="R1199">
        <v>1369</v>
      </c>
      <c r="S1199" t="b">
        <v>0</v>
      </c>
      <c r="T1199" t="s">
        <v>87</v>
      </c>
      <c r="U1199" t="b">
        <v>0</v>
      </c>
      <c r="V1199" t="s">
        <v>531</v>
      </c>
      <c r="W1199" s="1">
        <v>44655.566354166665</v>
      </c>
      <c r="X1199">
        <v>662</v>
      </c>
      <c r="Y1199">
        <v>36</v>
      </c>
      <c r="Z1199">
        <v>0</v>
      </c>
      <c r="AA1199">
        <v>36</v>
      </c>
      <c r="AB1199">
        <v>0</v>
      </c>
      <c r="AC1199">
        <v>18</v>
      </c>
      <c r="AD1199">
        <v>29</v>
      </c>
      <c r="AE1199">
        <v>0</v>
      </c>
      <c r="AF1199">
        <v>0</v>
      </c>
      <c r="AG1199">
        <v>0</v>
      </c>
      <c r="AH1199" t="s">
        <v>182</v>
      </c>
      <c r="AI1199" s="1">
        <v>44655.649016203701</v>
      </c>
      <c r="AJ1199">
        <v>152</v>
      </c>
      <c r="AK1199">
        <v>1</v>
      </c>
      <c r="AL1199">
        <v>0</v>
      </c>
      <c r="AM1199">
        <v>1</v>
      </c>
      <c r="AN1199">
        <v>0</v>
      </c>
      <c r="AO1199">
        <v>1</v>
      </c>
      <c r="AP1199">
        <v>28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 x14ac:dyDescent="0.45">
      <c r="A1200" t="s">
        <v>2637</v>
      </c>
      <c r="B1200" t="s">
        <v>79</v>
      </c>
      <c r="C1200" t="s">
        <v>2638</v>
      </c>
      <c r="D1200" t="s">
        <v>81</v>
      </c>
      <c r="E1200" s="2" t="str">
        <f>HYPERLINK("capsilon://?command=openfolder&amp;siteaddress=FAM.docvelocity-na8.net&amp;folderid=FX400C1FC6-641D-67D6-36E4-DCC5942721B9","FX22046416")</f>
        <v>FX22046416</v>
      </c>
      <c r="F1200" t="s">
        <v>19</v>
      </c>
      <c r="G1200" t="s">
        <v>19</v>
      </c>
      <c r="H1200" t="s">
        <v>82</v>
      </c>
      <c r="I1200" t="s">
        <v>2639</v>
      </c>
      <c r="J1200">
        <v>28</v>
      </c>
      <c r="K1200" t="s">
        <v>84</v>
      </c>
      <c r="L1200" t="s">
        <v>85</v>
      </c>
      <c r="M1200" t="s">
        <v>86</v>
      </c>
      <c r="N1200">
        <v>2</v>
      </c>
      <c r="O1200" s="1">
        <v>44671.732141203705</v>
      </c>
      <c r="P1200" s="1">
        <v>44671.743148148147</v>
      </c>
      <c r="Q1200">
        <v>603</v>
      </c>
      <c r="R1200">
        <v>348</v>
      </c>
      <c r="S1200" t="b">
        <v>0</v>
      </c>
      <c r="T1200" t="s">
        <v>87</v>
      </c>
      <c r="U1200" t="b">
        <v>0</v>
      </c>
      <c r="V1200" t="s">
        <v>148</v>
      </c>
      <c r="W1200" s="1">
        <v>44671.734976851854</v>
      </c>
      <c r="X1200">
        <v>242</v>
      </c>
      <c r="Y1200">
        <v>21</v>
      </c>
      <c r="Z1200">
        <v>0</v>
      </c>
      <c r="AA1200">
        <v>21</v>
      </c>
      <c r="AB1200">
        <v>0</v>
      </c>
      <c r="AC1200">
        <v>1</v>
      </c>
      <c r="AD1200">
        <v>7</v>
      </c>
      <c r="AE1200">
        <v>0</v>
      </c>
      <c r="AF1200">
        <v>0</v>
      </c>
      <c r="AG1200">
        <v>0</v>
      </c>
      <c r="AH1200" t="s">
        <v>190</v>
      </c>
      <c r="AI1200" s="1">
        <v>44671.743148148147</v>
      </c>
      <c r="AJ1200">
        <v>106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7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 x14ac:dyDescent="0.45">
      <c r="A1201" t="s">
        <v>2640</v>
      </c>
      <c r="B1201" t="s">
        <v>79</v>
      </c>
      <c r="C1201" t="s">
        <v>2638</v>
      </c>
      <c r="D1201" t="s">
        <v>81</v>
      </c>
      <c r="E1201" s="2" t="str">
        <f>HYPERLINK("capsilon://?command=openfolder&amp;siteaddress=FAM.docvelocity-na8.net&amp;folderid=FX400C1FC6-641D-67D6-36E4-DCC5942721B9","FX22046416")</f>
        <v>FX22046416</v>
      </c>
      <c r="F1201" t="s">
        <v>19</v>
      </c>
      <c r="G1201" t="s">
        <v>19</v>
      </c>
      <c r="H1201" t="s">
        <v>82</v>
      </c>
      <c r="I1201" t="s">
        <v>2641</v>
      </c>
      <c r="J1201">
        <v>28</v>
      </c>
      <c r="K1201" t="s">
        <v>84</v>
      </c>
      <c r="L1201" t="s">
        <v>85</v>
      </c>
      <c r="M1201" t="s">
        <v>86</v>
      </c>
      <c r="N1201">
        <v>2</v>
      </c>
      <c r="O1201" s="1">
        <v>44671.732222222221</v>
      </c>
      <c r="P1201" s="1">
        <v>44671.749837962961</v>
      </c>
      <c r="Q1201">
        <v>1105</v>
      </c>
      <c r="R1201">
        <v>417</v>
      </c>
      <c r="S1201" t="b">
        <v>0</v>
      </c>
      <c r="T1201" t="s">
        <v>87</v>
      </c>
      <c r="U1201" t="b">
        <v>0</v>
      </c>
      <c r="V1201" t="s">
        <v>108</v>
      </c>
      <c r="W1201" s="1">
        <v>44671.746736111112</v>
      </c>
      <c r="X1201">
        <v>282</v>
      </c>
      <c r="Y1201">
        <v>21</v>
      </c>
      <c r="Z1201">
        <v>0</v>
      </c>
      <c r="AA1201">
        <v>21</v>
      </c>
      <c r="AB1201">
        <v>0</v>
      </c>
      <c r="AC1201">
        <v>17</v>
      </c>
      <c r="AD1201">
        <v>7</v>
      </c>
      <c r="AE1201">
        <v>0</v>
      </c>
      <c r="AF1201">
        <v>0</v>
      </c>
      <c r="AG1201">
        <v>0</v>
      </c>
      <c r="AH1201" t="s">
        <v>190</v>
      </c>
      <c r="AI1201" s="1">
        <v>44671.749837962961</v>
      </c>
      <c r="AJ1201">
        <v>104</v>
      </c>
      <c r="AK1201">
        <v>1</v>
      </c>
      <c r="AL1201">
        <v>0</v>
      </c>
      <c r="AM1201">
        <v>1</v>
      </c>
      <c r="AN1201">
        <v>0</v>
      </c>
      <c r="AO1201">
        <v>1</v>
      </c>
      <c r="AP1201">
        <v>6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 x14ac:dyDescent="0.45">
      <c r="A1202" t="s">
        <v>2642</v>
      </c>
      <c r="B1202" t="s">
        <v>79</v>
      </c>
      <c r="C1202" t="s">
        <v>2458</v>
      </c>
      <c r="D1202" t="s">
        <v>81</v>
      </c>
      <c r="E1202" s="2" t="str">
        <f>HYPERLINK("capsilon://?command=openfolder&amp;siteaddress=FAM.docvelocity-na8.net&amp;folderid=FXCBA6BF74-ABDB-94A5-6DB6-9FAD4D63CEB1","FX22047086")</f>
        <v>FX22047086</v>
      </c>
      <c r="F1202" t="s">
        <v>19</v>
      </c>
      <c r="G1202" t="s">
        <v>19</v>
      </c>
      <c r="H1202" t="s">
        <v>82</v>
      </c>
      <c r="I1202" t="s">
        <v>2643</v>
      </c>
      <c r="J1202">
        <v>0</v>
      </c>
      <c r="K1202" t="s">
        <v>84</v>
      </c>
      <c r="L1202" t="s">
        <v>85</v>
      </c>
      <c r="M1202" t="s">
        <v>86</v>
      </c>
      <c r="N1202">
        <v>2</v>
      </c>
      <c r="O1202" s="1">
        <v>44671.732731481483</v>
      </c>
      <c r="P1202" s="1">
        <v>44671.744259259256</v>
      </c>
      <c r="Q1202">
        <v>717</v>
      </c>
      <c r="R1202">
        <v>279</v>
      </c>
      <c r="S1202" t="b">
        <v>0</v>
      </c>
      <c r="T1202" t="s">
        <v>87</v>
      </c>
      <c r="U1202" t="b">
        <v>0</v>
      </c>
      <c r="V1202" t="s">
        <v>148</v>
      </c>
      <c r="W1202" s="1">
        <v>44671.737824074073</v>
      </c>
      <c r="X1202">
        <v>169</v>
      </c>
      <c r="Y1202">
        <v>9</v>
      </c>
      <c r="Z1202">
        <v>0</v>
      </c>
      <c r="AA1202">
        <v>9</v>
      </c>
      <c r="AB1202">
        <v>0</v>
      </c>
      <c r="AC1202">
        <v>1</v>
      </c>
      <c r="AD1202">
        <v>-9</v>
      </c>
      <c r="AE1202">
        <v>0</v>
      </c>
      <c r="AF1202">
        <v>0</v>
      </c>
      <c r="AG1202">
        <v>0</v>
      </c>
      <c r="AH1202" t="s">
        <v>190</v>
      </c>
      <c r="AI1202" s="1">
        <v>44671.744259259256</v>
      </c>
      <c r="AJ1202">
        <v>95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-9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 x14ac:dyDescent="0.45">
      <c r="A1203" t="s">
        <v>2644</v>
      </c>
      <c r="B1203" t="s">
        <v>79</v>
      </c>
      <c r="C1203" t="s">
        <v>2638</v>
      </c>
      <c r="D1203" t="s">
        <v>81</v>
      </c>
      <c r="E1203" s="2" t="str">
        <f>HYPERLINK("capsilon://?command=openfolder&amp;siteaddress=FAM.docvelocity-na8.net&amp;folderid=FX400C1FC6-641D-67D6-36E4-DCC5942721B9","FX22046416")</f>
        <v>FX22046416</v>
      </c>
      <c r="F1203" t="s">
        <v>19</v>
      </c>
      <c r="G1203" t="s">
        <v>19</v>
      </c>
      <c r="H1203" t="s">
        <v>82</v>
      </c>
      <c r="I1203" t="s">
        <v>2645</v>
      </c>
      <c r="J1203">
        <v>62</v>
      </c>
      <c r="K1203" t="s">
        <v>84</v>
      </c>
      <c r="L1203" t="s">
        <v>85</v>
      </c>
      <c r="M1203" t="s">
        <v>86</v>
      </c>
      <c r="N1203">
        <v>2</v>
      </c>
      <c r="O1203" s="1">
        <v>44671.734282407408</v>
      </c>
      <c r="P1203" s="1">
        <v>44671.748622685183</v>
      </c>
      <c r="Q1203">
        <v>473</v>
      </c>
      <c r="R1203">
        <v>766</v>
      </c>
      <c r="S1203" t="b">
        <v>0</v>
      </c>
      <c r="T1203" t="s">
        <v>87</v>
      </c>
      <c r="U1203" t="b">
        <v>0</v>
      </c>
      <c r="V1203" t="s">
        <v>148</v>
      </c>
      <c r="W1203" s="1">
        <v>44671.742337962962</v>
      </c>
      <c r="X1203">
        <v>389</v>
      </c>
      <c r="Y1203">
        <v>57</v>
      </c>
      <c r="Z1203">
        <v>0</v>
      </c>
      <c r="AA1203">
        <v>57</v>
      </c>
      <c r="AB1203">
        <v>0</v>
      </c>
      <c r="AC1203">
        <v>7</v>
      </c>
      <c r="AD1203">
        <v>5</v>
      </c>
      <c r="AE1203">
        <v>0</v>
      </c>
      <c r="AF1203">
        <v>0</v>
      </c>
      <c r="AG1203">
        <v>0</v>
      </c>
      <c r="AH1203" t="s">
        <v>190</v>
      </c>
      <c r="AI1203" s="1">
        <v>44671.748622685183</v>
      </c>
      <c r="AJ1203">
        <v>377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5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 x14ac:dyDescent="0.45">
      <c r="A1204" t="s">
        <v>2646</v>
      </c>
      <c r="B1204" t="s">
        <v>79</v>
      </c>
      <c r="C1204" t="s">
        <v>2638</v>
      </c>
      <c r="D1204" t="s">
        <v>81</v>
      </c>
      <c r="E1204" s="2" t="str">
        <f>HYPERLINK("capsilon://?command=openfolder&amp;siteaddress=FAM.docvelocity-na8.net&amp;folderid=FX400C1FC6-641D-67D6-36E4-DCC5942721B9","FX22046416")</f>
        <v>FX22046416</v>
      </c>
      <c r="F1204" t="s">
        <v>19</v>
      </c>
      <c r="G1204" t="s">
        <v>19</v>
      </c>
      <c r="H1204" t="s">
        <v>82</v>
      </c>
      <c r="I1204" t="s">
        <v>2647</v>
      </c>
      <c r="J1204">
        <v>67</v>
      </c>
      <c r="K1204" t="s">
        <v>84</v>
      </c>
      <c r="L1204" t="s">
        <v>85</v>
      </c>
      <c r="M1204" t="s">
        <v>86</v>
      </c>
      <c r="N1204">
        <v>2</v>
      </c>
      <c r="O1204" s="1">
        <v>44671.734317129631</v>
      </c>
      <c r="P1204" s="1">
        <v>44671.751909722225</v>
      </c>
      <c r="Q1204">
        <v>1172</v>
      </c>
      <c r="R1204">
        <v>348</v>
      </c>
      <c r="S1204" t="b">
        <v>0</v>
      </c>
      <c r="T1204" t="s">
        <v>87</v>
      </c>
      <c r="U1204" t="b">
        <v>0</v>
      </c>
      <c r="V1204" t="s">
        <v>108</v>
      </c>
      <c r="W1204" s="1">
        <v>44671.748715277776</v>
      </c>
      <c r="X1204">
        <v>170</v>
      </c>
      <c r="Y1204">
        <v>62</v>
      </c>
      <c r="Z1204">
        <v>0</v>
      </c>
      <c r="AA1204">
        <v>62</v>
      </c>
      <c r="AB1204">
        <v>0</v>
      </c>
      <c r="AC1204">
        <v>2</v>
      </c>
      <c r="AD1204">
        <v>5</v>
      </c>
      <c r="AE1204">
        <v>0</v>
      </c>
      <c r="AF1204">
        <v>0</v>
      </c>
      <c r="AG1204">
        <v>0</v>
      </c>
      <c r="AH1204" t="s">
        <v>190</v>
      </c>
      <c r="AI1204" s="1">
        <v>44671.751909722225</v>
      </c>
      <c r="AJ1204">
        <v>178</v>
      </c>
      <c r="AK1204">
        <v>1</v>
      </c>
      <c r="AL1204">
        <v>0</v>
      </c>
      <c r="AM1204">
        <v>1</v>
      </c>
      <c r="AN1204">
        <v>0</v>
      </c>
      <c r="AO1204">
        <v>1</v>
      </c>
      <c r="AP1204">
        <v>4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 x14ac:dyDescent="0.45">
      <c r="A1205" t="s">
        <v>2648</v>
      </c>
      <c r="B1205" t="s">
        <v>79</v>
      </c>
      <c r="C1205" t="s">
        <v>2638</v>
      </c>
      <c r="D1205" t="s">
        <v>81</v>
      </c>
      <c r="E1205" s="2" t="str">
        <f>HYPERLINK("capsilon://?command=openfolder&amp;siteaddress=FAM.docvelocity-na8.net&amp;folderid=FX400C1FC6-641D-67D6-36E4-DCC5942721B9","FX22046416")</f>
        <v>FX22046416</v>
      </c>
      <c r="F1205" t="s">
        <v>19</v>
      </c>
      <c r="G1205" t="s">
        <v>19</v>
      </c>
      <c r="H1205" t="s">
        <v>82</v>
      </c>
      <c r="I1205" t="s">
        <v>2649</v>
      </c>
      <c r="J1205">
        <v>67</v>
      </c>
      <c r="K1205" t="s">
        <v>84</v>
      </c>
      <c r="L1205" t="s">
        <v>85</v>
      </c>
      <c r="M1205" t="s">
        <v>86</v>
      </c>
      <c r="N1205">
        <v>2</v>
      </c>
      <c r="O1205" s="1">
        <v>44671.734942129631</v>
      </c>
      <c r="P1205" s="1">
        <v>44671.756006944444</v>
      </c>
      <c r="Q1205">
        <v>1451</v>
      </c>
      <c r="R1205">
        <v>369</v>
      </c>
      <c r="S1205" t="b">
        <v>0</v>
      </c>
      <c r="T1205" t="s">
        <v>87</v>
      </c>
      <c r="U1205" t="b">
        <v>0</v>
      </c>
      <c r="V1205" t="s">
        <v>108</v>
      </c>
      <c r="W1205" s="1">
        <v>44671.750162037039</v>
      </c>
      <c r="X1205">
        <v>124</v>
      </c>
      <c r="Y1205">
        <v>62</v>
      </c>
      <c r="Z1205">
        <v>0</v>
      </c>
      <c r="AA1205">
        <v>62</v>
      </c>
      <c r="AB1205">
        <v>0</v>
      </c>
      <c r="AC1205">
        <v>1</v>
      </c>
      <c r="AD1205">
        <v>5</v>
      </c>
      <c r="AE1205">
        <v>0</v>
      </c>
      <c r="AF1205">
        <v>0</v>
      </c>
      <c r="AG1205">
        <v>0</v>
      </c>
      <c r="AH1205" t="s">
        <v>182</v>
      </c>
      <c r="AI1205" s="1">
        <v>44671.756006944444</v>
      </c>
      <c r="AJ1205">
        <v>245</v>
      </c>
      <c r="AK1205">
        <v>0</v>
      </c>
      <c r="AL1205">
        <v>0</v>
      </c>
      <c r="AM1205">
        <v>0</v>
      </c>
      <c r="AN1205">
        <v>0</v>
      </c>
      <c r="AO1205">
        <v>1</v>
      </c>
      <c r="AP1205">
        <v>5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 x14ac:dyDescent="0.45">
      <c r="A1206" t="s">
        <v>2650</v>
      </c>
      <c r="B1206" t="s">
        <v>79</v>
      </c>
      <c r="C1206" t="s">
        <v>2635</v>
      </c>
      <c r="D1206" t="s">
        <v>81</v>
      </c>
      <c r="E1206" s="2" t="str">
        <f>HYPERLINK("capsilon://?command=openfolder&amp;siteaddress=FAM.docvelocity-na8.net&amp;folderid=FXFA0D6E24-EE07-9335-3E1E-71F3DFE91F91","FX220313070")</f>
        <v>FX220313070</v>
      </c>
      <c r="F1206" t="s">
        <v>19</v>
      </c>
      <c r="G1206" t="s">
        <v>19</v>
      </c>
      <c r="H1206" t="s">
        <v>82</v>
      </c>
      <c r="I1206" t="s">
        <v>2651</v>
      </c>
      <c r="J1206">
        <v>59</v>
      </c>
      <c r="K1206" t="s">
        <v>84</v>
      </c>
      <c r="L1206" t="s">
        <v>85</v>
      </c>
      <c r="M1206" t="s">
        <v>86</v>
      </c>
      <c r="N1206">
        <v>2</v>
      </c>
      <c r="O1206" s="1">
        <v>44655.558483796296</v>
      </c>
      <c r="P1206" s="1">
        <v>44655.659699074073</v>
      </c>
      <c r="Q1206">
        <v>7077</v>
      </c>
      <c r="R1206">
        <v>1668</v>
      </c>
      <c r="S1206" t="b">
        <v>0</v>
      </c>
      <c r="T1206" t="s">
        <v>87</v>
      </c>
      <c r="U1206" t="b">
        <v>0</v>
      </c>
      <c r="V1206" t="s">
        <v>98</v>
      </c>
      <c r="W1206" s="1">
        <v>44655.567662037036</v>
      </c>
      <c r="X1206">
        <v>746</v>
      </c>
      <c r="Y1206">
        <v>54</v>
      </c>
      <c r="Z1206">
        <v>0</v>
      </c>
      <c r="AA1206">
        <v>54</v>
      </c>
      <c r="AB1206">
        <v>0</v>
      </c>
      <c r="AC1206">
        <v>25</v>
      </c>
      <c r="AD1206">
        <v>5</v>
      </c>
      <c r="AE1206">
        <v>0</v>
      </c>
      <c r="AF1206">
        <v>0</v>
      </c>
      <c r="AG1206">
        <v>0</v>
      </c>
      <c r="AH1206" t="s">
        <v>182</v>
      </c>
      <c r="AI1206" s="1">
        <v>44655.659699074073</v>
      </c>
      <c r="AJ1206">
        <v>922</v>
      </c>
      <c r="AK1206">
        <v>13</v>
      </c>
      <c r="AL1206">
        <v>0</v>
      </c>
      <c r="AM1206">
        <v>13</v>
      </c>
      <c r="AN1206">
        <v>0</v>
      </c>
      <c r="AO1206">
        <v>13</v>
      </c>
      <c r="AP1206">
        <v>-8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 x14ac:dyDescent="0.45">
      <c r="A1207" t="s">
        <v>2652</v>
      </c>
      <c r="B1207" t="s">
        <v>79</v>
      </c>
      <c r="C1207" t="s">
        <v>2464</v>
      </c>
      <c r="D1207" t="s">
        <v>81</v>
      </c>
      <c r="E1207" s="2" t="str">
        <f>HYPERLINK("capsilon://?command=openfolder&amp;siteaddress=FAM.docvelocity-na8.net&amp;folderid=FX219AA772-8FE7-9672-147C-05ADC29EA6EC","FX220314175")</f>
        <v>FX220314175</v>
      </c>
      <c r="F1207" t="s">
        <v>19</v>
      </c>
      <c r="G1207" t="s">
        <v>19</v>
      </c>
      <c r="H1207" t="s">
        <v>82</v>
      </c>
      <c r="I1207" t="s">
        <v>2653</v>
      </c>
      <c r="J1207">
        <v>0</v>
      </c>
      <c r="K1207" t="s">
        <v>84</v>
      </c>
      <c r="L1207" t="s">
        <v>85</v>
      </c>
      <c r="M1207" t="s">
        <v>86</v>
      </c>
      <c r="N1207">
        <v>2</v>
      </c>
      <c r="O1207" s="1">
        <v>44671.756782407407</v>
      </c>
      <c r="P1207" s="1">
        <v>44671.788113425922</v>
      </c>
      <c r="Q1207">
        <v>2408</v>
      </c>
      <c r="R1207">
        <v>299</v>
      </c>
      <c r="S1207" t="b">
        <v>0</v>
      </c>
      <c r="T1207" t="s">
        <v>87</v>
      </c>
      <c r="U1207" t="b">
        <v>0</v>
      </c>
      <c r="V1207" t="s">
        <v>531</v>
      </c>
      <c r="W1207" s="1">
        <v>44671.785405092596</v>
      </c>
      <c r="X1207">
        <v>200</v>
      </c>
      <c r="Y1207">
        <v>0</v>
      </c>
      <c r="Z1207">
        <v>0</v>
      </c>
      <c r="AA1207">
        <v>0</v>
      </c>
      <c r="AB1207">
        <v>52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">
        <v>190</v>
      </c>
      <c r="AI1207" s="1">
        <v>44671.788113425922</v>
      </c>
      <c r="AJ1207">
        <v>72</v>
      </c>
      <c r="AK1207">
        <v>0</v>
      </c>
      <c r="AL1207">
        <v>0</v>
      </c>
      <c r="AM1207">
        <v>0</v>
      </c>
      <c r="AN1207">
        <v>52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 x14ac:dyDescent="0.45">
      <c r="A1208" t="s">
        <v>2654</v>
      </c>
      <c r="B1208" t="s">
        <v>79</v>
      </c>
      <c r="C1208" t="s">
        <v>2655</v>
      </c>
      <c r="D1208" t="s">
        <v>81</v>
      </c>
      <c r="E1208" s="2" t="str">
        <f>HYPERLINK("capsilon://?command=openfolder&amp;siteaddress=FAM.docvelocity-na8.net&amp;folderid=FX768C14E2-7786-BCD5-F9C1-57279A7B55D9","FX22047154")</f>
        <v>FX22047154</v>
      </c>
      <c r="F1208" t="s">
        <v>19</v>
      </c>
      <c r="G1208" t="s">
        <v>19</v>
      </c>
      <c r="H1208" t="s">
        <v>82</v>
      </c>
      <c r="I1208" t="s">
        <v>2656</v>
      </c>
      <c r="J1208">
        <v>174</v>
      </c>
      <c r="K1208" t="s">
        <v>84</v>
      </c>
      <c r="L1208" t="s">
        <v>85</v>
      </c>
      <c r="M1208" t="s">
        <v>86</v>
      </c>
      <c r="N1208">
        <v>1</v>
      </c>
      <c r="O1208" s="1">
        <v>44671.771597222221</v>
      </c>
      <c r="P1208" s="1">
        <v>44671.838576388887</v>
      </c>
      <c r="Q1208">
        <v>5477</v>
      </c>
      <c r="R1208">
        <v>310</v>
      </c>
      <c r="S1208" t="b">
        <v>0</v>
      </c>
      <c r="T1208" t="s">
        <v>87</v>
      </c>
      <c r="U1208" t="b">
        <v>0</v>
      </c>
      <c r="V1208" t="s">
        <v>245</v>
      </c>
      <c r="W1208" s="1">
        <v>44671.838576388887</v>
      </c>
      <c r="X1208">
        <v>166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174</v>
      </c>
      <c r="AE1208">
        <v>161</v>
      </c>
      <c r="AF1208">
        <v>0</v>
      </c>
      <c r="AG1208">
        <v>4</v>
      </c>
      <c r="AH1208" t="s">
        <v>87</v>
      </c>
      <c r="AI1208" t="s">
        <v>87</v>
      </c>
      <c r="AJ1208" t="s">
        <v>87</v>
      </c>
      <c r="AK1208" t="s">
        <v>87</v>
      </c>
      <c r="AL1208" t="s">
        <v>87</v>
      </c>
      <c r="AM1208" t="s">
        <v>87</v>
      </c>
      <c r="AN1208" t="s">
        <v>87</v>
      </c>
      <c r="AO1208" t="s">
        <v>87</v>
      </c>
      <c r="AP1208" t="s">
        <v>87</v>
      </c>
      <c r="AQ1208" t="s">
        <v>87</v>
      </c>
      <c r="AR1208" t="s">
        <v>87</v>
      </c>
      <c r="AS1208" t="s">
        <v>87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 x14ac:dyDescent="0.45">
      <c r="A1209" t="s">
        <v>2657</v>
      </c>
      <c r="B1209" t="s">
        <v>79</v>
      </c>
      <c r="C1209" t="s">
        <v>2635</v>
      </c>
      <c r="D1209" t="s">
        <v>81</v>
      </c>
      <c r="E1209" s="2" t="str">
        <f>HYPERLINK("capsilon://?command=openfolder&amp;siteaddress=FAM.docvelocity-na8.net&amp;folderid=FXFA0D6E24-EE07-9335-3E1E-71F3DFE91F91","FX220313070")</f>
        <v>FX220313070</v>
      </c>
      <c r="F1209" t="s">
        <v>19</v>
      </c>
      <c r="G1209" t="s">
        <v>19</v>
      </c>
      <c r="H1209" t="s">
        <v>82</v>
      </c>
      <c r="I1209" t="s">
        <v>2658</v>
      </c>
      <c r="J1209">
        <v>84</v>
      </c>
      <c r="K1209" t="s">
        <v>84</v>
      </c>
      <c r="L1209" t="s">
        <v>85</v>
      </c>
      <c r="M1209" t="s">
        <v>86</v>
      </c>
      <c r="N1209">
        <v>1</v>
      </c>
      <c r="O1209" s="1">
        <v>44655.559293981481</v>
      </c>
      <c r="P1209" s="1">
        <v>44655.565810185188</v>
      </c>
      <c r="Q1209">
        <v>311</v>
      </c>
      <c r="R1209">
        <v>252</v>
      </c>
      <c r="S1209" t="b">
        <v>0</v>
      </c>
      <c r="T1209" t="s">
        <v>87</v>
      </c>
      <c r="U1209" t="b">
        <v>0</v>
      </c>
      <c r="V1209" t="s">
        <v>88</v>
      </c>
      <c r="W1209" s="1">
        <v>44655.565810185188</v>
      </c>
      <c r="X1209">
        <v>197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84</v>
      </c>
      <c r="AE1209">
        <v>72</v>
      </c>
      <c r="AF1209">
        <v>0</v>
      </c>
      <c r="AG1209">
        <v>4</v>
      </c>
      <c r="AH1209" t="s">
        <v>87</v>
      </c>
      <c r="AI1209" t="s">
        <v>87</v>
      </c>
      <c r="AJ1209" t="s">
        <v>87</v>
      </c>
      <c r="AK1209" t="s">
        <v>87</v>
      </c>
      <c r="AL1209" t="s">
        <v>87</v>
      </c>
      <c r="AM1209" t="s">
        <v>87</v>
      </c>
      <c r="AN1209" t="s">
        <v>87</v>
      </c>
      <c r="AO1209" t="s">
        <v>87</v>
      </c>
      <c r="AP1209" t="s">
        <v>87</v>
      </c>
      <c r="AQ1209" t="s">
        <v>87</v>
      </c>
      <c r="AR1209" t="s">
        <v>87</v>
      </c>
      <c r="AS1209" t="s">
        <v>87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 x14ac:dyDescent="0.45">
      <c r="A1210" t="s">
        <v>2659</v>
      </c>
      <c r="B1210" t="s">
        <v>79</v>
      </c>
      <c r="C1210" t="s">
        <v>2660</v>
      </c>
      <c r="D1210" t="s">
        <v>81</v>
      </c>
      <c r="E1210" s="2" t="str">
        <f>HYPERLINK("capsilon://?command=openfolder&amp;siteaddress=FAM.docvelocity-na8.net&amp;folderid=FXBD225292-CACD-726E-F121-44E0E81CB7D9","FX22047271")</f>
        <v>FX22047271</v>
      </c>
      <c r="F1210" t="s">
        <v>19</v>
      </c>
      <c r="G1210" t="s">
        <v>19</v>
      </c>
      <c r="H1210" t="s">
        <v>82</v>
      </c>
      <c r="I1210" t="s">
        <v>2661</v>
      </c>
      <c r="J1210">
        <v>364</v>
      </c>
      <c r="K1210" t="s">
        <v>84</v>
      </c>
      <c r="L1210" t="s">
        <v>85</v>
      </c>
      <c r="M1210" t="s">
        <v>86</v>
      </c>
      <c r="N1210">
        <v>1</v>
      </c>
      <c r="O1210" s="1">
        <v>44671.775868055556</v>
      </c>
      <c r="P1210" s="1">
        <v>44671.988159722219</v>
      </c>
      <c r="Q1210">
        <v>17067</v>
      </c>
      <c r="R1210">
        <v>1275</v>
      </c>
      <c r="S1210" t="b">
        <v>0</v>
      </c>
      <c r="T1210" t="s">
        <v>87</v>
      </c>
      <c r="U1210" t="b">
        <v>0</v>
      </c>
      <c r="V1210" t="s">
        <v>245</v>
      </c>
      <c r="W1210" s="1">
        <v>44671.988159722219</v>
      </c>
      <c r="X1210">
        <v>649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364</v>
      </c>
      <c r="AE1210">
        <v>340</v>
      </c>
      <c r="AF1210">
        <v>0</v>
      </c>
      <c r="AG1210">
        <v>7</v>
      </c>
      <c r="AH1210" t="s">
        <v>87</v>
      </c>
      <c r="AI1210" t="s">
        <v>87</v>
      </c>
      <c r="AJ1210" t="s">
        <v>87</v>
      </c>
      <c r="AK1210" t="s">
        <v>87</v>
      </c>
      <c r="AL1210" t="s">
        <v>87</v>
      </c>
      <c r="AM1210" t="s">
        <v>87</v>
      </c>
      <c r="AN1210" t="s">
        <v>87</v>
      </c>
      <c r="AO1210" t="s">
        <v>87</v>
      </c>
      <c r="AP1210" t="s">
        <v>87</v>
      </c>
      <c r="AQ1210" t="s">
        <v>87</v>
      </c>
      <c r="AR1210" t="s">
        <v>87</v>
      </c>
      <c r="AS1210" t="s">
        <v>87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 x14ac:dyDescent="0.45">
      <c r="A1211" t="s">
        <v>2662</v>
      </c>
      <c r="B1211" t="s">
        <v>79</v>
      </c>
      <c r="C1211" t="s">
        <v>2553</v>
      </c>
      <c r="D1211" t="s">
        <v>81</v>
      </c>
      <c r="E1211" s="2" t="str">
        <f>HYPERLINK("capsilon://?command=openfolder&amp;siteaddress=FAM.docvelocity-na8.net&amp;folderid=FX3E000481-2ECA-C8BA-B3C2-9D12A529D466","FX22046597")</f>
        <v>FX22046597</v>
      </c>
      <c r="F1211" t="s">
        <v>19</v>
      </c>
      <c r="G1211" t="s">
        <v>19</v>
      </c>
      <c r="H1211" t="s">
        <v>82</v>
      </c>
      <c r="I1211" t="s">
        <v>2633</v>
      </c>
      <c r="J1211">
        <v>1106</v>
      </c>
      <c r="K1211" t="s">
        <v>84</v>
      </c>
      <c r="L1211" t="s">
        <v>85</v>
      </c>
      <c r="M1211" t="s">
        <v>86</v>
      </c>
      <c r="N1211">
        <v>2</v>
      </c>
      <c r="O1211" s="1">
        <v>44671.787291666667</v>
      </c>
      <c r="P1211" s="1">
        <v>44672.044293981482</v>
      </c>
      <c r="Q1211">
        <v>12126</v>
      </c>
      <c r="R1211">
        <v>10079</v>
      </c>
      <c r="S1211" t="b">
        <v>0</v>
      </c>
      <c r="T1211" t="s">
        <v>87</v>
      </c>
      <c r="U1211" t="b">
        <v>1</v>
      </c>
      <c r="V1211" t="s">
        <v>320</v>
      </c>
      <c r="W1211" s="1">
        <v>44671.895474537036</v>
      </c>
      <c r="X1211">
        <v>5800</v>
      </c>
      <c r="Y1211">
        <v>890</v>
      </c>
      <c r="Z1211">
        <v>0</v>
      </c>
      <c r="AA1211">
        <v>890</v>
      </c>
      <c r="AB1211">
        <v>114</v>
      </c>
      <c r="AC1211">
        <v>182</v>
      </c>
      <c r="AD1211">
        <v>216</v>
      </c>
      <c r="AE1211">
        <v>0</v>
      </c>
      <c r="AF1211">
        <v>0</v>
      </c>
      <c r="AG1211">
        <v>0</v>
      </c>
      <c r="AH1211" t="s">
        <v>1193</v>
      </c>
      <c r="AI1211" s="1">
        <v>44672.044293981482</v>
      </c>
      <c r="AJ1211">
        <v>4111</v>
      </c>
      <c r="AK1211">
        <v>27</v>
      </c>
      <c r="AL1211">
        <v>0</v>
      </c>
      <c r="AM1211">
        <v>27</v>
      </c>
      <c r="AN1211">
        <v>72</v>
      </c>
      <c r="AO1211">
        <v>36</v>
      </c>
      <c r="AP1211">
        <v>189</v>
      </c>
      <c r="AQ1211">
        <v>0</v>
      </c>
      <c r="AR1211">
        <v>0</v>
      </c>
      <c r="AS1211">
        <v>0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 x14ac:dyDescent="0.45">
      <c r="A1212" t="s">
        <v>2663</v>
      </c>
      <c r="B1212" t="s">
        <v>79</v>
      </c>
      <c r="C1212" t="s">
        <v>2623</v>
      </c>
      <c r="D1212" t="s">
        <v>81</v>
      </c>
      <c r="E1212" s="2" t="str">
        <f>HYPERLINK("capsilon://?command=openfolder&amp;siteaddress=FAM.docvelocity-na8.net&amp;folderid=FXB113D26A-BBCF-AD5B-0A71-D97F7994FEBB","FX22047488")</f>
        <v>FX22047488</v>
      </c>
      <c r="F1212" t="s">
        <v>19</v>
      </c>
      <c r="G1212" t="s">
        <v>19</v>
      </c>
      <c r="H1212" t="s">
        <v>82</v>
      </c>
      <c r="I1212" t="s">
        <v>2624</v>
      </c>
      <c r="J1212">
        <v>304</v>
      </c>
      <c r="K1212" t="s">
        <v>84</v>
      </c>
      <c r="L1212" t="s">
        <v>85</v>
      </c>
      <c r="M1212" t="s">
        <v>86</v>
      </c>
      <c r="N1212">
        <v>2</v>
      </c>
      <c r="O1212" s="1">
        <v>44671.837835648148</v>
      </c>
      <c r="P1212" s="1">
        <v>44671.87835648148</v>
      </c>
      <c r="Q1212">
        <v>523</v>
      </c>
      <c r="R1212">
        <v>2978</v>
      </c>
      <c r="S1212" t="b">
        <v>0</v>
      </c>
      <c r="T1212" t="s">
        <v>87</v>
      </c>
      <c r="U1212" t="b">
        <v>1</v>
      </c>
      <c r="V1212" t="s">
        <v>245</v>
      </c>
      <c r="W1212" s="1">
        <v>44671.867534722223</v>
      </c>
      <c r="X1212">
        <v>2501</v>
      </c>
      <c r="Y1212">
        <v>256</v>
      </c>
      <c r="Z1212">
        <v>0</v>
      </c>
      <c r="AA1212">
        <v>256</v>
      </c>
      <c r="AB1212">
        <v>0</v>
      </c>
      <c r="AC1212">
        <v>113</v>
      </c>
      <c r="AD1212">
        <v>48</v>
      </c>
      <c r="AE1212">
        <v>0</v>
      </c>
      <c r="AF1212">
        <v>0</v>
      </c>
      <c r="AG1212">
        <v>0</v>
      </c>
      <c r="AH1212" t="s">
        <v>200</v>
      </c>
      <c r="AI1212" s="1">
        <v>44671.87835648148</v>
      </c>
      <c r="AJ1212">
        <v>477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48</v>
      </c>
      <c r="AQ1212">
        <v>0</v>
      </c>
      <c r="AR1212">
        <v>0</v>
      </c>
      <c r="AS1212">
        <v>0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 x14ac:dyDescent="0.45">
      <c r="A1213" t="s">
        <v>2664</v>
      </c>
      <c r="B1213" t="s">
        <v>79</v>
      </c>
      <c r="C1213" t="s">
        <v>2655</v>
      </c>
      <c r="D1213" t="s">
        <v>81</v>
      </c>
      <c r="E1213" s="2" t="str">
        <f>HYPERLINK("capsilon://?command=openfolder&amp;siteaddress=FAM.docvelocity-na8.net&amp;folderid=FX768C14E2-7786-BCD5-F9C1-57279A7B55D9","FX22047154")</f>
        <v>FX22047154</v>
      </c>
      <c r="F1213" t="s">
        <v>19</v>
      </c>
      <c r="G1213" t="s">
        <v>19</v>
      </c>
      <c r="H1213" t="s">
        <v>82</v>
      </c>
      <c r="I1213" t="s">
        <v>2656</v>
      </c>
      <c r="J1213">
        <v>198</v>
      </c>
      <c r="K1213" t="s">
        <v>84</v>
      </c>
      <c r="L1213" t="s">
        <v>85</v>
      </c>
      <c r="M1213" t="s">
        <v>86</v>
      </c>
      <c r="N1213">
        <v>2</v>
      </c>
      <c r="O1213" s="1">
        <v>44671.839328703703</v>
      </c>
      <c r="P1213" s="1">
        <v>44672.010324074072</v>
      </c>
      <c r="Q1213">
        <v>12935</v>
      </c>
      <c r="R1213">
        <v>1839</v>
      </c>
      <c r="S1213" t="b">
        <v>0</v>
      </c>
      <c r="T1213" t="s">
        <v>87</v>
      </c>
      <c r="U1213" t="b">
        <v>1</v>
      </c>
      <c r="V1213" t="s">
        <v>386</v>
      </c>
      <c r="W1213" s="1">
        <v>44671.963819444441</v>
      </c>
      <c r="X1213">
        <v>1088</v>
      </c>
      <c r="Y1213">
        <v>159</v>
      </c>
      <c r="Z1213">
        <v>0</v>
      </c>
      <c r="AA1213">
        <v>159</v>
      </c>
      <c r="AB1213">
        <v>21</v>
      </c>
      <c r="AC1213">
        <v>15</v>
      </c>
      <c r="AD1213">
        <v>39</v>
      </c>
      <c r="AE1213">
        <v>0</v>
      </c>
      <c r="AF1213">
        <v>0</v>
      </c>
      <c r="AG1213">
        <v>0</v>
      </c>
      <c r="AH1213" t="s">
        <v>240</v>
      </c>
      <c r="AI1213" s="1">
        <v>44672.010324074072</v>
      </c>
      <c r="AJ1213">
        <v>620</v>
      </c>
      <c r="AK1213">
        <v>1</v>
      </c>
      <c r="AL1213">
        <v>0</v>
      </c>
      <c r="AM1213">
        <v>1</v>
      </c>
      <c r="AN1213">
        <v>21</v>
      </c>
      <c r="AO1213">
        <v>1</v>
      </c>
      <c r="AP1213">
        <v>38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 x14ac:dyDescent="0.45">
      <c r="A1214" t="s">
        <v>2665</v>
      </c>
      <c r="B1214" t="s">
        <v>79</v>
      </c>
      <c r="C1214" t="s">
        <v>2666</v>
      </c>
      <c r="D1214" t="s">
        <v>81</v>
      </c>
      <c r="E1214" s="2" t="str">
        <f>HYPERLINK("capsilon://?command=openfolder&amp;siteaddress=FAM.docvelocity-na8.net&amp;folderid=FX1BC8605A-0960-A5B8-0CFF-C2D503DF10D8","FX22047079")</f>
        <v>FX22047079</v>
      </c>
      <c r="F1214" t="s">
        <v>19</v>
      </c>
      <c r="G1214" t="s">
        <v>19</v>
      </c>
      <c r="H1214" t="s">
        <v>82</v>
      </c>
      <c r="I1214" t="s">
        <v>2667</v>
      </c>
      <c r="J1214">
        <v>296</v>
      </c>
      <c r="K1214" t="s">
        <v>84</v>
      </c>
      <c r="L1214" t="s">
        <v>85</v>
      </c>
      <c r="M1214" t="s">
        <v>86</v>
      </c>
      <c r="N1214">
        <v>1</v>
      </c>
      <c r="O1214" s="1">
        <v>44671.88795138889</v>
      </c>
      <c r="P1214" s="1">
        <v>44671.994571759256</v>
      </c>
      <c r="Q1214">
        <v>8003</v>
      </c>
      <c r="R1214">
        <v>1209</v>
      </c>
      <c r="S1214" t="b">
        <v>0</v>
      </c>
      <c r="T1214" t="s">
        <v>87</v>
      </c>
      <c r="U1214" t="b">
        <v>0</v>
      </c>
      <c r="V1214" t="s">
        <v>245</v>
      </c>
      <c r="W1214" s="1">
        <v>44671.994571759256</v>
      </c>
      <c r="X1214">
        <v>553</v>
      </c>
      <c r="Y1214">
        <v>0</v>
      </c>
      <c r="Z1214">
        <v>0</v>
      </c>
      <c r="AA1214">
        <v>0</v>
      </c>
      <c r="AB1214">
        <v>0</v>
      </c>
      <c r="AC1214">
        <v>1</v>
      </c>
      <c r="AD1214">
        <v>296</v>
      </c>
      <c r="AE1214">
        <v>286</v>
      </c>
      <c r="AF1214">
        <v>0</v>
      </c>
      <c r="AG1214">
        <v>6</v>
      </c>
      <c r="AH1214" t="s">
        <v>87</v>
      </c>
      <c r="AI1214" t="s">
        <v>87</v>
      </c>
      <c r="AJ1214" t="s">
        <v>87</v>
      </c>
      <c r="AK1214" t="s">
        <v>87</v>
      </c>
      <c r="AL1214" t="s">
        <v>87</v>
      </c>
      <c r="AM1214" t="s">
        <v>87</v>
      </c>
      <c r="AN1214" t="s">
        <v>87</v>
      </c>
      <c r="AO1214" t="s">
        <v>87</v>
      </c>
      <c r="AP1214" t="s">
        <v>87</v>
      </c>
      <c r="AQ1214" t="s">
        <v>87</v>
      </c>
      <c r="AR1214" t="s">
        <v>87</v>
      </c>
      <c r="AS1214" t="s">
        <v>87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 x14ac:dyDescent="0.45">
      <c r="A1215" t="s">
        <v>2668</v>
      </c>
      <c r="B1215" t="s">
        <v>79</v>
      </c>
      <c r="C1215" t="s">
        <v>2666</v>
      </c>
      <c r="D1215" t="s">
        <v>81</v>
      </c>
      <c r="E1215" s="2" t="str">
        <f>HYPERLINK("capsilon://?command=openfolder&amp;siteaddress=FAM.docvelocity-na8.net&amp;folderid=FX1BC8605A-0960-A5B8-0CFF-C2D503DF10D8","FX22047079")</f>
        <v>FX22047079</v>
      </c>
      <c r="F1215" t="s">
        <v>19</v>
      </c>
      <c r="G1215" t="s">
        <v>19</v>
      </c>
      <c r="H1215" t="s">
        <v>82</v>
      </c>
      <c r="I1215" t="s">
        <v>2669</v>
      </c>
      <c r="J1215">
        <v>56</v>
      </c>
      <c r="K1215" t="s">
        <v>84</v>
      </c>
      <c r="L1215" t="s">
        <v>85</v>
      </c>
      <c r="M1215" t="s">
        <v>86</v>
      </c>
      <c r="N1215">
        <v>1</v>
      </c>
      <c r="O1215" s="1">
        <v>44671.88826388889</v>
      </c>
      <c r="P1215" s="1">
        <v>44672.007777777777</v>
      </c>
      <c r="Q1215">
        <v>8926</v>
      </c>
      <c r="R1215">
        <v>1400</v>
      </c>
      <c r="S1215" t="b">
        <v>0</v>
      </c>
      <c r="T1215" t="s">
        <v>87</v>
      </c>
      <c r="U1215" t="b">
        <v>0</v>
      </c>
      <c r="V1215" t="s">
        <v>245</v>
      </c>
      <c r="W1215" s="1">
        <v>44672.007777777777</v>
      </c>
      <c r="X1215">
        <v>1140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56</v>
      </c>
      <c r="AE1215">
        <v>0</v>
      </c>
      <c r="AF1215">
        <v>0</v>
      </c>
      <c r="AG1215">
        <v>6</v>
      </c>
      <c r="AH1215" t="s">
        <v>87</v>
      </c>
      <c r="AI1215" t="s">
        <v>87</v>
      </c>
      <c r="AJ1215" t="s">
        <v>87</v>
      </c>
      <c r="AK1215" t="s">
        <v>87</v>
      </c>
      <c r="AL1215" t="s">
        <v>87</v>
      </c>
      <c r="AM1215" t="s">
        <v>87</v>
      </c>
      <c r="AN1215" t="s">
        <v>87</v>
      </c>
      <c r="AO1215" t="s">
        <v>87</v>
      </c>
      <c r="AP1215" t="s">
        <v>87</v>
      </c>
      <c r="AQ1215" t="s">
        <v>87</v>
      </c>
      <c r="AR1215" t="s">
        <v>87</v>
      </c>
      <c r="AS1215" t="s">
        <v>87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 x14ac:dyDescent="0.45">
      <c r="A1216" t="s">
        <v>2670</v>
      </c>
      <c r="B1216" t="s">
        <v>79</v>
      </c>
      <c r="C1216" t="s">
        <v>2666</v>
      </c>
      <c r="D1216" t="s">
        <v>81</v>
      </c>
      <c r="E1216" s="2" t="str">
        <f>HYPERLINK("capsilon://?command=openfolder&amp;siteaddress=FAM.docvelocity-na8.net&amp;folderid=FX1BC8605A-0960-A5B8-0CFF-C2D503DF10D8","FX22047079")</f>
        <v>FX22047079</v>
      </c>
      <c r="F1216" t="s">
        <v>19</v>
      </c>
      <c r="G1216" t="s">
        <v>19</v>
      </c>
      <c r="H1216" t="s">
        <v>82</v>
      </c>
      <c r="I1216" t="s">
        <v>2671</v>
      </c>
      <c r="J1216">
        <v>296</v>
      </c>
      <c r="K1216" t="s">
        <v>84</v>
      </c>
      <c r="L1216" t="s">
        <v>85</v>
      </c>
      <c r="M1216" t="s">
        <v>86</v>
      </c>
      <c r="N1216">
        <v>1</v>
      </c>
      <c r="O1216" s="1">
        <v>44671.888495370367</v>
      </c>
      <c r="P1216" s="1">
        <v>44672.008645833332</v>
      </c>
      <c r="Q1216">
        <v>8991</v>
      </c>
      <c r="R1216">
        <v>1390</v>
      </c>
      <c r="S1216" t="b">
        <v>0</v>
      </c>
      <c r="T1216" t="s">
        <v>87</v>
      </c>
      <c r="U1216" t="b">
        <v>0</v>
      </c>
      <c r="V1216" t="s">
        <v>320</v>
      </c>
      <c r="W1216" s="1">
        <v>44672.008645833332</v>
      </c>
      <c r="X1216">
        <v>1167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296</v>
      </c>
      <c r="AE1216">
        <v>286</v>
      </c>
      <c r="AF1216">
        <v>0</v>
      </c>
      <c r="AG1216">
        <v>6</v>
      </c>
      <c r="AH1216" t="s">
        <v>87</v>
      </c>
      <c r="AI1216" t="s">
        <v>87</v>
      </c>
      <c r="AJ1216" t="s">
        <v>87</v>
      </c>
      <c r="AK1216" t="s">
        <v>87</v>
      </c>
      <c r="AL1216" t="s">
        <v>87</v>
      </c>
      <c r="AM1216" t="s">
        <v>87</v>
      </c>
      <c r="AN1216" t="s">
        <v>87</v>
      </c>
      <c r="AO1216" t="s">
        <v>87</v>
      </c>
      <c r="AP1216" t="s">
        <v>87</v>
      </c>
      <c r="AQ1216" t="s">
        <v>87</v>
      </c>
      <c r="AR1216" t="s">
        <v>87</v>
      </c>
      <c r="AS1216" t="s">
        <v>87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 x14ac:dyDescent="0.45">
      <c r="A1217" t="s">
        <v>2672</v>
      </c>
      <c r="B1217" t="s">
        <v>79</v>
      </c>
      <c r="C1217" t="s">
        <v>2660</v>
      </c>
      <c r="D1217" t="s">
        <v>81</v>
      </c>
      <c r="E1217" s="2" t="str">
        <f>HYPERLINK("capsilon://?command=openfolder&amp;siteaddress=FAM.docvelocity-na8.net&amp;folderid=FXBD225292-CACD-726E-F121-44E0E81CB7D9","FX22047271")</f>
        <v>FX22047271</v>
      </c>
      <c r="F1217" t="s">
        <v>19</v>
      </c>
      <c r="G1217" t="s">
        <v>19</v>
      </c>
      <c r="H1217" t="s">
        <v>82</v>
      </c>
      <c r="I1217" t="s">
        <v>2661</v>
      </c>
      <c r="J1217">
        <v>436</v>
      </c>
      <c r="K1217" t="s">
        <v>84</v>
      </c>
      <c r="L1217" t="s">
        <v>85</v>
      </c>
      <c r="M1217" t="s">
        <v>86</v>
      </c>
      <c r="N1217">
        <v>2</v>
      </c>
      <c r="O1217" s="1">
        <v>44671.989050925928</v>
      </c>
      <c r="P1217" s="1">
        <v>44672.072418981479</v>
      </c>
      <c r="Q1217">
        <v>1544</v>
      </c>
      <c r="R1217">
        <v>5659</v>
      </c>
      <c r="S1217" t="b">
        <v>0</v>
      </c>
      <c r="T1217" t="s">
        <v>87</v>
      </c>
      <c r="U1217" t="b">
        <v>1</v>
      </c>
      <c r="V1217" t="s">
        <v>322</v>
      </c>
      <c r="W1217" s="1">
        <v>44672.025243055556</v>
      </c>
      <c r="X1217">
        <v>3041</v>
      </c>
      <c r="Y1217">
        <v>416</v>
      </c>
      <c r="Z1217">
        <v>0</v>
      </c>
      <c r="AA1217">
        <v>416</v>
      </c>
      <c r="AB1217">
        <v>5</v>
      </c>
      <c r="AC1217">
        <v>65</v>
      </c>
      <c r="AD1217">
        <v>20</v>
      </c>
      <c r="AE1217">
        <v>0</v>
      </c>
      <c r="AF1217">
        <v>0</v>
      </c>
      <c r="AG1217">
        <v>0</v>
      </c>
      <c r="AH1217" t="s">
        <v>299</v>
      </c>
      <c r="AI1217" s="1">
        <v>44672.072418981479</v>
      </c>
      <c r="AJ1217">
        <v>2584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20</v>
      </c>
      <c r="AQ1217">
        <v>0</v>
      </c>
      <c r="AR1217">
        <v>0</v>
      </c>
      <c r="AS1217">
        <v>0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 x14ac:dyDescent="0.45">
      <c r="A1218" t="s">
        <v>2673</v>
      </c>
      <c r="B1218" t="s">
        <v>79</v>
      </c>
      <c r="C1218" t="s">
        <v>2666</v>
      </c>
      <c r="D1218" t="s">
        <v>81</v>
      </c>
      <c r="E1218" s="2" t="str">
        <f>HYPERLINK("capsilon://?command=openfolder&amp;siteaddress=FAM.docvelocity-na8.net&amp;folderid=FX1BC8605A-0960-A5B8-0CFF-C2D503DF10D8","FX22047079")</f>
        <v>FX22047079</v>
      </c>
      <c r="F1218" t="s">
        <v>19</v>
      </c>
      <c r="G1218" t="s">
        <v>19</v>
      </c>
      <c r="H1218" t="s">
        <v>82</v>
      </c>
      <c r="I1218" t="s">
        <v>2667</v>
      </c>
      <c r="J1218">
        <v>395</v>
      </c>
      <c r="K1218" t="s">
        <v>84</v>
      </c>
      <c r="L1218" t="s">
        <v>85</v>
      </c>
      <c r="M1218" t="s">
        <v>86</v>
      </c>
      <c r="N1218">
        <v>2</v>
      </c>
      <c r="O1218" s="1">
        <v>44671.99560185185</v>
      </c>
      <c r="P1218" s="1">
        <v>44672.093923611108</v>
      </c>
      <c r="Q1218">
        <v>4453</v>
      </c>
      <c r="R1218">
        <v>4042</v>
      </c>
      <c r="S1218" t="b">
        <v>0</v>
      </c>
      <c r="T1218" t="s">
        <v>87</v>
      </c>
      <c r="U1218" t="b">
        <v>1</v>
      </c>
      <c r="V1218" t="s">
        <v>320</v>
      </c>
      <c r="W1218" s="1">
        <v>44672.053472222222</v>
      </c>
      <c r="X1218">
        <v>2625</v>
      </c>
      <c r="Y1218">
        <v>337</v>
      </c>
      <c r="Z1218">
        <v>0</v>
      </c>
      <c r="AA1218">
        <v>337</v>
      </c>
      <c r="AB1218">
        <v>0</v>
      </c>
      <c r="AC1218">
        <v>91</v>
      </c>
      <c r="AD1218">
        <v>58</v>
      </c>
      <c r="AE1218">
        <v>0</v>
      </c>
      <c r="AF1218">
        <v>0</v>
      </c>
      <c r="AG1218">
        <v>0</v>
      </c>
      <c r="AH1218" t="s">
        <v>240</v>
      </c>
      <c r="AI1218" s="1">
        <v>44672.093923611108</v>
      </c>
      <c r="AJ1218">
        <v>1268</v>
      </c>
      <c r="AK1218">
        <v>5</v>
      </c>
      <c r="AL1218">
        <v>0</v>
      </c>
      <c r="AM1218">
        <v>5</v>
      </c>
      <c r="AN1218">
        <v>0</v>
      </c>
      <c r="AO1218">
        <v>6</v>
      </c>
      <c r="AP1218">
        <v>53</v>
      </c>
      <c r="AQ1218">
        <v>0</v>
      </c>
      <c r="AR1218">
        <v>0</v>
      </c>
      <c r="AS1218">
        <v>0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 x14ac:dyDescent="0.45">
      <c r="A1219" t="s">
        <v>2674</v>
      </c>
      <c r="B1219" t="s">
        <v>79</v>
      </c>
      <c r="C1219" t="s">
        <v>2666</v>
      </c>
      <c r="D1219" t="s">
        <v>81</v>
      </c>
      <c r="E1219" s="2" t="str">
        <f>HYPERLINK("capsilon://?command=openfolder&amp;siteaddress=FAM.docvelocity-na8.net&amp;folderid=FX1BC8605A-0960-A5B8-0CFF-C2D503DF10D8","FX22047079")</f>
        <v>FX22047079</v>
      </c>
      <c r="F1219" t="s">
        <v>19</v>
      </c>
      <c r="G1219" t="s">
        <v>19</v>
      </c>
      <c r="H1219" t="s">
        <v>82</v>
      </c>
      <c r="I1219" t="s">
        <v>2669</v>
      </c>
      <c r="J1219">
        <v>168</v>
      </c>
      <c r="K1219" t="s">
        <v>84</v>
      </c>
      <c r="L1219" t="s">
        <v>85</v>
      </c>
      <c r="M1219" t="s">
        <v>86</v>
      </c>
      <c r="N1219">
        <v>2</v>
      </c>
      <c r="O1219" s="1">
        <v>44672.008981481478</v>
      </c>
      <c r="P1219" s="1">
        <v>44672.054745370369</v>
      </c>
      <c r="Q1219">
        <v>1638</v>
      </c>
      <c r="R1219">
        <v>2316</v>
      </c>
      <c r="S1219" t="b">
        <v>0</v>
      </c>
      <c r="T1219" t="s">
        <v>87</v>
      </c>
      <c r="U1219" t="b">
        <v>1</v>
      </c>
      <c r="V1219" t="s">
        <v>315</v>
      </c>
      <c r="W1219" s="1">
        <v>44672.043842592589</v>
      </c>
      <c r="X1219">
        <v>1852</v>
      </c>
      <c r="Y1219">
        <v>126</v>
      </c>
      <c r="Z1219">
        <v>0</v>
      </c>
      <c r="AA1219">
        <v>126</v>
      </c>
      <c r="AB1219">
        <v>0</v>
      </c>
      <c r="AC1219">
        <v>43</v>
      </c>
      <c r="AD1219">
        <v>42</v>
      </c>
      <c r="AE1219">
        <v>0</v>
      </c>
      <c r="AF1219">
        <v>0</v>
      </c>
      <c r="AG1219">
        <v>0</v>
      </c>
      <c r="AH1219" t="s">
        <v>1193</v>
      </c>
      <c r="AI1219" s="1">
        <v>44672.054745370369</v>
      </c>
      <c r="AJ1219">
        <v>450</v>
      </c>
      <c r="AK1219">
        <v>3</v>
      </c>
      <c r="AL1219">
        <v>0</v>
      </c>
      <c r="AM1219">
        <v>3</v>
      </c>
      <c r="AN1219">
        <v>0</v>
      </c>
      <c r="AO1219">
        <v>3</v>
      </c>
      <c r="AP1219">
        <v>39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 x14ac:dyDescent="0.45">
      <c r="A1220" t="s">
        <v>2675</v>
      </c>
      <c r="B1220" t="s">
        <v>79</v>
      </c>
      <c r="C1220" t="s">
        <v>2666</v>
      </c>
      <c r="D1220" t="s">
        <v>81</v>
      </c>
      <c r="E1220" s="2" t="str">
        <f>HYPERLINK("capsilon://?command=openfolder&amp;siteaddress=FAM.docvelocity-na8.net&amp;folderid=FX1BC8605A-0960-A5B8-0CFF-C2D503DF10D8","FX22047079")</f>
        <v>FX22047079</v>
      </c>
      <c r="F1220" t="s">
        <v>19</v>
      </c>
      <c r="G1220" t="s">
        <v>19</v>
      </c>
      <c r="H1220" t="s">
        <v>82</v>
      </c>
      <c r="I1220" t="s">
        <v>2671</v>
      </c>
      <c r="J1220">
        <v>395</v>
      </c>
      <c r="K1220" t="s">
        <v>84</v>
      </c>
      <c r="L1220" t="s">
        <v>85</v>
      </c>
      <c r="M1220" t="s">
        <v>86</v>
      </c>
      <c r="N1220">
        <v>2</v>
      </c>
      <c r="O1220" s="1">
        <v>44672.009606481479</v>
      </c>
      <c r="P1220" s="1">
        <v>44672.098657407405</v>
      </c>
      <c r="Q1220">
        <v>4520</v>
      </c>
      <c r="R1220">
        <v>3174</v>
      </c>
      <c r="S1220" t="b">
        <v>0</v>
      </c>
      <c r="T1220" t="s">
        <v>87</v>
      </c>
      <c r="U1220" t="b">
        <v>1</v>
      </c>
      <c r="V1220" t="s">
        <v>382</v>
      </c>
      <c r="W1220" s="1">
        <v>44672.047268518516</v>
      </c>
      <c r="X1220">
        <v>1755</v>
      </c>
      <c r="Y1220">
        <v>354</v>
      </c>
      <c r="Z1220">
        <v>0</v>
      </c>
      <c r="AA1220">
        <v>354</v>
      </c>
      <c r="AB1220">
        <v>3</v>
      </c>
      <c r="AC1220">
        <v>73</v>
      </c>
      <c r="AD1220">
        <v>41</v>
      </c>
      <c r="AE1220">
        <v>0</v>
      </c>
      <c r="AF1220">
        <v>0</v>
      </c>
      <c r="AG1220">
        <v>0</v>
      </c>
      <c r="AH1220" t="s">
        <v>200</v>
      </c>
      <c r="AI1220" s="1">
        <v>44672.098657407405</v>
      </c>
      <c r="AJ1220">
        <v>1401</v>
      </c>
      <c r="AK1220">
        <v>10</v>
      </c>
      <c r="AL1220">
        <v>0</v>
      </c>
      <c r="AM1220">
        <v>10</v>
      </c>
      <c r="AN1220">
        <v>0</v>
      </c>
      <c r="AO1220">
        <v>9</v>
      </c>
      <c r="AP1220">
        <v>31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 x14ac:dyDescent="0.45">
      <c r="A1221" t="s">
        <v>2676</v>
      </c>
      <c r="B1221" t="s">
        <v>79</v>
      </c>
      <c r="C1221" t="s">
        <v>2677</v>
      </c>
      <c r="D1221" t="s">
        <v>81</v>
      </c>
      <c r="E1221" s="2" t="str">
        <f>HYPERLINK("capsilon://?command=openfolder&amp;siteaddress=FAM.docvelocity-na8.net&amp;folderid=FXE14AE3AF-B4DA-340E-3ED1-486B383B84E0","FX22021973")</f>
        <v>FX22021973</v>
      </c>
      <c r="F1221" t="s">
        <v>19</v>
      </c>
      <c r="G1221" t="s">
        <v>19</v>
      </c>
      <c r="H1221" t="s">
        <v>82</v>
      </c>
      <c r="I1221" t="s">
        <v>2678</v>
      </c>
      <c r="J1221">
        <v>0</v>
      </c>
      <c r="K1221" t="s">
        <v>84</v>
      </c>
      <c r="L1221" t="s">
        <v>85</v>
      </c>
      <c r="M1221" t="s">
        <v>86</v>
      </c>
      <c r="N1221">
        <v>2</v>
      </c>
      <c r="O1221" s="1">
        <v>44655.561377314814</v>
      </c>
      <c r="P1221" s="1">
        <v>44655.654224537036</v>
      </c>
      <c r="Q1221">
        <v>7698</v>
      </c>
      <c r="R1221">
        <v>324</v>
      </c>
      <c r="S1221" t="b">
        <v>0</v>
      </c>
      <c r="T1221" t="s">
        <v>87</v>
      </c>
      <c r="U1221" t="b">
        <v>0</v>
      </c>
      <c r="V1221" t="s">
        <v>114</v>
      </c>
      <c r="W1221" s="1">
        <v>44655.564895833333</v>
      </c>
      <c r="X1221">
        <v>301</v>
      </c>
      <c r="Y1221">
        <v>18</v>
      </c>
      <c r="Z1221">
        <v>0</v>
      </c>
      <c r="AA1221">
        <v>18</v>
      </c>
      <c r="AB1221">
        <v>37</v>
      </c>
      <c r="AC1221">
        <v>11</v>
      </c>
      <c r="AD1221">
        <v>-18</v>
      </c>
      <c r="AE1221">
        <v>0</v>
      </c>
      <c r="AF1221">
        <v>0</v>
      </c>
      <c r="AG1221">
        <v>0</v>
      </c>
      <c r="AH1221" t="s">
        <v>99</v>
      </c>
      <c r="AI1221" s="1">
        <v>44655.654224537036</v>
      </c>
      <c r="AJ1221">
        <v>23</v>
      </c>
      <c r="AK1221">
        <v>0</v>
      </c>
      <c r="AL1221">
        <v>0</v>
      </c>
      <c r="AM1221">
        <v>0</v>
      </c>
      <c r="AN1221">
        <v>37</v>
      </c>
      <c r="AO1221">
        <v>0</v>
      </c>
      <c r="AP1221">
        <v>-18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 x14ac:dyDescent="0.45">
      <c r="A1222" t="s">
        <v>2679</v>
      </c>
      <c r="B1222" t="s">
        <v>79</v>
      </c>
      <c r="C1222" t="s">
        <v>2680</v>
      </c>
      <c r="D1222" t="s">
        <v>81</v>
      </c>
      <c r="E1222" s="2" t="str">
        <f>HYPERLINK("capsilon://?command=openfolder&amp;siteaddress=FAM.docvelocity-na8.net&amp;folderid=FX943D8465-EB02-29DC-042E-6FB7BD240C75","FX22033160")</f>
        <v>FX22033160</v>
      </c>
      <c r="F1222" t="s">
        <v>19</v>
      </c>
      <c r="G1222" t="s">
        <v>19</v>
      </c>
      <c r="H1222" t="s">
        <v>82</v>
      </c>
      <c r="I1222" t="s">
        <v>2681</v>
      </c>
      <c r="J1222">
        <v>325</v>
      </c>
      <c r="K1222" t="s">
        <v>84</v>
      </c>
      <c r="L1222" t="s">
        <v>85</v>
      </c>
      <c r="M1222" t="s">
        <v>86</v>
      </c>
      <c r="N1222">
        <v>1</v>
      </c>
      <c r="O1222" s="1">
        <v>44672.415127314816</v>
      </c>
      <c r="P1222" s="1">
        <v>44672.421550925923</v>
      </c>
      <c r="Q1222">
        <v>74</v>
      </c>
      <c r="R1222">
        <v>481</v>
      </c>
      <c r="S1222" t="b">
        <v>0</v>
      </c>
      <c r="T1222" t="s">
        <v>87</v>
      </c>
      <c r="U1222" t="b">
        <v>0</v>
      </c>
      <c r="V1222" t="s">
        <v>1628</v>
      </c>
      <c r="W1222" s="1">
        <v>44672.421550925923</v>
      </c>
      <c r="X1222">
        <v>481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325</v>
      </c>
      <c r="AE1222">
        <v>301</v>
      </c>
      <c r="AF1222">
        <v>0</v>
      </c>
      <c r="AG1222">
        <v>6</v>
      </c>
      <c r="AH1222" t="s">
        <v>87</v>
      </c>
      <c r="AI1222" t="s">
        <v>87</v>
      </c>
      <c r="AJ1222" t="s">
        <v>87</v>
      </c>
      <c r="AK1222" t="s">
        <v>87</v>
      </c>
      <c r="AL1222" t="s">
        <v>87</v>
      </c>
      <c r="AM1222" t="s">
        <v>87</v>
      </c>
      <c r="AN1222" t="s">
        <v>87</v>
      </c>
      <c r="AO1222" t="s">
        <v>87</v>
      </c>
      <c r="AP1222" t="s">
        <v>87</v>
      </c>
      <c r="AQ1222" t="s">
        <v>87</v>
      </c>
      <c r="AR1222" t="s">
        <v>87</v>
      </c>
      <c r="AS1222" t="s">
        <v>87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 x14ac:dyDescent="0.45">
      <c r="A1223" t="s">
        <v>2682</v>
      </c>
      <c r="B1223" t="s">
        <v>79</v>
      </c>
      <c r="C1223" t="s">
        <v>2683</v>
      </c>
      <c r="D1223" t="s">
        <v>81</v>
      </c>
      <c r="E1223" s="2" t="str">
        <f>HYPERLINK("capsilon://?command=openfolder&amp;siteaddress=FAM.docvelocity-na8.net&amp;folderid=FX06F22F16-FB4D-4F0A-B816-85E729012E8C","FX22047053")</f>
        <v>FX22047053</v>
      </c>
      <c r="F1223" t="s">
        <v>19</v>
      </c>
      <c r="G1223" t="s">
        <v>19</v>
      </c>
      <c r="H1223" t="s">
        <v>82</v>
      </c>
      <c r="I1223" t="s">
        <v>2684</v>
      </c>
      <c r="J1223">
        <v>379</v>
      </c>
      <c r="K1223" t="s">
        <v>84</v>
      </c>
      <c r="L1223" t="s">
        <v>85</v>
      </c>
      <c r="M1223" t="s">
        <v>86</v>
      </c>
      <c r="N1223">
        <v>1</v>
      </c>
      <c r="O1223" s="1">
        <v>44672.421377314815</v>
      </c>
      <c r="P1223" s="1">
        <v>44672.506655092591</v>
      </c>
      <c r="Q1223">
        <v>4283</v>
      </c>
      <c r="R1223">
        <v>3085</v>
      </c>
      <c r="S1223" t="b">
        <v>0</v>
      </c>
      <c r="T1223" t="s">
        <v>87</v>
      </c>
      <c r="U1223" t="b">
        <v>0</v>
      </c>
      <c r="V1223" t="s">
        <v>88</v>
      </c>
      <c r="W1223" s="1">
        <v>44672.506655092591</v>
      </c>
      <c r="X1223">
        <v>1225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379</v>
      </c>
      <c r="AE1223">
        <v>341</v>
      </c>
      <c r="AF1223">
        <v>0</v>
      </c>
      <c r="AG1223">
        <v>25</v>
      </c>
      <c r="AH1223" t="s">
        <v>87</v>
      </c>
      <c r="AI1223" t="s">
        <v>87</v>
      </c>
      <c r="AJ1223" t="s">
        <v>87</v>
      </c>
      <c r="AK1223" t="s">
        <v>87</v>
      </c>
      <c r="AL1223" t="s">
        <v>87</v>
      </c>
      <c r="AM1223" t="s">
        <v>87</v>
      </c>
      <c r="AN1223" t="s">
        <v>87</v>
      </c>
      <c r="AO1223" t="s">
        <v>87</v>
      </c>
      <c r="AP1223" t="s">
        <v>87</v>
      </c>
      <c r="AQ1223" t="s">
        <v>87</v>
      </c>
      <c r="AR1223" t="s">
        <v>87</v>
      </c>
      <c r="AS1223" t="s">
        <v>87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 x14ac:dyDescent="0.45">
      <c r="A1224" t="s">
        <v>2685</v>
      </c>
      <c r="B1224" t="s">
        <v>79</v>
      </c>
      <c r="C1224" t="s">
        <v>2680</v>
      </c>
      <c r="D1224" t="s">
        <v>81</v>
      </c>
      <c r="E1224" s="2" t="str">
        <f>HYPERLINK("capsilon://?command=openfolder&amp;siteaddress=FAM.docvelocity-na8.net&amp;folderid=FX943D8465-EB02-29DC-042E-6FB7BD240C75","FX22033160")</f>
        <v>FX22033160</v>
      </c>
      <c r="F1224" t="s">
        <v>19</v>
      </c>
      <c r="G1224" t="s">
        <v>19</v>
      </c>
      <c r="H1224" t="s">
        <v>82</v>
      </c>
      <c r="I1224" t="s">
        <v>2681</v>
      </c>
      <c r="J1224">
        <v>377</v>
      </c>
      <c r="K1224" t="s">
        <v>84</v>
      </c>
      <c r="L1224" t="s">
        <v>85</v>
      </c>
      <c r="M1224" t="s">
        <v>86</v>
      </c>
      <c r="N1224">
        <v>2</v>
      </c>
      <c r="O1224" s="1">
        <v>44672.422731481478</v>
      </c>
      <c r="P1224" s="1">
        <v>44672.466458333336</v>
      </c>
      <c r="Q1224">
        <v>1436</v>
      </c>
      <c r="R1224">
        <v>2342</v>
      </c>
      <c r="S1224" t="b">
        <v>0</v>
      </c>
      <c r="T1224" t="s">
        <v>87</v>
      </c>
      <c r="U1224" t="b">
        <v>1</v>
      </c>
      <c r="V1224" t="s">
        <v>158</v>
      </c>
      <c r="W1224" s="1">
        <v>44672.451192129629</v>
      </c>
      <c r="X1224">
        <v>1411</v>
      </c>
      <c r="Y1224">
        <v>341</v>
      </c>
      <c r="Z1224">
        <v>0</v>
      </c>
      <c r="AA1224">
        <v>341</v>
      </c>
      <c r="AB1224">
        <v>0</v>
      </c>
      <c r="AC1224">
        <v>29</v>
      </c>
      <c r="AD1224">
        <v>36</v>
      </c>
      <c r="AE1224">
        <v>0</v>
      </c>
      <c r="AF1224">
        <v>0</v>
      </c>
      <c r="AG1224">
        <v>0</v>
      </c>
      <c r="AH1224" t="s">
        <v>1797</v>
      </c>
      <c r="AI1224" s="1">
        <v>44672.466458333336</v>
      </c>
      <c r="AJ1224">
        <v>901</v>
      </c>
      <c r="AK1224">
        <v>1</v>
      </c>
      <c r="AL1224">
        <v>0</v>
      </c>
      <c r="AM1224">
        <v>1</v>
      </c>
      <c r="AN1224">
        <v>61</v>
      </c>
      <c r="AO1224">
        <v>1</v>
      </c>
      <c r="AP1224">
        <v>35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 x14ac:dyDescent="0.45">
      <c r="A1225" t="s">
        <v>2686</v>
      </c>
      <c r="B1225" t="s">
        <v>79</v>
      </c>
      <c r="C1225" t="s">
        <v>2464</v>
      </c>
      <c r="D1225" t="s">
        <v>81</v>
      </c>
      <c r="E1225" s="2" t="str">
        <f>HYPERLINK("capsilon://?command=openfolder&amp;siteaddress=FAM.docvelocity-na8.net&amp;folderid=FX219AA772-8FE7-9672-147C-05ADC29EA6EC","FX220314175")</f>
        <v>FX220314175</v>
      </c>
      <c r="F1225" t="s">
        <v>19</v>
      </c>
      <c r="G1225" t="s">
        <v>19</v>
      </c>
      <c r="H1225" t="s">
        <v>82</v>
      </c>
      <c r="I1225" t="s">
        <v>2687</v>
      </c>
      <c r="J1225">
        <v>0</v>
      </c>
      <c r="K1225" t="s">
        <v>84</v>
      </c>
      <c r="L1225" t="s">
        <v>85</v>
      </c>
      <c r="M1225" t="s">
        <v>86</v>
      </c>
      <c r="N1225">
        <v>1</v>
      </c>
      <c r="O1225" s="1">
        <v>44672.438831018517</v>
      </c>
      <c r="P1225" s="1">
        <v>44672.463993055557</v>
      </c>
      <c r="Q1225">
        <v>1825</v>
      </c>
      <c r="R1225">
        <v>349</v>
      </c>
      <c r="S1225" t="b">
        <v>0</v>
      </c>
      <c r="T1225" t="s">
        <v>87</v>
      </c>
      <c r="U1225" t="b">
        <v>0</v>
      </c>
      <c r="V1225" t="s">
        <v>660</v>
      </c>
      <c r="W1225" s="1">
        <v>44672.463993055557</v>
      </c>
      <c r="X1225">
        <v>223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52</v>
      </c>
      <c r="AF1225">
        <v>0</v>
      </c>
      <c r="AG1225">
        <v>1</v>
      </c>
      <c r="AH1225" t="s">
        <v>87</v>
      </c>
      <c r="AI1225" t="s">
        <v>87</v>
      </c>
      <c r="AJ1225" t="s">
        <v>87</v>
      </c>
      <c r="AK1225" t="s">
        <v>87</v>
      </c>
      <c r="AL1225" t="s">
        <v>87</v>
      </c>
      <c r="AM1225" t="s">
        <v>87</v>
      </c>
      <c r="AN1225" t="s">
        <v>87</v>
      </c>
      <c r="AO1225" t="s">
        <v>87</v>
      </c>
      <c r="AP1225" t="s">
        <v>87</v>
      </c>
      <c r="AQ1225" t="s">
        <v>87</v>
      </c>
      <c r="AR1225" t="s">
        <v>87</v>
      </c>
      <c r="AS1225" t="s">
        <v>87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 x14ac:dyDescent="0.45">
      <c r="A1226" t="s">
        <v>2688</v>
      </c>
      <c r="B1226" t="s">
        <v>79</v>
      </c>
      <c r="C1226" t="s">
        <v>1619</v>
      </c>
      <c r="D1226" t="s">
        <v>81</v>
      </c>
      <c r="E1226" s="2" t="str">
        <f>HYPERLINK("capsilon://?command=openfolder&amp;siteaddress=FAM.docvelocity-na8.net&amp;folderid=FX5CCAA4BD-A1D6-0D0E-10F5-513463EAEF7B","FX22044081")</f>
        <v>FX22044081</v>
      </c>
      <c r="F1226" t="s">
        <v>19</v>
      </c>
      <c r="G1226" t="s">
        <v>19</v>
      </c>
      <c r="H1226" t="s">
        <v>82</v>
      </c>
      <c r="I1226" t="s">
        <v>2689</v>
      </c>
      <c r="J1226">
        <v>28</v>
      </c>
      <c r="K1226" t="s">
        <v>84</v>
      </c>
      <c r="L1226" t="s">
        <v>85</v>
      </c>
      <c r="M1226" t="s">
        <v>86</v>
      </c>
      <c r="N1226">
        <v>2</v>
      </c>
      <c r="O1226" s="1">
        <v>44672.45207175926</v>
      </c>
      <c r="P1226" s="1">
        <v>44672.457280092596</v>
      </c>
      <c r="Q1226">
        <v>74</v>
      </c>
      <c r="R1226">
        <v>376</v>
      </c>
      <c r="S1226" t="b">
        <v>0</v>
      </c>
      <c r="T1226" t="s">
        <v>87</v>
      </c>
      <c r="U1226" t="b">
        <v>0</v>
      </c>
      <c r="V1226" t="s">
        <v>148</v>
      </c>
      <c r="W1226" s="1">
        <v>44672.45453703704</v>
      </c>
      <c r="X1226">
        <v>205</v>
      </c>
      <c r="Y1226">
        <v>21</v>
      </c>
      <c r="Z1226">
        <v>0</v>
      </c>
      <c r="AA1226">
        <v>21</v>
      </c>
      <c r="AB1226">
        <v>0</v>
      </c>
      <c r="AC1226">
        <v>0</v>
      </c>
      <c r="AD1226">
        <v>7</v>
      </c>
      <c r="AE1226">
        <v>0</v>
      </c>
      <c r="AF1226">
        <v>0</v>
      </c>
      <c r="AG1226">
        <v>0</v>
      </c>
      <c r="AH1226" t="s">
        <v>420</v>
      </c>
      <c r="AI1226" s="1">
        <v>44672.457280092596</v>
      </c>
      <c r="AJ1226">
        <v>171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7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 x14ac:dyDescent="0.45">
      <c r="A1227" t="s">
        <v>2690</v>
      </c>
      <c r="B1227" t="s">
        <v>79</v>
      </c>
      <c r="C1227" t="s">
        <v>2433</v>
      </c>
      <c r="D1227" t="s">
        <v>81</v>
      </c>
      <c r="E1227" s="2" t="str">
        <f>HYPERLINK("capsilon://?command=openfolder&amp;siteaddress=FAM.docvelocity-na8.net&amp;folderid=FX3C1F33BE-AC52-FED0-16BE-27A4C433EBFC","FX22047177")</f>
        <v>FX22047177</v>
      </c>
      <c r="F1227" t="s">
        <v>19</v>
      </c>
      <c r="G1227" t="s">
        <v>19</v>
      </c>
      <c r="H1227" t="s">
        <v>82</v>
      </c>
      <c r="I1227" t="s">
        <v>2691</v>
      </c>
      <c r="J1227">
        <v>0</v>
      </c>
      <c r="K1227" t="s">
        <v>84</v>
      </c>
      <c r="L1227" t="s">
        <v>85</v>
      </c>
      <c r="M1227" t="s">
        <v>86</v>
      </c>
      <c r="N1227">
        <v>2</v>
      </c>
      <c r="O1227" s="1">
        <v>44672.459131944444</v>
      </c>
      <c r="P1227" s="1">
        <v>44672.493969907409</v>
      </c>
      <c r="Q1227">
        <v>1978</v>
      </c>
      <c r="R1227">
        <v>1032</v>
      </c>
      <c r="S1227" t="b">
        <v>0</v>
      </c>
      <c r="T1227" t="s">
        <v>87</v>
      </c>
      <c r="U1227" t="b">
        <v>0</v>
      </c>
      <c r="V1227" t="s">
        <v>98</v>
      </c>
      <c r="W1227" s="1">
        <v>44672.489236111112</v>
      </c>
      <c r="X1227">
        <v>694</v>
      </c>
      <c r="Y1227">
        <v>52</v>
      </c>
      <c r="Z1227">
        <v>0</v>
      </c>
      <c r="AA1227">
        <v>52</v>
      </c>
      <c r="AB1227">
        <v>0</v>
      </c>
      <c r="AC1227">
        <v>40</v>
      </c>
      <c r="AD1227">
        <v>-52</v>
      </c>
      <c r="AE1227">
        <v>0</v>
      </c>
      <c r="AF1227">
        <v>0</v>
      </c>
      <c r="AG1227">
        <v>0</v>
      </c>
      <c r="AH1227" t="s">
        <v>115</v>
      </c>
      <c r="AI1227" s="1">
        <v>44672.493969907409</v>
      </c>
      <c r="AJ1227">
        <v>271</v>
      </c>
      <c r="AK1227">
        <v>2</v>
      </c>
      <c r="AL1227">
        <v>0</v>
      </c>
      <c r="AM1227">
        <v>2</v>
      </c>
      <c r="AN1227">
        <v>0</v>
      </c>
      <c r="AO1227">
        <v>2</v>
      </c>
      <c r="AP1227">
        <v>-54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 x14ac:dyDescent="0.45">
      <c r="A1228" t="s">
        <v>2692</v>
      </c>
      <c r="B1228" t="s">
        <v>79</v>
      </c>
      <c r="C1228" t="s">
        <v>2635</v>
      </c>
      <c r="D1228" t="s">
        <v>81</v>
      </c>
      <c r="E1228" s="2" t="str">
        <f>HYPERLINK("capsilon://?command=openfolder&amp;siteaddress=FAM.docvelocity-na8.net&amp;folderid=FXFA0D6E24-EE07-9335-3E1E-71F3DFE91F91","FX220313070")</f>
        <v>FX220313070</v>
      </c>
      <c r="F1228" t="s">
        <v>19</v>
      </c>
      <c r="G1228" t="s">
        <v>19</v>
      </c>
      <c r="H1228" t="s">
        <v>82</v>
      </c>
      <c r="I1228" t="s">
        <v>2658</v>
      </c>
      <c r="J1228">
        <v>140</v>
      </c>
      <c r="K1228" t="s">
        <v>84</v>
      </c>
      <c r="L1228" t="s">
        <v>85</v>
      </c>
      <c r="M1228" t="s">
        <v>86</v>
      </c>
      <c r="N1228">
        <v>2</v>
      </c>
      <c r="O1228" s="1">
        <v>44655.56658564815</v>
      </c>
      <c r="P1228" s="1">
        <v>44655.640497685185</v>
      </c>
      <c r="Q1228">
        <v>4289</v>
      </c>
      <c r="R1228">
        <v>2097</v>
      </c>
      <c r="S1228" t="b">
        <v>0</v>
      </c>
      <c r="T1228" t="s">
        <v>87</v>
      </c>
      <c r="U1228" t="b">
        <v>1</v>
      </c>
      <c r="V1228" t="s">
        <v>531</v>
      </c>
      <c r="W1228" s="1">
        <v>44655.575069444443</v>
      </c>
      <c r="X1228">
        <v>729</v>
      </c>
      <c r="Y1228">
        <v>99</v>
      </c>
      <c r="Z1228">
        <v>0</v>
      </c>
      <c r="AA1228">
        <v>99</v>
      </c>
      <c r="AB1228">
        <v>0</v>
      </c>
      <c r="AC1228">
        <v>28</v>
      </c>
      <c r="AD1228">
        <v>41</v>
      </c>
      <c r="AE1228">
        <v>0</v>
      </c>
      <c r="AF1228">
        <v>0</v>
      </c>
      <c r="AG1228">
        <v>0</v>
      </c>
      <c r="AH1228" t="s">
        <v>182</v>
      </c>
      <c r="AI1228" s="1">
        <v>44655.640497685185</v>
      </c>
      <c r="AJ1228">
        <v>426</v>
      </c>
      <c r="AK1228">
        <v>1</v>
      </c>
      <c r="AL1228">
        <v>0</v>
      </c>
      <c r="AM1228">
        <v>1</v>
      </c>
      <c r="AN1228">
        <v>0</v>
      </c>
      <c r="AO1228">
        <v>1</v>
      </c>
      <c r="AP1228">
        <v>40</v>
      </c>
      <c r="AQ1228">
        <v>0</v>
      </c>
      <c r="AR1228">
        <v>0</v>
      </c>
      <c r="AS1228">
        <v>0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 x14ac:dyDescent="0.45">
      <c r="A1229" t="s">
        <v>2693</v>
      </c>
      <c r="B1229" t="s">
        <v>79</v>
      </c>
      <c r="C1229" t="s">
        <v>2464</v>
      </c>
      <c r="D1229" t="s">
        <v>81</v>
      </c>
      <c r="E1229" s="2" t="str">
        <f>HYPERLINK("capsilon://?command=openfolder&amp;siteaddress=FAM.docvelocity-na8.net&amp;folderid=FX219AA772-8FE7-9672-147C-05ADC29EA6EC","FX220314175")</f>
        <v>FX220314175</v>
      </c>
      <c r="F1229" t="s">
        <v>19</v>
      </c>
      <c r="G1229" t="s">
        <v>19</v>
      </c>
      <c r="H1229" t="s">
        <v>82</v>
      </c>
      <c r="I1229" t="s">
        <v>2687</v>
      </c>
      <c r="J1229">
        <v>0</v>
      </c>
      <c r="K1229" t="s">
        <v>84</v>
      </c>
      <c r="L1229" t="s">
        <v>85</v>
      </c>
      <c r="M1229" t="s">
        <v>86</v>
      </c>
      <c r="N1229">
        <v>2</v>
      </c>
      <c r="O1229" s="1">
        <v>44672.46434027778</v>
      </c>
      <c r="P1229" s="1">
        <v>44672.49082175926</v>
      </c>
      <c r="Q1229">
        <v>1227</v>
      </c>
      <c r="R1229">
        <v>1061</v>
      </c>
      <c r="S1229" t="b">
        <v>0</v>
      </c>
      <c r="T1229" t="s">
        <v>87</v>
      </c>
      <c r="U1229" t="b">
        <v>1</v>
      </c>
      <c r="V1229" t="s">
        <v>531</v>
      </c>
      <c r="W1229" s="1">
        <v>44672.484224537038</v>
      </c>
      <c r="X1229">
        <v>514</v>
      </c>
      <c r="Y1229">
        <v>37</v>
      </c>
      <c r="Z1229">
        <v>0</v>
      </c>
      <c r="AA1229">
        <v>37</v>
      </c>
      <c r="AB1229">
        <v>0</v>
      </c>
      <c r="AC1229">
        <v>23</v>
      </c>
      <c r="AD1229">
        <v>-37</v>
      </c>
      <c r="AE1229">
        <v>0</v>
      </c>
      <c r="AF1229">
        <v>0</v>
      </c>
      <c r="AG1229">
        <v>0</v>
      </c>
      <c r="AH1229" t="s">
        <v>115</v>
      </c>
      <c r="AI1229" s="1">
        <v>44672.49082175926</v>
      </c>
      <c r="AJ1229">
        <v>508</v>
      </c>
      <c r="AK1229">
        <v>3</v>
      </c>
      <c r="AL1229">
        <v>0</v>
      </c>
      <c r="AM1229">
        <v>3</v>
      </c>
      <c r="AN1229">
        <v>0</v>
      </c>
      <c r="AO1229">
        <v>3</v>
      </c>
      <c r="AP1229">
        <v>-40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 x14ac:dyDescent="0.45">
      <c r="A1230" t="s">
        <v>2694</v>
      </c>
      <c r="B1230" t="s">
        <v>79</v>
      </c>
      <c r="C1230" t="s">
        <v>2695</v>
      </c>
      <c r="D1230" t="s">
        <v>81</v>
      </c>
      <c r="E1230" s="2" t="str">
        <f>HYPERLINK("capsilon://?command=openfolder&amp;siteaddress=FAM.docvelocity-na8.net&amp;folderid=FXE6770EBF-23EB-39AE-8C8D-F91218420D5C","FX22045702")</f>
        <v>FX22045702</v>
      </c>
      <c r="F1230" t="s">
        <v>19</v>
      </c>
      <c r="G1230" t="s">
        <v>19</v>
      </c>
      <c r="H1230" t="s">
        <v>82</v>
      </c>
      <c r="I1230" t="s">
        <v>2696</v>
      </c>
      <c r="J1230">
        <v>111</v>
      </c>
      <c r="K1230" t="s">
        <v>84</v>
      </c>
      <c r="L1230" t="s">
        <v>85</v>
      </c>
      <c r="M1230" t="s">
        <v>86</v>
      </c>
      <c r="N1230">
        <v>1</v>
      </c>
      <c r="O1230" s="1">
        <v>44672.478912037041</v>
      </c>
      <c r="P1230" s="1">
        <v>44672.492465277777</v>
      </c>
      <c r="Q1230">
        <v>884</v>
      </c>
      <c r="R1230">
        <v>287</v>
      </c>
      <c r="S1230" t="b">
        <v>0</v>
      </c>
      <c r="T1230" t="s">
        <v>87</v>
      </c>
      <c r="U1230" t="b">
        <v>0</v>
      </c>
      <c r="V1230" t="s">
        <v>88</v>
      </c>
      <c r="W1230" s="1">
        <v>44672.492465277777</v>
      </c>
      <c r="X1230">
        <v>154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111</v>
      </c>
      <c r="AE1230">
        <v>99</v>
      </c>
      <c r="AF1230">
        <v>0</v>
      </c>
      <c r="AG1230">
        <v>4</v>
      </c>
      <c r="AH1230" t="s">
        <v>87</v>
      </c>
      <c r="AI1230" t="s">
        <v>87</v>
      </c>
      <c r="AJ1230" t="s">
        <v>87</v>
      </c>
      <c r="AK1230" t="s">
        <v>87</v>
      </c>
      <c r="AL1230" t="s">
        <v>87</v>
      </c>
      <c r="AM1230" t="s">
        <v>87</v>
      </c>
      <c r="AN1230" t="s">
        <v>87</v>
      </c>
      <c r="AO1230" t="s">
        <v>87</v>
      </c>
      <c r="AP1230" t="s">
        <v>87</v>
      </c>
      <c r="AQ1230" t="s">
        <v>87</v>
      </c>
      <c r="AR1230" t="s">
        <v>87</v>
      </c>
      <c r="AS1230" t="s">
        <v>87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 x14ac:dyDescent="0.45">
      <c r="A1231" t="s">
        <v>2697</v>
      </c>
      <c r="B1231" t="s">
        <v>79</v>
      </c>
      <c r="C1231" t="s">
        <v>2698</v>
      </c>
      <c r="D1231" t="s">
        <v>81</v>
      </c>
      <c r="E1231" s="2" t="str">
        <f>HYPERLINK("capsilon://?command=openfolder&amp;siteaddress=FAM.docvelocity-na8.net&amp;folderid=FX03256FEC-B0F3-109F-623F-FA25E3CA83D0","FX22027757")</f>
        <v>FX22027757</v>
      </c>
      <c r="F1231" t="s">
        <v>19</v>
      </c>
      <c r="G1231" t="s">
        <v>19</v>
      </c>
      <c r="H1231" t="s">
        <v>82</v>
      </c>
      <c r="I1231" t="s">
        <v>2699</v>
      </c>
      <c r="J1231">
        <v>0</v>
      </c>
      <c r="K1231" t="s">
        <v>84</v>
      </c>
      <c r="L1231" t="s">
        <v>85</v>
      </c>
      <c r="M1231" t="s">
        <v>86</v>
      </c>
      <c r="N1231">
        <v>2</v>
      </c>
      <c r="O1231" s="1">
        <v>44672.483993055554</v>
      </c>
      <c r="P1231" s="1">
        <v>44672.506979166668</v>
      </c>
      <c r="Q1231">
        <v>603</v>
      </c>
      <c r="R1231">
        <v>1383</v>
      </c>
      <c r="S1231" t="b">
        <v>0</v>
      </c>
      <c r="T1231" t="s">
        <v>87</v>
      </c>
      <c r="U1231" t="b">
        <v>0</v>
      </c>
      <c r="V1231" t="s">
        <v>98</v>
      </c>
      <c r="W1231" s="1">
        <v>44672.500150462962</v>
      </c>
      <c r="X1231">
        <v>923</v>
      </c>
      <c r="Y1231">
        <v>52</v>
      </c>
      <c r="Z1231">
        <v>0</v>
      </c>
      <c r="AA1231">
        <v>52</v>
      </c>
      <c r="AB1231">
        <v>0</v>
      </c>
      <c r="AC1231">
        <v>36</v>
      </c>
      <c r="AD1231">
        <v>-52</v>
      </c>
      <c r="AE1231">
        <v>0</v>
      </c>
      <c r="AF1231">
        <v>0</v>
      </c>
      <c r="AG1231">
        <v>0</v>
      </c>
      <c r="AH1231" t="s">
        <v>115</v>
      </c>
      <c r="AI1231" s="1">
        <v>44672.506979166668</v>
      </c>
      <c r="AJ1231">
        <v>368</v>
      </c>
      <c r="AK1231">
        <v>3</v>
      </c>
      <c r="AL1231">
        <v>0</v>
      </c>
      <c r="AM1231">
        <v>3</v>
      </c>
      <c r="AN1231">
        <v>0</v>
      </c>
      <c r="AO1231">
        <v>3</v>
      </c>
      <c r="AP1231">
        <v>-55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 x14ac:dyDescent="0.45">
      <c r="A1232" t="s">
        <v>2700</v>
      </c>
      <c r="B1232" t="s">
        <v>79</v>
      </c>
      <c r="C1232" t="s">
        <v>2701</v>
      </c>
      <c r="D1232" t="s">
        <v>81</v>
      </c>
      <c r="E1232" s="2" t="str">
        <f>HYPERLINK("capsilon://?command=openfolder&amp;siteaddress=FAM.docvelocity-na8.net&amp;folderid=FX2EB84C6C-10F3-A908-9B8C-CDB527740838","FX22047507")</f>
        <v>FX22047507</v>
      </c>
      <c r="F1232" t="s">
        <v>19</v>
      </c>
      <c r="G1232" t="s">
        <v>19</v>
      </c>
      <c r="H1232" t="s">
        <v>82</v>
      </c>
      <c r="I1232" t="s">
        <v>2702</v>
      </c>
      <c r="J1232">
        <v>383</v>
      </c>
      <c r="K1232" t="s">
        <v>84</v>
      </c>
      <c r="L1232" t="s">
        <v>85</v>
      </c>
      <c r="M1232" t="s">
        <v>86</v>
      </c>
      <c r="N1232">
        <v>1</v>
      </c>
      <c r="O1232" s="1">
        <v>44672.492951388886</v>
      </c>
      <c r="P1232" s="1">
        <v>44672.508333333331</v>
      </c>
      <c r="Q1232">
        <v>1007</v>
      </c>
      <c r="R1232">
        <v>322</v>
      </c>
      <c r="S1232" t="b">
        <v>0</v>
      </c>
      <c r="T1232" t="s">
        <v>87</v>
      </c>
      <c r="U1232" t="b">
        <v>0</v>
      </c>
      <c r="V1232" t="s">
        <v>88</v>
      </c>
      <c r="W1232" s="1">
        <v>44672.508333333331</v>
      </c>
      <c r="X1232">
        <v>144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383</v>
      </c>
      <c r="AE1232">
        <v>357</v>
      </c>
      <c r="AF1232">
        <v>0</v>
      </c>
      <c r="AG1232">
        <v>8</v>
      </c>
      <c r="AH1232" t="s">
        <v>87</v>
      </c>
      <c r="AI1232" t="s">
        <v>87</v>
      </c>
      <c r="AJ1232" t="s">
        <v>87</v>
      </c>
      <c r="AK1232" t="s">
        <v>87</v>
      </c>
      <c r="AL1232" t="s">
        <v>87</v>
      </c>
      <c r="AM1232" t="s">
        <v>87</v>
      </c>
      <c r="AN1232" t="s">
        <v>87</v>
      </c>
      <c r="AO1232" t="s">
        <v>87</v>
      </c>
      <c r="AP1232" t="s">
        <v>87</v>
      </c>
      <c r="AQ1232" t="s">
        <v>87</v>
      </c>
      <c r="AR1232" t="s">
        <v>87</v>
      </c>
      <c r="AS1232" t="s">
        <v>87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 x14ac:dyDescent="0.45">
      <c r="A1233" t="s">
        <v>2703</v>
      </c>
      <c r="B1233" t="s">
        <v>79</v>
      </c>
      <c r="C1233" t="s">
        <v>2695</v>
      </c>
      <c r="D1233" t="s">
        <v>81</v>
      </c>
      <c r="E1233" s="2" t="str">
        <f>HYPERLINK("capsilon://?command=openfolder&amp;siteaddress=FAM.docvelocity-na8.net&amp;folderid=FXE6770EBF-23EB-39AE-8C8D-F91218420D5C","FX22045702")</f>
        <v>FX22045702</v>
      </c>
      <c r="F1233" t="s">
        <v>19</v>
      </c>
      <c r="G1233" t="s">
        <v>19</v>
      </c>
      <c r="H1233" t="s">
        <v>82</v>
      </c>
      <c r="I1233" t="s">
        <v>2696</v>
      </c>
      <c r="J1233">
        <v>163</v>
      </c>
      <c r="K1233" t="s">
        <v>84</v>
      </c>
      <c r="L1233" t="s">
        <v>85</v>
      </c>
      <c r="M1233" t="s">
        <v>86</v>
      </c>
      <c r="N1233">
        <v>2</v>
      </c>
      <c r="O1233" s="1">
        <v>44672.493113425924</v>
      </c>
      <c r="P1233" s="1">
        <v>44672.513391203705</v>
      </c>
      <c r="Q1233">
        <v>305</v>
      </c>
      <c r="R1233">
        <v>1447</v>
      </c>
      <c r="S1233" t="b">
        <v>0</v>
      </c>
      <c r="T1233" t="s">
        <v>87</v>
      </c>
      <c r="U1233" t="b">
        <v>1</v>
      </c>
      <c r="V1233" t="s">
        <v>148</v>
      </c>
      <c r="W1233" s="1">
        <v>44672.500706018516</v>
      </c>
      <c r="X1233">
        <v>639</v>
      </c>
      <c r="Y1233">
        <v>139</v>
      </c>
      <c r="Z1233">
        <v>0</v>
      </c>
      <c r="AA1233">
        <v>139</v>
      </c>
      <c r="AB1233">
        <v>0</v>
      </c>
      <c r="AC1233">
        <v>4</v>
      </c>
      <c r="AD1233">
        <v>24</v>
      </c>
      <c r="AE1233">
        <v>0</v>
      </c>
      <c r="AF1233">
        <v>0</v>
      </c>
      <c r="AG1233">
        <v>0</v>
      </c>
      <c r="AH1233" t="s">
        <v>182</v>
      </c>
      <c r="AI1233" s="1">
        <v>44672.513391203705</v>
      </c>
      <c r="AJ1233">
        <v>785</v>
      </c>
      <c r="AK1233">
        <v>2</v>
      </c>
      <c r="AL1233">
        <v>0</v>
      </c>
      <c r="AM1233">
        <v>2</v>
      </c>
      <c r="AN1233">
        <v>0</v>
      </c>
      <c r="AO1233">
        <v>2</v>
      </c>
      <c r="AP1233">
        <v>22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 x14ac:dyDescent="0.45">
      <c r="A1234" t="s">
        <v>2704</v>
      </c>
      <c r="B1234" t="s">
        <v>79</v>
      </c>
      <c r="C1234" t="s">
        <v>2683</v>
      </c>
      <c r="D1234" t="s">
        <v>81</v>
      </c>
      <c r="E1234" s="2" t="str">
        <f>HYPERLINK("capsilon://?command=openfolder&amp;siteaddress=FAM.docvelocity-na8.net&amp;folderid=FX06F22F16-FB4D-4F0A-B816-85E729012E8C","FX22047053")</f>
        <v>FX22047053</v>
      </c>
      <c r="F1234" t="s">
        <v>19</v>
      </c>
      <c r="G1234" t="s">
        <v>19</v>
      </c>
      <c r="H1234" t="s">
        <v>82</v>
      </c>
      <c r="I1234" t="s">
        <v>2684</v>
      </c>
      <c r="J1234">
        <v>1333</v>
      </c>
      <c r="K1234" t="s">
        <v>84</v>
      </c>
      <c r="L1234" t="s">
        <v>85</v>
      </c>
      <c r="M1234" t="s">
        <v>86</v>
      </c>
      <c r="N1234">
        <v>2</v>
      </c>
      <c r="O1234" s="1">
        <v>44672.508275462962</v>
      </c>
      <c r="P1234" s="1">
        <v>44672.605983796297</v>
      </c>
      <c r="Q1234">
        <v>2691</v>
      </c>
      <c r="R1234">
        <v>5751</v>
      </c>
      <c r="S1234" t="b">
        <v>0</v>
      </c>
      <c r="T1234" t="s">
        <v>87</v>
      </c>
      <c r="U1234" t="b">
        <v>1</v>
      </c>
      <c r="V1234" t="s">
        <v>108</v>
      </c>
      <c r="W1234" s="1">
        <v>44672.546215277776</v>
      </c>
      <c r="X1234">
        <v>2438</v>
      </c>
      <c r="Y1234">
        <v>374</v>
      </c>
      <c r="Z1234">
        <v>0</v>
      </c>
      <c r="AA1234">
        <v>374</v>
      </c>
      <c r="AB1234">
        <v>790</v>
      </c>
      <c r="AC1234">
        <v>71</v>
      </c>
      <c r="AD1234">
        <v>959</v>
      </c>
      <c r="AE1234">
        <v>0</v>
      </c>
      <c r="AF1234">
        <v>0</v>
      </c>
      <c r="AG1234">
        <v>0</v>
      </c>
      <c r="AH1234" t="s">
        <v>99</v>
      </c>
      <c r="AI1234" s="1">
        <v>44672.605983796297</v>
      </c>
      <c r="AJ1234">
        <v>1900</v>
      </c>
      <c r="AK1234">
        <v>9</v>
      </c>
      <c r="AL1234">
        <v>0</v>
      </c>
      <c r="AM1234">
        <v>9</v>
      </c>
      <c r="AN1234">
        <v>729</v>
      </c>
      <c r="AO1234">
        <v>10</v>
      </c>
      <c r="AP1234">
        <v>950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 x14ac:dyDescent="0.45">
      <c r="A1235" t="s">
        <v>2705</v>
      </c>
      <c r="B1235" t="s">
        <v>79</v>
      </c>
      <c r="C1235" t="s">
        <v>2701</v>
      </c>
      <c r="D1235" t="s">
        <v>81</v>
      </c>
      <c r="E1235" s="2" t="str">
        <f>HYPERLINK("capsilon://?command=openfolder&amp;siteaddress=FAM.docvelocity-na8.net&amp;folderid=FX2EB84C6C-10F3-A908-9B8C-CDB527740838","FX22047507")</f>
        <v>FX22047507</v>
      </c>
      <c r="F1235" t="s">
        <v>19</v>
      </c>
      <c r="G1235" t="s">
        <v>19</v>
      </c>
      <c r="H1235" t="s">
        <v>82</v>
      </c>
      <c r="I1235" t="s">
        <v>2702</v>
      </c>
      <c r="J1235">
        <v>507</v>
      </c>
      <c r="K1235" t="s">
        <v>84</v>
      </c>
      <c r="L1235" t="s">
        <v>85</v>
      </c>
      <c r="M1235" t="s">
        <v>86</v>
      </c>
      <c r="N1235">
        <v>2</v>
      </c>
      <c r="O1235" s="1">
        <v>44672.509409722225</v>
      </c>
      <c r="P1235" s="1">
        <v>44672.59003472222</v>
      </c>
      <c r="Q1235">
        <v>2261</v>
      </c>
      <c r="R1235">
        <v>4705</v>
      </c>
      <c r="S1235" t="b">
        <v>0</v>
      </c>
      <c r="T1235" t="s">
        <v>87</v>
      </c>
      <c r="U1235" t="b">
        <v>1</v>
      </c>
      <c r="V1235" t="s">
        <v>158</v>
      </c>
      <c r="W1235" s="1">
        <v>44672.546307870369</v>
      </c>
      <c r="X1235">
        <v>3119</v>
      </c>
      <c r="Y1235">
        <v>429</v>
      </c>
      <c r="Z1235">
        <v>0</v>
      </c>
      <c r="AA1235">
        <v>429</v>
      </c>
      <c r="AB1235">
        <v>66</v>
      </c>
      <c r="AC1235">
        <v>82</v>
      </c>
      <c r="AD1235">
        <v>78</v>
      </c>
      <c r="AE1235">
        <v>0</v>
      </c>
      <c r="AF1235">
        <v>0</v>
      </c>
      <c r="AG1235">
        <v>0</v>
      </c>
      <c r="AH1235" t="s">
        <v>182</v>
      </c>
      <c r="AI1235" s="1">
        <v>44672.59003472222</v>
      </c>
      <c r="AJ1235">
        <v>1555</v>
      </c>
      <c r="AK1235">
        <v>4</v>
      </c>
      <c r="AL1235">
        <v>0</v>
      </c>
      <c r="AM1235">
        <v>4</v>
      </c>
      <c r="AN1235">
        <v>66</v>
      </c>
      <c r="AO1235">
        <v>4</v>
      </c>
      <c r="AP1235">
        <v>74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 x14ac:dyDescent="0.45">
      <c r="A1236" t="s">
        <v>2706</v>
      </c>
      <c r="B1236" t="s">
        <v>79</v>
      </c>
      <c r="C1236" t="s">
        <v>2488</v>
      </c>
      <c r="D1236" t="s">
        <v>81</v>
      </c>
      <c r="E1236" s="2" t="str">
        <f>HYPERLINK("capsilon://?command=openfolder&amp;siteaddress=FAM.docvelocity-na8.net&amp;folderid=FXA6DB3EF7-6FFC-ADF6-4FA5-5AFE66152114","FX22047342")</f>
        <v>FX22047342</v>
      </c>
      <c r="F1236" t="s">
        <v>19</v>
      </c>
      <c r="G1236" t="s">
        <v>19</v>
      </c>
      <c r="H1236" t="s">
        <v>82</v>
      </c>
      <c r="I1236" t="s">
        <v>2707</v>
      </c>
      <c r="J1236">
        <v>0</v>
      </c>
      <c r="K1236" t="s">
        <v>84</v>
      </c>
      <c r="L1236" t="s">
        <v>85</v>
      </c>
      <c r="M1236" t="s">
        <v>86</v>
      </c>
      <c r="N1236">
        <v>2</v>
      </c>
      <c r="O1236" s="1">
        <v>44672.516782407409</v>
      </c>
      <c r="P1236" s="1">
        <v>44672.604687500003</v>
      </c>
      <c r="Q1236">
        <v>4771</v>
      </c>
      <c r="R1236">
        <v>2824</v>
      </c>
      <c r="S1236" t="b">
        <v>0</v>
      </c>
      <c r="T1236" t="s">
        <v>87</v>
      </c>
      <c r="U1236" t="b">
        <v>0</v>
      </c>
      <c r="V1236" t="s">
        <v>114</v>
      </c>
      <c r="W1236" s="1">
        <v>44672.539837962962</v>
      </c>
      <c r="X1236">
        <v>1494</v>
      </c>
      <c r="Y1236">
        <v>208</v>
      </c>
      <c r="Z1236">
        <v>0</v>
      </c>
      <c r="AA1236">
        <v>208</v>
      </c>
      <c r="AB1236">
        <v>52</v>
      </c>
      <c r="AC1236">
        <v>170</v>
      </c>
      <c r="AD1236">
        <v>-208</v>
      </c>
      <c r="AE1236">
        <v>0</v>
      </c>
      <c r="AF1236">
        <v>0</v>
      </c>
      <c r="AG1236">
        <v>0</v>
      </c>
      <c r="AH1236" t="s">
        <v>182</v>
      </c>
      <c r="AI1236" s="1">
        <v>44672.604687500003</v>
      </c>
      <c r="AJ1236">
        <v>1265</v>
      </c>
      <c r="AK1236">
        <v>5</v>
      </c>
      <c r="AL1236">
        <v>0</v>
      </c>
      <c r="AM1236">
        <v>5</v>
      </c>
      <c r="AN1236">
        <v>52</v>
      </c>
      <c r="AO1236">
        <v>5</v>
      </c>
      <c r="AP1236">
        <v>-213</v>
      </c>
      <c r="AQ1236">
        <v>0</v>
      </c>
      <c r="AR1236">
        <v>0</v>
      </c>
      <c r="AS1236">
        <v>0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 x14ac:dyDescent="0.45">
      <c r="A1237" t="s">
        <v>2708</v>
      </c>
      <c r="B1237" t="s">
        <v>79</v>
      </c>
      <c r="C1237" t="s">
        <v>2488</v>
      </c>
      <c r="D1237" t="s">
        <v>81</v>
      </c>
      <c r="E1237" s="2" t="str">
        <f>HYPERLINK("capsilon://?command=openfolder&amp;siteaddress=FAM.docvelocity-na8.net&amp;folderid=FXA6DB3EF7-6FFC-ADF6-4FA5-5AFE66152114","FX22047342")</f>
        <v>FX22047342</v>
      </c>
      <c r="F1237" t="s">
        <v>19</v>
      </c>
      <c r="G1237" t="s">
        <v>19</v>
      </c>
      <c r="H1237" t="s">
        <v>82</v>
      </c>
      <c r="I1237" t="s">
        <v>2709</v>
      </c>
      <c r="J1237">
        <v>224</v>
      </c>
      <c r="K1237" t="s">
        <v>84</v>
      </c>
      <c r="L1237" t="s">
        <v>85</v>
      </c>
      <c r="M1237" t="s">
        <v>86</v>
      </c>
      <c r="N1237">
        <v>2</v>
      </c>
      <c r="O1237" s="1">
        <v>44672.518634259257</v>
      </c>
      <c r="P1237" s="1">
        <v>44672.618888888886</v>
      </c>
      <c r="Q1237">
        <v>6297</v>
      </c>
      <c r="R1237">
        <v>2365</v>
      </c>
      <c r="S1237" t="b">
        <v>0</v>
      </c>
      <c r="T1237" t="s">
        <v>87</v>
      </c>
      <c r="U1237" t="b">
        <v>0</v>
      </c>
      <c r="V1237" t="s">
        <v>531</v>
      </c>
      <c r="W1237" s="1">
        <v>44672.545636574076</v>
      </c>
      <c r="X1237">
        <v>1051</v>
      </c>
      <c r="Y1237">
        <v>168</v>
      </c>
      <c r="Z1237">
        <v>0</v>
      </c>
      <c r="AA1237">
        <v>168</v>
      </c>
      <c r="AB1237">
        <v>0</v>
      </c>
      <c r="AC1237">
        <v>21</v>
      </c>
      <c r="AD1237">
        <v>56</v>
      </c>
      <c r="AE1237">
        <v>0</v>
      </c>
      <c r="AF1237">
        <v>0</v>
      </c>
      <c r="AG1237">
        <v>0</v>
      </c>
      <c r="AH1237" t="s">
        <v>182</v>
      </c>
      <c r="AI1237" s="1">
        <v>44672.618888888886</v>
      </c>
      <c r="AJ1237">
        <v>1226</v>
      </c>
      <c r="AK1237">
        <v>2</v>
      </c>
      <c r="AL1237">
        <v>0</v>
      </c>
      <c r="AM1237">
        <v>2</v>
      </c>
      <c r="AN1237">
        <v>0</v>
      </c>
      <c r="AO1237">
        <v>2</v>
      </c>
      <c r="AP1237">
        <v>54</v>
      </c>
      <c r="AQ1237">
        <v>0</v>
      </c>
      <c r="AR1237">
        <v>0</v>
      </c>
      <c r="AS1237">
        <v>0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 x14ac:dyDescent="0.45">
      <c r="A1238" t="s">
        <v>2710</v>
      </c>
      <c r="B1238" t="s">
        <v>79</v>
      </c>
      <c r="C1238" t="s">
        <v>2488</v>
      </c>
      <c r="D1238" t="s">
        <v>81</v>
      </c>
      <c r="E1238" s="2" t="str">
        <f>HYPERLINK("capsilon://?command=openfolder&amp;siteaddress=FAM.docvelocity-na8.net&amp;folderid=FXA6DB3EF7-6FFC-ADF6-4FA5-5AFE66152114","FX22047342")</f>
        <v>FX22047342</v>
      </c>
      <c r="F1238" t="s">
        <v>19</v>
      </c>
      <c r="G1238" t="s">
        <v>19</v>
      </c>
      <c r="H1238" t="s">
        <v>82</v>
      </c>
      <c r="I1238" t="s">
        <v>2711</v>
      </c>
      <c r="J1238">
        <v>0</v>
      </c>
      <c r="K1238" t="s">
        <v>84</v>
      </c>
      <c r="L1238" t="s">
        <v>85</v>
      </c>
      <c r="M1238" t="s">
        <v>86</v>
      </c>
      <c r="N1238">
        <v>2</v>
      </c>
      <c r="O1238" s="1">
        <v>44672.51871527778</v>
      </c>
      <c r="P1238" s="1">
        <v>44672.525300925925</v>
      </c>
      <c r="Q1238">
        <v>305</v>
      </c>
      <c r="R1238">
        <v>264</v>
      </c>
      <c r="S1238" t="b">
        <v>0</v>
      </c>
      <c r="T1238" t="s">
        <v>87</v>
      </c>
      <c r="U1238" t="b">
        <v>0</v>
      </c>
      <c r="V1238" t="s">
        <v>148</v>
      </c>
      <c r="W1238" s="1">
        <v>44672.521041666667</v>
      </c>
      <c r="X1238">
        <v>139</v>
      </c>
      <c r="Y1238">
        <v>9</v>
      </c>
      <c r="Z1238">
        <v>0</v>
      </c>
      <c r="AA1238">
        <v>9</v>
      </c>
      <c r="AB1238">
        <v>0</v>
      </c>
      <c r="AC1238">
        <v>2</v>
      </c>
      <c r="AD1238">
        <v>-9</v>
      </c>
      <c r="AE1238">
        <v>0</v>
      </c>
      <c r="AF1238">
        <v>0</v>
      </c>
      <c r="AG1238">
        <v>0</v>
      </c>
      <c r="AH1238" t="s">
        <v>99</v>
      </c>
      <c r="AI1238" s="1">
        <v>44672.525300925925</v>
      </c>
      <c r="AJ1238">
        <v>125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-9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 x14ac:dyDescent="0.45">
      <c r="A1239" t="s">
        <v>2712</v>
      </c>
      <c r="B1239" t="s">
        <v>79</v>
      </c>
      <c r="C1239" t="s">
        <v>1296</v>
      </c>
      <c r="D1239" t="s">
        <v>81</v>
      </c>
      <c r="E1239" s="2" t="str">
        <f>HYPERLINK("capsilon://?command=openfolder&amp;siteaddress=FAM.docvelocity-na8.net&amp;folderid=FXEA18ECE4-1502-3D29-6722-CCAFC23EB3F1","FX22021988")</f>
        <v>FX22021988</v>
      </c>
      <c r="F1239" t="s">
        <v>19</v>
      </c>
      <c r="G1239" t="s">
        <v>19</v>
      </c>
      <c r="H1239" t="s">
        <v>82</v>
      </c>
      <c r="I1239" t="s">
        <v>2713</v>
      </c>
      <c r="J1239">
        <v>0</v>
      </c>
      <c r="K1239" t="s">
        <v>84</v>
      </c>
      <c r="L1239" t="s">
        <v>85</v>
      </c>
      <c r="M1239" t="s">
        <v>86</v>
      </c>
      <c r="N1239">
        <v>2</v>
      </c>
      <c r="O1239" s="1">
        <v>44672.551412037035</v>
      </c>
      <c r="P1239" s="1">
        <v>44672.619131944448</v>
      </c>
      <c r="Q1239">
        <v>5712</v>
      </c>
      <c r="R1239">
        <v>139</v>
      </c>
      <c r="S1239" t="b">
        <v>0</v>
      </c>
      <c r="T1239" t="s">
        <v>87</v>
      </c>
      <c r="U1239" t="b">
        <v>0</v>
      </c>
      <c r="V1239" t="s">
        <v>531</v>
      </c>
      <c r="W1239" s="1">
        <v>44672.553414351853</v>
      </c>
      <c r="X1239">
        <v>72</v>
      </c>
      <c r="Y1239">
        <v>0</v>
      </c>
      <c r="Z1239">
        <v>0</v>
      </c>
      <c r="AA1239">
        <v>0</v>
      </c>
      <c r="AB1239">
        <v>37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">
        <v>182</v>
      </c>
      <c r="AI1239" s="1">
        <v>44672.619131944448</v>
      </c>
      <c r="AJ1239">
        <v>20</v>
      </c>
      <c r="AK1239">
        <v>0</v>
      </c>
      <c r="AL1239">
        <v>0</v>
      </c>
      <c r="AM1239">
        <v>0</v>
      </c>
      <c r="AN1239">
        <v>37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 x14ac:dyDescent="0.45">
      <c r="A1240" t="s">
        <v>2714</v>
      </c>
      <c r="B1240" t="s">
        <v>79</v>
      </c>
      <c r="C1240" t="s">
        <v>2503</v>
      </c>
      <c r="D1240" t="s">
        <v>81</v>
      </c>
      <c r="E1240" s="2" t="str">
        <f>HYPERLINK("capsilon://?command=openfolder&amp;siteaddress=FAM.docvelocity-na8.net&amp;folderid=FXFEC20D9E-115D-F3D3-F69D-2799873AC5F2","FX22044723")</f>
        <v>FX22044723</v>
      </c>
      <c r="F1240" t="s">
        <v>19</v>
      </c>
      <c r="G1240" t="s">
        <v>19</v>
      </c>
      <c r="H1240" t="s">
        <v>82</v>
      </c>
      <c r="I1240" t="s">
        <v>2715</v>
      </c>
      <c r="J1240">
        <v>28</v>
      </c>
      <c r="K1240" t="s">
        <v>84</v>
      </c>
      <c r="L1240" t="s">
        <v>85</v>
      </c>
      <c r="M1240" t="s">
        <v>86</v>
      </c>
      <c r="N1240">
        <v>2</v>
      </c>
      <c r="O1240" s="1">
        <v>44672.595613425925</v>
      </c>
      <c r="P1240" s="1">
        <v>44672.637685185182</v>
      </c>
      <c r="Q1240">
        <v>3102</v>
      </c>
      <c r="R1240">
        <v>533</v>
      </c>
      <c r="S1240" t="b">
        <v>0</v>
      </c>
      <c r="T1240" t="s">
        <v>87</v>
      </c>
      <c r="U1240" t="b">
        <v>0</v>
      </c>
      <c r="V1240" t="s">
        <v>108</v>
      </c>
      <c r="W1240" s="1">
        <v>44672.621562499997</v>
      </c>
      <c r="X1240">
        <v>174</v>
      </c>
      <c r="Y1240">
        <v>0</v>
      </c>
      <c r="Z1240">
        <v>0</v>
      </c>
      <c r="AA1240">
        <v>0</v>
      </c>
      <c r="AB1240">
        <v>21</v>
      </c>
      <c r="AC1240">
        <v>0</v>
      </c>
      <c r="AD1240">
        <v>28</v>
      </c>
      <c r="AE1240">
        <v>0</v>
      </c>
      <c r="AF1240">
        <v>0</v>
      </c>
      <c r="AG1240">
        <v>0</v>
      </c>
      <c r="AH1240" t="s">
        <v>182</v>
      </c>
      <c r="AI1240" s="1">
        <v>44672.637685185182</v>
      </c>
      <c r="AJ1240">
        <v>304</v>
      </c>
      <c r="AK1240">
        <v>0</v>
      </c>
      <c r="AL1240">
        <v>0</v>
      </c>
      <c r="AM1240">
        <v>0</v>
      </c>
      <c r="AN1240">
        <v>21</v>
      </c>
      <c r="AO1240">
        <v>0</v>
      </c>
      <c r="AP1240">
        <v>28</v>
      </c>
      <c r="AQ1240">
        <v>0</v>
      </c>
      <c r="AR1240">
        <v>0</v>
      </c>
      <c r="AS1240">
        <v>0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 x14ac:dyDescent="0.45">
      <c r="A1241" t="s">
        <v>2716</v>
      </c>
      <c r="B1241" t="s">
        <v>79</v>
      </c>
      <c r="C1241" t="s">
        <v>2503</v>
      </c>
      <c r="D1241" t="s">
        <v>81</v>
      </c>
      <c r="E1241" s="2" t="str">
        <f>HYPERLINK("capsilon://?command=openfolder&amp;siteaddress=FAM.docvelocity-na8.net&amp;folderid=FXFEC20D9E-115D-F3D3-F69D-2799873AC5F2","FX22044723")</f>
        <v>FX22044723</v>
      </c>
      <c r="F1241" t="s">
        <v>19</v>
      </c>
      <c r="G1241" t="s">
        <v>19</v>
      </c>
      <c r="H1241" t="s">
        <v>82</v>
      </c>
      <c r="I1241" t="s">
        <v>2717</v>
      </c>
      <c r="J1241">
        <v>28</v>
      </c>
      <c r="K1241" t="s">
        <v>84</v>
      </c>
      <c r="L1241" t="s">
        <v>85</v>
      </c>
      <c r="M1241" t="s">
        <v>86</v>
      </c>
      <c r="N1241">
        <v>2</v>
      </c>
      <c r="O1241" s="1">
        <v>44672.600798611114</v>
      </c>
      <c r="P1241" s="1">
        <v>44672.657916666663</v>
      </c>
      <c r="Q1241">
        <v>3294</v>
      </c>
      <c r="R1241">
        <v>1641</v>
      </c>
      <c r="S1241" t="b">
        <v>0</v>
      </c>
      <c r="T1241" t="s">
        <v>87</v>
      </c>
      <c r="U1241" t="b">
        <v>0</v>
      </c>
      <c r="V1241" t="s">
        <v>108</v>
      </c>
      <c r="W1241" s="1">
        <v>44672.62228009259</v>
      </c>
      <c r="X1241">
        <v>62</v>
      </c>
      <c r="Y1241">
        <v>0</v>
      </c>
      <c r="Z1241">
        <v>0</v>
      </c>
      <c r="AA1241">
        <v>0</v>
      </c>
      <c r="AB1241">
        <v>21</v>
      </c>
      <c r="AC1241">
        <v>0</v>
      </c>
      <c r="AD1241">
        <v>28</v>
      </c>
      <c r="AE1241">
        <v>0</v>
      </c>
      <c r="AF1241">
        <v>0</v>
      </c>
      <c r="AG1241">
        <v>0</v>
      </c>
      <c r="AH1241" t="s">
        <v>479</v>
      </c>
      <c r="AI1241" s="1">
        <v>44672.657916666663</v>
      </c>
      <c r="AJ1241">
        <v>185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28</v>
      </c>
      <c r="AQ1241">
        <v>21</v>
      </c>
      <c r="AR1241">
        <v>0</v>
      </c>
      <c r="AS1241">
        <v>2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 x14ac:dyDescent="0.45">
      <c r="A1242" t="s">
        <v>2718</v>
      </c>
      <c r="B1242" t="s">
        <v>79</v>
      </c>
      <c r="C1242" t="s">
        <v>1430</v>
      </c>
      <c r="D1242" t="s">
        <v>81</v>
      </c>
      <c r="E1242" s="2" t="str">
        <f>HYPERLINK("capsilon://?command=openfolder&amp;siteaddress=FAM.docvelocity-na8.net&amp;folderid=FXC74A307B-0DDC-43A5-3618-CA94E30EBF77","FX220313377")</f>
        <v>FX220313377</v>
      </c>
      <c r="F1242" t="s">
        <v>19</v>
      </c>
      <c r="G1242" t="s">
        <v>19</v>
      </c>
      <c r="H1242" t="s">
        <v>82</v>
      </c>
      <c r="I1242" t="s">
        <v>2719</v>
      </c>
      <c r="J1242">
        <v>0</v>
      </c>
      <c r="K1242" t="s">
        <v>84</v>
      </c>
      <c r="L1242" t="s">
        <v>85</v>
      </c>
      <c r="M1242" t="s">
        <v>86</v>
      </c>
      <c r="N1242">
        <v>2</v>
      </c>
      <c r="O1242" s="1">
        <v>44655.576064814813</v>
      </c>
      <c r="P1242" s="1">
        <v>44655.655613425923</v>
      </c>
      <c r="Q1242">
        <v>6640</v>
      </c>
      <c r="R1242">
        <v>233</v>
      </c>
      <c r="S1242" t="b">
        <v>0</v>
      </c>
      <c r="T1242" t="s">
        <v>87</v>
      </c>
      <c r="U1242" t="b">
        <v>0</v>
      </c>
      <c r="V1242" t="s">
        <v>196</v>
      </c>
      <c r="W1242" s="1">
        <v>44655.577499999999</v>
      </c>
      <c r="X1242">
        <v>114</v>
      </c>
      <c r="Y1242">
        <v>9</v>
      </c>
      <c r="Z1242">
        <v>0</v>
      </c>
      <c r="AA1242">
        <v>9</v>
      </c>
      <c r="AB1242">
        <v>0</v>
      </c>
      <c r="AC1242">
        <v>0</v>
      </c>
      <c r="AD1242">
        <v>-9</v>
      </c>
      <c r="AE1242">
        <v>0</v>
      </c>
      <c r="AF1242">
        <v>0</v>
      </c>
      <c r="AG1242">
        <v>0</v>
      </c>
      <c r="AH1242" t="s">
        <v>99</v>
      </c>
      <c r="AI1242" s="1">
        <v>44655.655613425923</v>
      </c>
      <c r="AJ1242">
        <v>119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-9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 x14ac:dyDescent="0.45">
      <c r="A1243" t="s">
        <v>2720</v>
      </c>
      <c r="B1243" t="s">
        <v>79</v>
      </c>
      <c r="C1243" t="s">
        <v>2721</v>
      </c>
      <c r="D1243" t="s">
        <v>81</v>
      </c>
      <c r="E1243" s="2" t="str">
        <f>HYPERLINK("capsilon://?command=openfolder&amp;siteaddress=FAM.docvelocity-na8.net&amp;folderid=FX375EA181-92E5-7F11-DC73-D176BBDAFDD3","FX22047211")</f>
        <v>FX22047211</v>
      </c>
      <c r="F1243" t="s">
        <v>19</v>
      </c>
      <c r="G1243" t="s">
        <v>19</v>
      </c>
      <c r="H1243" t="s">
        <v>82</v>
      </c>
      <c r="I1243" t="s">
        <v>2722</v>
      </c>
      <c r="J1243">
        <v>287</v>
      </c>
      <c r="K1243" t="s">
        <v>84</v>
      </c>
      <c r="L1243" t="s">
        <v>85</v>
      </c>
      <c r="M1243" t="s">
        <v>86</v>
      </c>
      <c r="N1243">
        <v>1</v>
      </c>
      <c r="O1243" s="1">
        <v>44672.638854166667</v>
      </c>
      <c r="P1243" s="1">
        <v>44672.651712962965</v>
      </c>
      <c r="Q1243">
        <v>932</v>
      </c>
      <c r="R1243">
        <v>179</v>
      </c>
      <c r="S1243" t="b">
        <v>0</v>
      </c>
      <c r="T1243" t="s">
        <v>87</v>
      </c>
      <c r="U1243" t="b">
        <v>0</v>
      </c>
      <c r="V1243" t="s">
        <v>88</v>
      </c>
      <c r="W1243" s="1">
        <v>44672.651712962965</v>
      </c>
      <c r="X1243">
        <v>144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287</v>
      </c>
      <c r="AE1243">
        <v>260</v>
      </c>
      <c r="AF1243">
        <v>0</v>
      </c>
      <c r="AG1243">
        <v>9</v>
      </c>
      <c r="AH1243" t="s">
        <v>87</v>
      </c>
      <c r="AI1243" t="s">
        <v>87</v>
      </c>
      <c r="AJ1243" t="s">
        <v>87</v>
      </c>
      <c r="AK1243" t="s">
        <v>87</v>
      </c>
      <c r="AL1243" t="s">
        <v>87</v>
      </c>
      <c r="AM1243" t="s">
        <v>87</v>
      </c>
      <c r="AN1243" t="s">
        <v>87</v>
      </c>
      <c r="AO1243" t="s">
        <v>87</v>
      </c>
      <c r="AP1243" t="s">
        <v>87</v>
      </c>
      <c r="AQ1243" t="s">
        <v>87</v>
      </c>
      <c r="AR1243" t="s">
        <v>87</v>
      </c>
      <c r="AS1243" t="s">
        <v>87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 x14ac:dyDescent="0.45">
      <c r="A1244" t="s">
        <v>2723</v>
      </c>
      <c r="B1244" t="s">
        <v>79</v>
      </c>
      <c r="C1244" t="s">
        <v>2721</v>
      </c>
      <c r="D1244" t="s">
        <v>81</v>
      </c>
      <c r="E1244" s="2" t="str">
        <f>HYPERLINK("capsilon://?command=openfolder&amp;siteaddress=FAM.docvelocity-na8.net&amp;folderid=FX375EA181-92E5-7F11-DC73-D176BBDAFDD3","FX22047211")</f>
        <v>FX22047211</v>
      </c>
      <c r="F1244" t="s">
        <v>19</v>
      </c>
      <c r="G1244" t="s">
        <v>19</v>
      </c>
      <c r="H1244" t="s">
        <v>82</v>
      </c>
      <c r="I1244" t="s">
        <v>2722</v>
      </c>
      <c r="J1244">
        <v>435</v>
      </c>
      <c r="K1244" t="s">
        <v>84</v>
      </c>
      <c r="L1244" t="s">
        <v>85</v>
      </c>
      <c r="M1244" t="s">
        <v>86</v>
      </c>
      <c r="N1244">
        <v>2</v>
      </c>
      <c r="O1244" s="1">
        <v>44672.652511574073</v>
      </c>
      <c r="P1244" s="1">
        <v>44672.731354166666</v>
      </c>
      <c r="Q1244">
        <v>1617</v>
      </c>
      <c r="R1244">
        <v>5195</v>
      </c>
      <c r="S1244" t="b">
        <v>0</v>
      </c>
      <c r="T1244" t="s">
        <v>87</v>
      </c>
      <c r="U1244" t="b">
        <v>1</v>
      </c>
      <c r="V1244" t="s">
        <v>127</v>
      </c>
      <c r="W1244" s="1">
        <v>44672.712337962963</v>
      </c>
      <c r="X1244">
        <v>3020</v>
      </c>
      <c r="Y1244">
        <v>259</v>
      </c>
      <c r="Z1244">
        <v>0</v>
      </c>
      <c r="AA1244">
        <v>259</v>
      </c>
      <c r="AB1244">
        <v>515</v>
      </c>
      <c r="AC1244">
        <v>38</v>
      </c>
      <c r="AD1244">
        <v>176</v>
      </c>
      <c r="AE1244">
        <v>0</v>
      </c>
      <c r="AF1244">
        <v>0</v>
      </c>
      <c r="AG1244">
        <v>0</v>
      </c>
      <c r="AH1244" t="s">
        <v>115</v>
      </c>
      <c r="AI1244" s="1">
        <v>44672.731354166666</v>
      </c>
      <c r="AJ1244">
        <v>1642</v>
      </c>
      <c r="AK1244">
        <v>4</v>
      </c>
      <c r="AL1244">
        <v>0</v>
      </c>
      <c r="AM1244">
        <v>4</v>
      </c>
      <c r="AN1244">
        <v>103</v>
      </c>
      <c r="AO1244">
        <v>4</v>
      </c>
      <c r="AP1244">
        <v>172</v>
      </c>
      <c r="AQ1244">
        <v>0</v>
      </c>
      <c r="AR1244">
        <v>0</v>
      </c>
      <c r="AS1244">
        <v>0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 x14ac:dyDescent="0.45">
      <c r="A1245" t="s">
        <v>2724</v>
      </c>
      <c r="B1245" t="s">
        <v>79</v>
      </c>
      <c r="C1245" t="s">
        <v>2725</v>
      </c>
      <c r="D1245" t="s">
        <v>81</v>
      </c>
      <c r="E1245" s="2" t="str">
        <f>HYPERLINK("capsilon://?command=openfolder&amp;siteaddress=FAM.docvelocity-na8.net&amp;folderid=FX1ED1A3F6-C089-EA76-DEF6-CFB3551DB280","FX22047725")</f>
        <v>FX22047725</v>
      </c>
      <c r="F1245" t="s">
        <v>19</v>
      </c>
      <c r="G1245" t="s">
        <v>19</v>
      </c>
      <c r="H1245" t="s">
        <v>82</v>
      </c>
      <c r="I1245" t="s">
        <v>2726</v>
      </c>
      <c r="J1245">
        <v>281</v>
      </c>
      <c r="K1245" t="s">
        <v>84</v>
      </c>
      <c r="L1245" t="s">
        <v>85</v>
      </c>
      <c r="M1245" t="s">
        <v>86</v>
      </c>
      <c r="N1245">
        <v>1</v>
      </c>
      <c r="O1245" s="1">
        <v>44672.655069444445</v>
      </c>
      <c r="P1245" s="1">
        <v>44672.758252314816</v>
      </c>
      <c r="Q1245">
        <v>8113</v>
      </c>
      <c r="R1245">
        <v>802</v>
      </c>
      <c r="S1245" t="b">
        <v>0</v>
      </c>
      <c r="T1245" t="s">
        <v>87</v>
      </c>
      <c r="U1245" t="b">
        <v>0</v>
      </c>
      <c r="V1245" t="s">
        <v>88</v>
      </c>
      <c r="W1245" s="1">
        <v>44672.758252314816</v>
      </c>
      <c r="X1245">
        <v>515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281</v>
      </c>
      <c r="AE1245">
        <v>257</v>
      </c>
      <c r="AF1245">
        <v>0</v>
      </c>
      <c r="AG1245">
        <v>14</v>
      </c>
      <c r="AH1245" t="s">
        <v>87</v>
      </c>
      <c r="AI1245" t="s">
        <v>87</v>
      </c>
      <c r="AJ1245" t="s">
        <v>87</v>
      </c>
      <c r="AK1245" t="s">
        <v>87</v>
      </c>
      <c r="AL1245" t="s">
        <v>87</v>
      </c>
      <c r="AM1245" t="s">
        <v>87</v>
      </c>
      <c r="AN1245" t="s">
        <v>87</v>
      </c>
      <c r="AO1245" t="s">
        <v>87</v>
      </c>
      <c r="AP1245" t="s">
        <v>87</v>
      </c>
      <c r="AQ1245" t="s">
        <v>87</v>
      </c>
      <c r="AR1245" t="s">
        <v>87</v>
      </c>
      <c r="AS1245" t="s">
        <v>87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 x14ac:dyDescent="0.45">
      <c r="A1246" t="s">
        <v>2727</v>
      </c>
      <c r="B1246" t="s">
        <v>79</v>
      </c>
      <c r="C1246" t="s">
        <v>2503</v>
      </c>
      <c r="D1246" t="s">
        <v>81</v>
      </c>
      <c r="E1246" s="2" t="str">
        <f>HYPERLINK("capsilon://?command=openfolder&amp;siteaddress=FAM.docvelocity-na8.net&amp;folderid=FXFEC20D9E-115D-F3D3-F69D-2799873AC5F2","FX22044723")</f>
        <v>FX22044723</v>
      </c>
      <c r="F1246" t="s">
        <v>19</v>
      </c>
      <c r="G1246" t="s">
        <v>19</v>
      </c>
      <c r="H1246" t="s">
        <v>82</v>
      </c>
      <c r="I1246" t="s">
        <v>2717</v>
      </c>
      <c r="J1246">
        <v>56</v>
      </c>
      <c r="K1246" t="s">
        <v>84</v>
      </c>
      <c r="L1246" t="s">
        <v>85</v>
      </c>
      <c r="M1246" t="s">
        <v>86</v>
      </c>
      <c r="N1246">
        <v>2</v>
      </c>
      <c r="O1246" s="1">
        <v>44672.658553240741</v>
      </c>
      <c r="P1246" s="1">
        <v>44672.703993055555</v>
      </c>
      <c r="Q1246">
        <v>2770</v>
      </c>
      <c r="R1246">
        <v>1156</v>
      </c>
      <c r="S1246" t="b">
        <v>0</v>
      </c>
      <c r="T1246" t="s">
        <v>87</v>
      </c>
      <c r="U1246" t="b">
        <v>1</v>
      </c>
      <c r="V1246" t="s">
        <v>531</v>
      </c>
      <c r="W1246" s="1">
        <v>44672.672962962963</v>
      </c>
      <c r="X1246">
        <v>743</v>
      </c>
      <c r="Y1246">
        <v>21</v>
      </c>
      <c r="Z1246">
        <v>0</v>
      </c>
      <c r="AA1246">
        <v>21</v>
      </c>
      <c r="AB1246">
        <v>21</v>
      </c>
      <c r="AC1246">
        <v>20</v>
      </c>
      <c r="AD1246">
        <v>35</v>
      </c>
      <c r="AE1246">
        <v>0</v>
      </c>
      <c r="AF1246">
        <v>0</v>
      </c>
      <c r="AG1246">
        <v>0</v>
      </c>
      <c r="AH1246" t="s">
        <v>99</v>
      </c>
      <c r="AI1246" s="1">
        <v>44672.703993055555</v>
      </c>
      <c r="AJ1246">
        <v>344</v>
      </c>
      <c r="AK1246">
        <v>2</v>
      </c>
      <c r="AL1246">
        <v>0</v>
      </c>
      <c r="AM1246">
        <v>2</v>
      </c>
      <c r="AN1246">
        <v>21</v>
      </c>
      <c r="AO1246">
        <v>2</v>
      </c>
      <c r="AP1246">
        <v>33</v>
      </c>
      <c r="AQ1246">
        <v>0</v>
      </c>
      <c r="AR1246">
        <v>0</v>
      </c>
      <c r="AS1246">
        <v>0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 x14ac:dyDescent="0.45">
      <c r="A1247" t="s">
        <v>2728</v>
      </c>
      <c r="B1247" t="s">
        <v>79</v>
      </c>
      <c r="C1247" t="s">
        <v>2729</v>
      </c>
      <c r="D1247" t="s">
        <v>81</v>
      </c>
      <c r="E1247" s="2" t="str">
        <f>HYPERLINK("capsilon://?command=openfolder&amp;siteaddress=FAM.docvelocity-na8.net&amp;folderid=FX8ED1F825-CFD9-3815-F4E8-DBD7B2BDABA3","FX22046560")</f>
        <v>FX22046560</v>
      </c>
      <c r="F1247" t="s">
        <v>19</v>
      </c>
      <c r="G1247" t="s">
        <v>19</v>
      </c>
      <c r="H1247" t="s">
        <v>82</v>
      </c>
      <c r="I1247" t="s">
        <v>2730</v>
      </c>
      <c r="J1247">
        <v>0</v>
      </c>
      <c r="K1247" t="s">
        <v>84</v>
      </c>
      <c r="L1247" t="s">
        <v>85</v>
      </c>
      <c r="M1247" t="s">
        <v>86</v>
      </c>
      <c r="N1247">
        <v>2</v>
      </c>
      <c r="O1247" s="1">
        <v>44672.664583333331</v>
      </c>
      <c r="P1247" s="1">
        <v>44672.706076388888</v>
      </c>
      <c r="Q1247">
        <v>3289</v>
      </c>
      <c r="R1247">
        <v>296</v>
      </c>
      <c r="S1247" t="b">
        <v>0</v>
      </c>
      <c r="T1247" t="s">
        <v>87</v>
      </c>
      <c r="U1247" t="b">
        <v>0</v>
      </c>
      <c r="V1247" t="s">
        <v>136</v>
      </c>
      <c r="W1247" s="1">
        <v>44672.671458333331</v>
      </c>
      <c r="X1247">
        <v>117</v>
      </c>
      <c r="Y1247">
        <v>9</v>
      </c>
      <c r="Z1247">
        <v>0</v>
      </c>
      <c r="AA1247">
        <v>9</v>
      </c>
      <c r="AB1247">
        <v>0</v>
      </c>
      <c r="AC1247">
        <v>0</v>
      </c>
      <c r="AD1247">
        <v>-9</v>
      </c>
      <c r="AE1247">
        <v>0</v>
      </c>
      <c r="AF1247">
        <v>0</v>
      </c>
      <c r="AG1247">
        <v>0</v>
      </c>
      <c r="AH1247" t="s">
        <v>99</v>
      </c>
      <c r="AI1247" s="1">
        <v>44672.706076388888</v>
      </c>
      <c r="AJ1247">
        <v>179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-9</v>
      </c>
      <c r="AQ1247">
        <v>0</v>
      </c>
      <c r="AR1247">
        <v>0</v>
      </c>
      <c r="AS1247">
        <v>0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 x14ac:dyDescent="0.45">
      <c r="A1248" t="s">
        <v>2731</v>
      </c>
      <c r="B1248" t="s">
        <v>79</v>
      </c>
      <c r="C1248" t="s">
        <v>2732</v>
      </c>
      <c r="D1248" t="s">
        <v>81</v>
      </c>
      <c r="E1248" s="2" t="str">
        <f>HYPERLINK("capsilon://?command=openfolder&amp;siteaddress=FAM.docvelocity-na8.net&amp;folderid=FX41E0F1C0-F02D-0872-B0FD-625D31DA0944","FX220314003")</f>
        <v>FX220314003</v>
      </c>
      <c r="F1248" t="s">
        <v>19</v>
      </c>
      <c r="G1248" t="s">
        <v>19</v>
      </c>
      <c r="H1248" t="s">
        <v>82</v>
      </c>
      <c r="I1248" t="s">
        <v>2733</v>
      </c>
      <c r="J1248">
        <v>124</v>
      </c>
      <c r="K1248" t="s">
        <v>84</v>
      </c>
      <c r="L1248" t="s">
        <v>85</v>
      </c>
      <c r="M1248" t="s">
        <v>86</v>
      </c>
      <c r="N1248">
        <v>1</v>
      </c>
      <c r="O1248" s="1">
        <v>44655.579513888886</v>
      </c>
      <c r="P1248" s="1">
        <v>44655.615173611113</v>
      </c>
      <c r="Q1248">
        <v>2528</v>
      </c>
      <c r="R1248">
        <v>553</v>
      </c>
      <c r="S1248" t="b">
        <v>0</v>
      </c>
      <c r="T1248" t="s">
        <v>87</v>
      </c>
      <c r="U1248" t="b">
        <v>0</v>
      </c>
      <c r="V1248" t="s">
        <v>88</v>
      </c>
      <c r="W1248" s="1">
        <v>44655.615173611113</v>
      </c>
      <c r="X1248">
        <v>311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124</v>
      </c>
      <c r="AE1248">
        <v>105</v>
      </c>
      <c r="AF1248">
        <v>0</v>
      </c>
      <c r="AG1248">
        <v>7</v>
      </c>
      <c r="AH1248" t="s">
        <v>87</v>
      </c>
      <c r="AI1248" t="s">
        <v>87</v>
      </c>
      <c r="AJ1248" t="s">
        <v>87</v>
      </c>
      <c r="AK1248" t="s">
        <v>87</v>
      </c>
      <c r="AL1248" t="s">
        <v>87</v>
      </c>
      <c r="AM1248" t="s">
        <v>87</v>
      </c>
      <c r="AN1248" t="s">
        <v>87</v>
      </c>
      <c r="AO1248" t="s">
        <v>87</v>
      </c>
      <c r="AP1248" t="s">
        <v>87</v>
      </c>
      <c r="AQ1248" t="s">
        <v>87</v>
      </c>
      <c r="AR1248" t="s">
        <v>87</v>
      </c>
      <c r="AS1248" t="s">
        <v>87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 x14ac:dyDescent="0.45">
      <c r="A1249" t="s">
        <v>2734</v>
      </c>
      <c r="B1249" t="s">
        <v>79</v>
      </c>
      <c r="C1249" t="s">
        <v>2524</v>
      </c>
      <c r="D1249" t="s">
        <v>81</v>
      </c>
      <c r="E1249" s="2" t="str">
        <f>HYPERLINK("capsilon://?command=openfolder&amp;siteaddress=FAM.docvelocity-na8.net&amp;folderid=FX9B28C38C-EB74-538E-DE72-AA76E34B361A","FX22045637")</f>
        <v>FX22045637</v>
      </c>
      <c r="F1249" t="s">
        <v>19</v>
      </c>
      <c r="G1249" t="s">
        <v>19</v>
      </c>
      <c r="H1249" t="s">
        <v>82</v>
      </c>
      <c r="I1249" t="s">
        <v>2735</v>
      </c>
      <c r="J1249">
        <v>0</v>
      </c>
      <c r="K1249" t="s">
        <v>84</v>
      </c>
      <c r="L1249" t="s">
        <v>85</v>
      </c>
      <c r="M1249" t="s">
        <v>86</v>
      </c>
      <c r="N1249">
        <v>2</v>
      </c>
      <c r="O1249" s="1">
        <v>44672.670219907406</v>
      </c>
      <c r="P1249" s="1">
        <v>44672.707071759258</v>
      </c>
      <c r="Q1249">
        <v>2997</v>
      </c>
      <c r="R1249">
        <v>187</v>
      </c>
      <c r="S1249" t="b">
        <v>0</v>
      </c>
      <c r="T1249" t="s">
        <v>87</v>
      </c>
      <c r="U1249" t="b">
        <v>0</v>
      </c>
      <c r="V1249" t="s">
        <v>136</v>
      </c>
      <c r="W1249" s="1">
        <v>44672.672638888886</v>
      </c>
      <c r="X1249">
        <v>102</v>
      </c>
      <c r="Y1249">
        <v>9</v>
      </c>
      <c r="Z1249">
        <v>0</v>
      </c>
      <c r="AA1249">
        <v>9</v>
      </c>
      <c r="AB1249">
        <v>0</v>
      </c>
      <c r="AC1249">
        <v>5</v>
      </c>
      <c r="AD1249">
        <v>-9</v>
      </c>
      <c r="AE1249">
        <v>0</v>
      </c>
      <c r="AF1249">
        <v>0</v>
      </c>
      <c r="AG1249">
        <v>0</v>
      </c>
      <c r="AH1249" t="s">
        <v>99</v>
      </c>
      <c r="AI1249" s="1">
        <v>44672.707071759258</v>
      </c>
      <c r="AJ1249">
        <v>85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-9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 x14ac:dyDescent="0.45">
      <c r="A1250" t="s">
        <v>2736</v>
      </c>
      <c r="B1250" t="s">
        <v>79</v>
      </c>
      <c r="C1250" t="s">
        <v>2721</v>
      </c>
      <c r="D1250" t="s">
        <v>81</v>
      </c>
      <c r="E1250" s="2" t="str">
        <f>HYPERLINK("capsilon://?command=openfolder&amp;siteaddress=FAM.docvelocity-na8.net&amp;folderid=FX375EA181-92E5-7F11-DC73-D176BBDAFDD3","FX22047211")</f>
        <v>FX22047211</v>
      </c>
      <c r="F1250" t="s">
        <v>19</v>
      </c>
      <c r="G1250" t="s">
        <v>19</v>
      </c>
      <c r="H1250" t="s">
        <v>82</v>
      </c>
      <c r="I1250" t="s">
        <v>2737</v>
      </c>
      <c r="J1250">
        <v>0</v>
      </c>
      <c r="K1250" t="s">
        <v>84</v>
      </c>
      <c r="L1250" t="s">
        <v>85</v>
      </c>
      <c r="M1250" t="s">
        <v>86</v>
      </c>
      <c r="N1250">
        <v>2</v>
      </c>
      <c r="O1250" s="1">
        <v>44672.671851851854</v>
      </c>
      <c r="P1250" s="1">
        <v>44672.709872685184</v>
      </c>
      <c r="Q1250">
        <v>2740</v>
      </c>
      <c r="R1250">
        <v>545</v>
      </c>
      <c r="S1250" t="b">
        <v>0</v>
      </c>
      <c r="T1250" t="s">
        <v>87</v>
      </c>
      <c r="U1250" t="b">
        <v>0</v>
      </c>
      <c r="V1250" t="s">
        <v>136</v>
      </c>
      <c r="W1250" s="1">
        <v>44672.676157407404</v>
      </c>
      <c r="X1250">
        <v>304</v>
      </c>
      <c r="Y1250">
        <v>52</v>
      </c>
      <c r="Z1250">
        <v>0</v>
      </c>
      <c r="AA1250">
        <v>52</v>
      </c>
      <c r="AB1250">
        <v>0</v>
      </c>
      <c r="AC1250">
        <v>34</v>
      </c>
      <c r="AD1250">
        <v>-52</v>
      </c>
      <c r="AE1250">
        <v>0</v>
      </c>
      <c r="AF1250">
        <v>0</v>
      </c>
      <c r="AG1250">
        <v>0</v>
      </c>
      <c r="AH1250" t="s">
        <v>99</v>
      </c>
      <c r="AI1250" s="1">
        <v>44672.709872685184</v>
      </c>
      <c r="AJ1250">
        <v>241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-52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 x14ac:dyDescent="0.45">
      <c r="A1251" t="s">
        <v>2738</v>
      </c>
      <c r="B1251" t="s">
        <v>79</v>
      </c>
      <c r="C1251" t="s">
        <v>2739</v>
      </c>
      <c r="D1251" t="s">
        <v>81</v>
      </c>
      <c r="E1251" s="2" t="str">
        <f t="shared" ref="E1251:E1262" si="29">HYPERLINK("capsilon://?command=openfolder&amp;siteaddress=FAM.docvelocity-na8.net&amp;folderid=FX51250571-ED93-8CCF-5692-70A5CBA8A975","FX22047976")</f>
        <v>FX22047976</v>
      </c>
      <c r="F1251" t="s">
        <v>19</v>
      </c>
      <c r="G1251" t="s">
        <v>19</v>
      </c>
      <c r="H1251" t="s">
        <v>82</v>
      </c>
      <c r="I1251" t="s">
        <v>2740</v>
      </c>
      <c r="J1251">
        <v>79</v>
      </c>
      <c r="K1251" t="s">
        <v>84</v>
      </c>
      <c r="L1251" t="s">
        <v>85</v>
      </c>
      <c r="M1251" t="s">
        <v>86</v>
      </c>
      <c r="N1251">
        <v>2</v>
      </c>
      <c r="O1251" s="1">
        <v>44672.681331018517</v>
      </c>
      <c r="P1251" s="1">
        <v>44672.713240740741</v>
      </c>
      <c r="Q1251">
        <v>2179</v>
      </c>
      <c r="R1251">
        <v>578</v>
      </c>
      <c r="S1251" t="b">
        <v>0</v>
      </c>
      <c r="T1251" t="s">
        <v>87</v>
      </c>
      <c r="U1251" t="b">
        <v>0</v>
      </c>
      <c r="V1251" t="s">
        <v>108</v>
      </c>
      <c r="W1251" s="1">
        <v>44672.684733796297</v>
      </c>
      <c r="X1251">
        <v>288</v>
      </c>
      <c r="Y1251">
        <v>41</v>
      </c>
      <c r="Z1251">
        <v>0</v>
      </c>
      <c r="AA1251">
        <v>41</v>
      </c>
      <c r="AB1251">
        <v>0</v>
      </c>
      <c r="AC1251">
        <v>0</v>
      </c>
      <c r="AD1251">
        <v>38</v>
      </c>
      <c r="AE1251">
        <v>0</v>
      </c>
      <c r="AF1251">
        <v>0</v>
      </c>
      <c r="AG1251">
        <v>0</v>
      </c>
      <c r="AH1251" t="s">
        <v>99</v>
      </c>
      <c r="AI1251" s="1">
        <v>44672.713240740741</v>
      </c>
      <c r="AJ1251">
        <v>290</v>
      </c>
      <c r="AK1251">
        <v>4</v>
      </c>
      <c r="AL1251">
        <v>0</v>
      </c>
      <c r="AM1251">
        <v>4</v>
      </c>
      <c r="AN1251">
        <v>0</v>
      </c>
      <c r="AO1251">
        <v>3</v>
      </c>
      <c r="AP1251">
        <v>34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 x14ac:dyDescent="0.45">
      <c r="A1252" t="s">
        <v>2741</v>
      </c>
      <c r="B1252" t="s">
        <v>79</v>
      </c>
      <c r="C1252" t="s">
        <v>2739</v>
      </c>
      <c r="D1252" t="s">
        <v>81</v>
      </c>
      <c r="E1252" s="2" t="str">
        <f t="shared" si="29"/>
        <v>FX22047976</v>
      </c>
      <c r="F1252" t="s">
        <v>19</v>
      </c>
      <c r="G1252" t="s">
        <v>19</v>
      </c>
      <c r="H1252" t="s">
        <v>82</v>
      </c>
      <c r="I1252" t="s">
        <v>2742</v>
      </c>
      <c r="J1252">
        <v>28</v>
      </c>
      <c r="K1252" t="s">
        <v>84</v>
      </c>
      <c r="L1252" t="s">
        <v>85</v>
      </c>
      <c r="M1252" t="s">
        <v>86</v>
      </c>
      <c r="N1252">
        <v>2</v>
      </c>
      <c r="O1252" s="1">
        <v>44672.681516203702</v>
      </c>
      <c r="P1252" s="1">
        <v>44672.712337962963</v>
      </c>
      <c r="Q1252">
        <v>2198</v>
      </c>
      <c r="R1252">
        <v>465</v>
      </c>
      <c r="S1252" t="b">
        <v>0</v>
      </c>
      <c r="T1252" t="s">
        <v>87</v>
      </c>
      <c r="U1252" t="b">
        <v>0</v>
      </c>
      <c r="V1252" t="s">
        <v>114</v>
      </c>
      <c r="W1252" s="1">
        <v>44672.685231481482</v>
      </c>
      <c r="X1252">
        <v>301</v>
      </c>
      <c r="Y1252">
        <v>21</v>
      </c>
      <c r="Z1252">
        <v>0</v>
      </c>
      <c r="AA1252">
        <v>21</v>
      </c>
      <c r="AB1252">
        <v>0</v>
      </c>
      <c r="AC1252">
        <v>16</v>
      </c>
      <c r="AD1252">
        <v>7</v>
      </c>
      <c r="AE1252">
        <v>0</v>
      </c>
      <c r="AF1252">
        <v>0</v>
      </c>
      <c r="AG1252">
        <v>0</v>
      </c>
      <c r="AH1252" t="s">
        <v>115</v>
      </c>
      <c r="AI1252" s="1">
        <v>44672.712337962963</v>
      </c>
      <c r="AJ1252">
        <v>164</v>
      </c>
      <c r="AK1252">
        <v>2</v>
      </c>
      <c r="AL1252">
        <v>0</v>
      </c>
      <c r="AM1252">
        <v>2</v>
      </c>
      <c r="AN1252">
        <v>0</v>
      </c>
      <c r="AO1252">
        <v>2</v>
      </c>
      <c r="AP1252">
        <v>5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 x14ac:dyDescent="0.45">
      <c r="A1253" t="s">
        <v>2743</v>
      </c>
      <c r="B1253" t="s">
        <v>79</v>
      </c>
      <c r="C1253" t="s">
        <v>2739</v>
      </c>
      <c r="D1253" t="s">
        <v>81</v>
      </c>
      <c r="E1253" s="2" t="str">
        <f t="shared" si="29"/>
        <v>FX22047976</v>
      </c>
      <c r="F1253" t="s">
        <v>19</v>
      </c>
      <c r="G1253" t="s">
        <v>19</v>
      </c>
      <c r="H1253" t="s">
        <v>82</v>
      </c>
      <c r="I1253" t="s">
        <v>2744</v>
      </c>
      <c r="J1253">
        <v>79</v>
      </c>
      <c r="K1253" t="s">
        <v>84</v>
      </c>
      <c r="L1253" t="s">
        <v>85</v>
      </c>
      <c r="M1253" t="s">
        <v>86</v>
      </c>
      <c r="N1253">
        <v>2</v>
      </c>
      <c r="O1253" s="1">
        <v>44672.681793981479</v>
      </c>
      <c r="P1253" s="1">
        <v>44672.715949074074</v>
      </c>
      <c r="Q1253">
        <v>2530</v>
      </c>
      <c r="R1253">
        <v>421</v>
      </c>
      <c r="S1253" t="b">
        <v>0</v>
      </c>
      <c r="T1253" t="s">
        <v>87</v>
      </c>
      <c r="U1253" t="b">
        <v>0</v>
      </c>
      <c r="V1253" t="s">
        <v>136</v>
      </c>
      <c r="W1253" s="1">
        <v>44672.684872685182</v>
      </c>
      <c r="X1253">
        <v>188</v>
      </c>
      <c r="Y1253">
        <v>41</v>
      </c>
      <c r="Z1253">
        <v>0</v>
      </c>
      <c r="AA1253">
        <v>41</v>
      </c>
      <c r="AB1253">
        <v>0</v>
      </c>
      <c r="AC1253">
        <v>1</v>
      </c>
      <c r="AD1253">
        <v>38</v>
      </c>
      <c r="AE1253">
        <v>0</v>
      </c>
      <c r="AF1253">
        <v>0</v>
      </c>
      <c r="AG1253">
        <v>0</v>
      </c>
      <c r="AH1253" t="s">
        <v>99</v>
      </c>
      <c r="AI1253" s="1">
        <v>44672.715949074074</v>
      </c>
      <c r="AJ1253">
        <v>233</v>
      </c>
      <c r="AK1253">
        <v>3</v>
      </c>
      <c r="AL1253">
        <v>0</v>
      </c>
      <c r="AM1253">
        <v>3</v>
      </c>
      <c r="AN1253">
        <v>0</v>
      </c>
      <c r="AO1253">
        <v>3</v>
      </c>
      <c r="AP1253">
        <v>35</v>
      </c>
      <c r="AQ1253">
        <v>0</v>
      </c>
      <c r="AR1253">
        <v>0</v>
      </c>
      <c r="AS1253">
        <v>0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 x14ac:dyDescent="0.45">
      <c r="A1254" t="s">
        <v>2745</v>
      </c>
      <c r="B1254" t="s">
        <v>79</v>
      </c>
      <c r="C1254" t="s">
        <v>2739</v>
      </c>
      <c r="D1254" t="s">
        <v>81</v>
      </c>
      <c r="E1254" s="2" t="str">
        <f t="shared" si="29"/>
        <v>FX22047976</v>
      </c>
      <c r="F1254" t="s">
        <v>19</v>
      </c>
      <c r="G1254" t="s">
        <v>19</v>
      </c>
      <c r="H1254" t="s">
        <v>82</v>
      </c>
      <c r="I1254" t="s">
        <v>2746</v>
      </c>
      <c r="J1254">
        <v>28</v>
      </c>
      <c r="K1254" t="s">
        <v>84</v>
      </c>
      <c r="L1254" t="s">
        <v>85</v>
      </c>
      <c r="M1254" t="s">
        <v>86</v>
      </c>
      <c r="N1254">
        <v>2</v>
      </c>
      <c r="O1254" s="1">
        <v>44672.681886574072</v>
      </c>
      <c r="P1254" s="1">
        <v>44672.71837962963</v>
      </c>
      <c r="Q1254">
        <v>2541</v>
      </c>
      <c r="R1254">
        <v>612</v>
      </c>
      <c r="S1254" t="b">
        <v>0</v>
      </c>
      <c r="T1254" t="s">
        <v>87</v>
      </c>
      <c r="U1254" t="b">
        <v>0</v>
      </c>
      <c r="V1254" t="s">
        <v>531</v>
      </c>
      <c r="W1254" s="1">
        <v>44672.688414351855</v>
      </c>
      <c r="X1254">
        <v>403</v>
      </c>
      <c r="Y1254">
        <v>21</v>
      </c>
      <c r="Z1254">
        <v>0</v>
      </c>
      <c r="AA1254">
        <v>21</v>
      </c>
      <c r="AB1254">
        <v>0</v>
      </c>
      <c r="AC1254">
        <v>6</v>
      </c>
      <c r="AD1254">
        <v>7</v>
      </c>
      <c r="AE1254">
        <v>0</v>
      </c>
      <c r="AF1254">
        <v>0</v>
      </c>
      <c r="AG1254">
        <v>0</v>
      </c>
      <c r="AH1254" t="s">
        <v>99</v>
      </c>
      <c r="AI1254" s="1">
        <v>44672.71837962963</v>
      </c>
      <c r="AJ1254">
        <v>209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7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 x14ac:dyDescent="0.45">
      <c r="A1255" t="s">
        <v>2747</v>
      </c>
      <c r="B1255" t="s">
        <v>79</v>
      </c>
      <c r="C1255" t="s">
        <v>2739</v>
      </c>
      <c r="D1255" t="s">
        <v>81</v>
      </c>
      <c r="E1255" s="2" t="str">
        <f t="shared" si="29"/>
        <v>FX22047976</v>
      </c>
      <c r="F1255" t="s">
        <v>19</v>
      </c>
      <c r="G1255" t="s">
        <v>19</v>
      </c>
      <c r="H1255" t="s">
        <v>82</v>
      </c>
      <c r="I1255" t="s">
        <v>2748</v>
      </c>
      <c r="J1255">
        <v>82</v>
      </c>
      <c r="K1255" t="s">
        <v>84</v>
      </c>
      <c r="L1255" t="s">
        <v>85</v>
      </c>
      <c r="M1255" t="s">
        <v>86</v>
      </c>
      <c r="N1255">
        <v>2</v>
      </c>
      <c r="O1255" s="1">
        <v>44672.683506944442</v>
      </c>
      <c r="P1255" s="1">
        <v>44672.724085648151</v>
      </c>
      <c r="Q1255">
        <v>2554</v>
      </c>
      <c r="R1255">
        <v>952</v>
      </c>
      <c r="S1255" t="b">
        <v>0</v>
      </c>
      <c r="T1255" t="s">
        <v>87</v>
      </c>
      <c r="U1255" t="b">
        <v>0</v>
      </c>
      <c r="V1255" t="s">
        <v>108</v>
      </c>
      <c r="W1255" s="1">
        <v>44672.690497685187</v>
      </c>
      <c r="X1255">
        <v>497</v>
      </c>
      <c r="Y1255">
        <v>72</v>
      </c>
      <c r="Z1255">
        <v>0</v>
      </c>
      <c r="AA1255">
        <v>72</v>
      </c>
      <c r="AB1255">
        <v>0</v>
      </c>
      <c r="AC1255">
        <v>3</v>
      </c>
      <c r="AD1255">
        <v>10</v>
      </c>
      <c r="AE1255">
        <v>0</v>
      </c>
      <c r="AF1255">
        <v>0</v>
      </c>
      <c r="AG1255">
        <v>0</v>
      </c>
      <c r="AH1255" t="s">
        <v>99</v>
      </c>
      <c r="AI1255" s="1">
        <v>44672.724085648151</v>
      </c>
      <c r="AJ1255">
        <v>447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10</v>
      </c>
      <c r="AQ1255">
        <v>0</v>
      </c>
      <c r="AR1255">
        <v>0</v>
      </c>
      <c r="AS1255">
        <v>0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 x14ac:dyDescent="0.45">
      <c r="A1256" t="s">
        <v>2749</v>
      </c>
      <c r="B1256" t="s">
        <v>79</v>
      </c>
      <c r="C1256" t="s">
        <v>2739</v>
      </c>
      <c r="D1256" t="s">
        <v>81</v>
      </c>
      <c r="E1256" s="2" t="str">
        <f t="shared" si="29"/>
        <v>FX22047976</v>
      </c>
      <c r="F1256" t="s">
        <v>19</v>
      </c>
      <c r="G1256" t="s">
        <v>19</v>
      </c>
      <c r="H1256" t="s">
        <v>82</v>
      </c>
      <c r="I1256" t="s">
        <v>2750</v>
      </c>
      <c r="J1256">
        <v>0</v>
      </c>
      <c r="K1256" t="s">
        <v>84</v>
      </c>
      <c r="L1256" t="s">
        <v>85</v>
      </c>
      <c r="M1256" t="s">
        <v>86</v>
      </c>
      <c r="N1256">
        <v>2</v>
      </c>
      <c r="O1256" s="1">
        <v>44672.683564814812</v>
      </c>
      <c r="P1256" s="1">
        <v>44672.727060185185</v>
      </c>
      <c r="Q1256">
        <v>3029</v>
      </c>
      <c r="R1256">
        <v>729</v>
      </c>
      <c r="S1256" t="b">
        <v>0</v>
      </c>
      <c r="T1256" t="s">
        <v>87</v>
      </c>
      <c r="U1256" t="b">
        <v>0</v>
      </c>
      <c r="V1256" t="s">
        <v>136</v>
      </c>
      <c r="W1256" s="1">
        <v>44672.690358796295</v>
      </c>
      <c r="X1256">
        <v>473</v>
      </c>
      <c r="Y1256">
        <v>37</v>
      </c>
      <c r="Z1256">
        <v>0</v>
      </c>
      <c r="AA1256">
        <v>37</v>
      </c>
      <c r="AB1256">
        <v>0</v>
      </c>
      <c r="AC1256">
        <v>27</v>
      </c>
      <c r="AD1256">
        <v>-37</v>
      </c>
      <c r="AE1256">
        <v>0</v>
      </c>
      <c r="AF1256">
        <v>0</v>
      </c>
      <c r="AG1256">
        <v>0</v>
      </c>
      <c r="AH1256" t="s">
        <v>99</v>
      </c>
      <c r="AI1256" s="1">
        <v>44672.727060185185</v>
      </c>
      <c r="AJ1256">
        <v>256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-37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 x14ac:dyDescent="0.45">
      <c r="A1257" t="s">
        <v>2751</v>
      </c>
      <c r="B1257" t="s">
        <v>79</v>
      </c>
      <c r="C1257" t="s">
        <v>2739</v>
      </c>
      <c r="D1257" t="s">
        <v>81</v>
      </c>
      <c r="E1257" s="2" t="str">
        <f t="shared" si="29"/>
        <v>FX22047976</v>
      </c>
      <c r="F1257" t="s">
        <v>19</v>
      </c>
      <c r="G1257" t="s">
        <v>19</v>
      </c>
      <c r="H1257" t="s">
        <v>82</v>
      </c>
      <c r="I1257" t="s">
        <v>2752</v>
      </c>
      <c r="J1257">
        <v>79</v>
      </c>
      <c r="K1257" t="s">
        <v>84</v>
      </c>
      <c r="L1257" t="s">
        <v>85</v>
      </c>
      <c r="M1257" t="s">
        <v>86</v>
      </c>
      <c r="N1257">
        <v>2</v>
      </c>
      <c r="O1257" s="1">
        <v>44672.684756944444</v>
      </c>
      <c r="P1257" s="1">
        <v>44672.730208333334</v>
      </c>
      <c r="Q1257">
        <v>3312</v>
      </c>
      <c r="R1257">
        <v>615</v>
      </c>
      <c r="S1257" t="b">
        <v>0</v>
      </c>
      <c r="T1257" t="s">
        <v>87</v>
      </c>
      <c r="U1257" t="b">
        <v>0</v>
      </c>
      <c r="V1257" t="s">
        <v>114</v>
      </c>
      <c r="W1257" s="1">
        <v>44672.68922453704</v>
      </c>
      <c r="X1257">
        <v>344</v>
      </c>
      <c r="Y1257">
        <v>41</v>
      </c>
      <c r="Z1257">
        <v>0</v>
      </c>
      <c r="AA1257">
        <v>41</v>
      </c>
      <c r="AB1257">
        <v>0</v>
      </c>
      <c r="AC1257">
        <v>0</v>
      </c>
      <c r="AD1257">
        <v>38</v>
      </c>
      <c r="AE1257">
        <v>0</v>
      </c>
      <c r="AF1257">
        <v>0</v>
      </c>
      <c r="AG1257">
        <v>0</v>
      </c>
      <c r="AH1257" t="s">
        <v>99</v>
      </c>
      <c r="AI1257" s="1">
        <v>44672.730208333334</v>
      </c>
      <c r="AJ1257">
        <v>271</v>
      </c>
      <c r="AK1257">
        <v>3</v>
      </c>
      <c r="AL1257">
        <v>0</v>
      </c>
      <c r="AM1257">
        <v>3</v>
      </c>
      <c r="AN1257">
        <v>0</v>
      </c>
      <c r="AO1257">
        <v>3</v>
      </c>
      <c r="AP1257">
        <v>35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 x14ac:dyDescent="0.45">
      <c r="A1258" t="s">
        <v>2753</v>
      </c>
      <c r="B1258" t="s">
        <v>79</v>
      </c>
      <c r="C1258" t="s">
        <v>2739</v>
      </c>
      <c r="D1258" t="s">
        <v>81</v>
      </c>
      <c r="E1258" s="2" t="str">
        <f t="shared" si="29"/>
        <v>FX22047976</v>
      </c>
      <c r="F1258" t="s">
        <v>19</v>
      </c>
      <c r="G1258" t="s">
        <v>19</v>
      </c>
      <c r="H1258" t="s">
        <v>82</v>
      </c>
      <c r="I1258" t="s">
        <v>2754</v>
      </c>
      <c r="J1258">
        <v>28</v>
      </c>
      <c r="K1258" t="s">
        <v>84</v>
      </c>
      <c r="L1258" t="s">
        <v>85</v>
      </c>
      <c r="M1258" t="s">
        <v>86</v>
      </c>
      <c r="N1258">
        <v>2</v>
      </c>
      <c r="O1258" s="1">
        <v>44672.684988425928</v>
      </c>
      <c r="P1258" s="1">
        <v>44672.732303240744</v>
      </c>
      <c r="Q1258">
        <v>3665</v>
      </c>
      <c r="R1258">
        <v>423</v>
      </c>
      <c r="S1258" t="b">
        <v>0</v>
      </c>
      <c r="T1258" t="s">
        <v>87</v>
      </c>
      <c r="U1258" t="b">
        <v>0</v>
      </c>
      <c r="V1258" t="s">
        <v>531</v>
      </c>
      <c r="W1258" s="1">
        <v>44672.691238425927</v>
      </c>
      <c r="X1258">
        <v>243</v>
      </c>
      <c r="Y1258">
        <v>21</v>
      </c>
      <c r="Z1258">
        <v>0</v>
      </c>
      <c r="AA1258">
        <v>21</v>
      </c>
      <c r="AB1258">
        <v>0</v>
      </c>
      <c r="AC1258">
        <v>7</v>
      </c>
      <c r="AD1258">
        <v>7</v>
      </c>
      <c r="AE1258">
        <v>0</v>
      </c>
      <c r="AF1258">
        <v>0</v>
      </c>
      <c r="AG1258">
        <v>0</v>
      </c>
      <c r="AH1258" t="s">
        <v>99</v>
      </c>
      <c r="AI1258" s="1">
        <v>44672.732303240744</v>
      </c>
      <c r="AJ1258">
        <v>180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7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 x14ac:dyDescent="0.45">
      <c r="A1259" t="s">
        <v>2755</v>
      </c>
      <c r="B1259" t="s">
        <v>79</v>
      </c>
      <c r="C1259" t="s">
        <v>2739</v>
      </c>
      <c r="D1259" t="s">
        <v>81</v>
      </c>
      <c r="E1259" s="2" t="str">
        <f t="shared" si="29"/>
        <v>FX22047976</v>
      </c>
      <c r="F1259" t="s">
        <v>19</v>
      </c>
      <c r="G1259" t="s">
        <v>19</v>
      </c>
      <c r="H1259" t="s">
        <v>82</v>
      </c>
      <c r="I1259" t="s">
        <v>2756</v>
      </c>
      <c r="J1259">
        <v>79</v>
      </c>
      <c r="K1259" t="s">
        <v>84</v>
      </c>
      <c r="L1259" t="s">
        <v>85</v>
      </c>
      <c r="M1259" t="s">
        <v>86</v>
      </c>
      <c r="N1259">
        <v>2</v>
      </c>
      <c r="O1259" s="1">
        <v>44672.685567129629</v>
      </c>
      <c r="P1259" s="1">
        <v>44672.733472222222</v>
      </c>
      <c r="Q1259">
        <v>3841</v>
      </c>
      <c r="R1259">
        <v>298</v>
      </c>
      <c r="S1259" t="b">
        <v>0</v>
      </c>
      <c r="T1259" t="s">
        <v>87</v>
      </c>
      <c r="U1259" t="b">
        <v>0</v>
      </c>
      <c r="V1259" t="s">
        <v>114</v>
      </c>
      <c r="W1259" s="1">
        <v>44672.690335648149</v>
      </c>
      <c r="X1259">
        <v>95</v>
      </c>
      <c r="Y1259">
        <v>41</v>
      </c>
      <c r="Z1259">
        <v>0</v>
      </c>
      <c r="AA1259">
        <v>41</v>
      </c>
      <c r="AB1259">
        <v>0</v>
      </c>
      <c r="AC1259">
        <v>1</v>
      </c>
      <c r="AD1259">
        <v>38</v>
      </c>
      <c r="AE1259">
        <v>0</v>
      </c>
      <c r="AF1259">
        <v>0</v>
      </c>
      <c r="AG1259">
        <v>0</v>
      </c>
      <c r="AH1259" t="s">
        <v>115</v>
      </c>
      <c r="AI1259" s="1">
        <v>44672.733472222222</v>
      </c>
      <c r="AJ1259">
        <v>182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38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 x14ac:dyDescent="0.45">
      <c r="A1260" t="s">
        <v>2757</v>
      </c>
      <c r="B1260" t="s">
        <v>79</v>
      </c>
      <c r="C1260" t="s">
        <v>2739</v>
      </c>
      <c r="D1260" t="s">
        <v>81</v>
      </c>
      <c r="E1260" s="2" t="str">
        <f t="shared" si="29"/>
        <v>FX22047976</v>
      </c>
      <c r="F1260" t="s">
        <v>19</v>
      </c>
      <c r="G1260" t="s">
        <v>19</v>
      </c>
      <c r="H1260" t="s">
        <v>82</v>
      </c>
      <c r="I1260" t="s">
        <v>2758</v>
      </c>
      <c r="J1260">
        <v>0</v>
      </c>
      <c r="K1260" t="s">
        <v>84</v>
      </c>
      <c r="L1260" t="s">
        <v>85</v>
      </c>
      <c r="M1260" t="s">
        <v>86</v>
      </c>
      <c r="N1260">
        <v>2</v>
      </c>
      <c r="O1260" s="1">
        <v>44672.685844907406</v>
      </c>
      <c r="P1260" s="1">
        <v>44672.734942129631</v>
      </c>
      <c r="Q1260">
        <v>3570</v>
      </c>
      <c r="R1260">
        <v>672</v>
      </c>
      <c r="S1260" t="b">
        <v>0</v>
      </c>
      <c r="T1260" t="s">
        <v>87</v>
      </c>
      <c r="U1260" t="b">
        <v>0</v>
      </c>
      <c r="V1260" t="s">
        <v>148</v>
      </c>
      <c r="W1260" s="1">
        <v>44672.694421296299</v>
      </c>
      <c r="X1260">
        <v>445</v>
      </c>
      <c r="Y1260">
        <v>37</v>
      </c>
      <c r="Z1260">
        <v>0</v>
      </c>
      <c r="AA1260">
        <v>37</v>
      </c>
      <c r="AB1260">
        <v>0</v>
      </c>
      <c r="AC1260">
        <v>27</v>
      </c>
      <c r="AD1260">
        <v>-37</v>
      </c>
      <c r="AE1260">
        <v>0</v>
      </c>
      <c r="AF1260">
        <v>0</v>
      </c>
      <c r="AG1260">
        <v>0</v>
      </c>
      <c r="AH1260" t="s">
        <v>99</v>
      </c>
      <c r="AI1260" s="1">
        <v>44672.734942129631</v>
      </c>
      <c r="AJ1260">
        <v>227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-37</v>
      </c>
      <c r="AQ1260">
        <v>0</v>
      </c>
      <c r="AR1260">
        <v>0</v>
      </c>
      <c r="AS1260">
        <v>0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 x14ac:dyDescent="0.45">
      <c r="A1261" t="s">
        <v>2759</v>
      </c>
      <c r="B1261" t="s">
        <v>79</v>
      </c>
      <c r="C1261" t="s">
        <v>2739</v>
      </c>
      <c r="D1261" t="s">
        <v>81</v>
      </c>
      <c r="E1261" s="2" t="str">
        <f t="shared" si="29"/>
        <v>FX22047976</v>
      </c>
      <c r="F1261" t="s">
        <v>19</v>
      </c>
      <c r="G1261" t="s">
        <v>19</v>
      </c>
      <c r="H1261" t="s">
        <v>82</v>
      </c>
      <c r="I1261" t="s">
        <v>2760</v>
      </c>
      <c r="J1261">
        <v>82</v>
      </c>
      <c r="K1261" t="s">
        <v>84</v>
      </c>
      <c r="L1261" t="s">
        <v>85</v>
      </c>
      <c r="M1261" t="s">
        <v>86</v>
      </c>
      <c r="N1261">
        <v>2</v>
      </c>
      <c r="O1261" s="1">
        <v>44672.685925925929</v>
      </c>
      <c r="P1261" s="1">
        <v>44672.737430555557</v>
      </c>
      <c r="Q1261">
        <v>3913</v>
      </c>
      <c r="R1261">
        <v>537</v>
      </c>
      <c r="S1261" t="b">
        <v>0</v>
      </c>
      <c r="T1261" t="s">
        <v>87</v>
      </c>
      <c r="U1261" t="b">
        <v>0</v>
      </c>
      <c r="V1261" t="s">
        <v>108</v>
      </c>
      <c r="W1261" s="1">
        <v>44672.69263888889</v>
      </c>
      <c r="X1261">
        <v>177</v>
      </c>
      <c r="Y1261">
        <v>72</v>
      </c>
      <c r="Z1261">
        <v>0</v>
      </c>
      <c r="AA1261">
        <v>72</v>
      </c>
      <c r="AB1261">
        <v>0</v>
      </c>
      <c r="AC1261">
        <v>3</v>
      </c>
      <c r="AD1261">
        <v>10</v>
      </c>
      <c r="AE1261">
        <v>0</v>
      </c>
      <c r="AF1261">
        <v>0</v>
      </c>
      <c r="AG1261">
        <v>0</v>
      </c>
      <c r="AH1261" t="s">
        <v>115</v>
      </c>
      <c r="AI1261" s="1">
        <v>44672.737430555557</v>
      </c>
      <c r="AJ1261">
        <v>342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10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 x14ac:dyDescent="0.45">
      <c r="A1262" t="s">
        <v>2761</v>
      </c>
      <c r="B1262" t="s">
        <v>79</v>
      </c>
      <c r="C1262" t="s">
        <v>2739</v>
      </c>
      <c r="D1262" t="s">
        <v>81</v>
      </c>
      <c r="E1262" s="2" t="str">
        <f t="shared" si="29"/>
        <v>FX22047976</v>
      </c>
      <c r="F1262" t="s">
        <v>19</v>
      </c>
      <c r="G1262" t="s">
        <v>19</v>
      </c>
      <c r="H1262" t="s">
        <v>82</v>
      </c>
      <c r="I1262" t="s">
        <v>2762</v>
      </c>
      <c r="J1262">
        <v>28</v>
      </c>
      <c r="K1262" t="s">
        <v>84</v>
      </c>
      <c r="L1262" t="s">
        <v>85</v>
      </c>
      <c r="M1262" t="s">
        <v>86</v>
      </c>
      <c r="N1262">
        <v>2</v>
      </c>
      <c r="O1262" s="1">
        <v>44672.685983796298</v>
      </c>
      <c r="P1262" s="1">
        <v>44672.736979166664</v>
      </c>
      <c r="Q1262">
        <v>4019</v>
      </c>
      <c r="R1262">
        <v>387</v>
      </c>
      <c r="S1262" t="b">
        <v>0</v>
      </c>
      <c r="T1262" t="s">
        <v>87</v>
      </c>
      <c r="U1262" t="b">
        <v>0</v>
      </c>
      <c r="V1262" t="s">
        <v>136</v>
      </c>
      <c r="W1262" s="1">
        <v>44672.692812499998</v>
      </c>
      <c r="X1262">
        <v>212</v>
      </c>
      <c r="Y1262">
        <v>21</v>
      </c>
      <c r="Z1262">
        <v>0</v>
      </c>
      <c r="AA1262">
        <v>21</v>
      </c>
      <c r="AB1262">
        <v>0</v>
      </c>
      <c r="AC1262">
        <v>6</v>
      </c>
      <c r="AD1262">
        <v>7</v>
      </c>
      <c r="AE1262">
        <v>0</v>
      </c>
      <c r="AF1262">
        <v>0</v>
      </c>
      <c r="AG1262">
        <v>0</v>
      </c>
      <c r="AH1262" t="s">
        <v>99</v>
      </c>
      <c r="AI1262" s="1">
        <v>44672.736979166664</v>
      </c>
      <c r="AJ1262">
        <v>175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7</v>
      </c>
      <c r="AQ1262">
        <v>0</v>
      </c>
      <c r="AR1262">
        <v>0</v>
      </c>
      <c r="AS1262">
        <v>0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 x14ac:dyDescent="0.45">
      <c r="A1263" t="s">
        <v>2763</v>
      </c>
      <c r="B1263" t="s">
        <v>79</v>
      </c>
      <c r="C1263" t="s">
        <v>2695</v>
      </c>
      <c r="D1263" t="s">
        <v>81</v>
      </c>
      <c r="E1263" s="2" t="str">
        <f>HYPERLINK("capsilon://?command=openfolder&amp;siteaddress=FAM.docvelocity-na8.net&amp;folderid=FXE6770EBF-23EB-39AE-8C8D-F91218420D5C","FX22045702")</f>
        <v>FX22045702</v>
      </c>
      <c r="F1263" t="s">
        <v>19</v>
      </c>
      <c r="G1263" t="s">
        <v>19</v>
      </c>
      <c r="H1263" t="s">
        <v>82</v>
      </c>
      <c r="I1263" t="s">
        <v>2764</v>
      </c>
      <c r="J1263">
        <v>0</v>
      </c>
      <c r="K1263" t="s">
        <v>84</v>
      </c>
      <c r="L1263" t="s">
        <v>85</v>
      </c>
      <c r="M1263" t="s">
        <v>86</v>
      </c>
      <c r="N1263">
        <v>2</v>
      </c>
      <c r="O1263" s="1">
        <v>44672.711967592593</v>
      </c>
      <c r="P1263" s="1">
        <v>44672.738032407404</v>
      </c>
      <c r="Q1263">
        <v>2029</v>
      </c>
      <c r="R1263">
        <v>223</v>
      </c>
      <c r="S1263" t="b">
        <v>0</v>
      </c>
      <c r="T1263" t="s">
        <v>87</v>
      </c>
      <c r="U1263" t="b">
        <v>0</v>
      </c>
      <c r="V1263" t="s">
        <v>148</v>
      </c>
      <c r="W1263" s="1">
        <v>44672.713599537034</v>
      </c>
      <c r="X1263">
        <v>133</v>
      </c>
      <c r="Y1263">
        <v>9</v>
      </c>
      <c r="Z1263">
        <v>0</v>
      </c>
      <c r="AA1263">
        <v>9</v>
      </c>
      <c r="AB1263">
        <v>0</v>
      </c>
      <c r="AC1263">
        <v>0</v>
      </c>
      <c r="AD1263">
        <v>-9</v>
      </c>
      <c r="AE1263">
        <v>0</v>
      </c>
      <c r="AF1263">
        <v>0</v>
      </c>
      <c r="AG1263">
        <v>0</v>
      </c>
      <c r="AH1263" t="s">
        <v>99</v>
      </c>
      <c r="AI1263" s="1">
        <v>44672.738032407404</v>
      </c>
      <c r="AJ1263">
        <v>90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-9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 x14ac:dyDescent="0.45">
      <c r="A1264" t="s">
        <v>2765</v>
      </c>
      <c r="B1264" t="s">
        <v>79</v>
      </c>
      <c r="C1264" t="s">
        <v>2766</v>
      </c>
      <c r="D1264" t="s">
        <v>81</v>
      </c>
      <c r="E1264" s="2" t="str">
        <f>HYPERLINK("capsilon://?command=openfolder&amp;siteaddress=FAM.docvelocity-na8.net&amp;folderid=FXDFF0E8A7-1714-A7F3-574C-4520799F08ED","FX22047070")</f>
        <v>FX22047070</v>
      </c>
      <c r="F1264" t="s">
        <v>19</v>
      </c>
      <c r="G1264" t="s">
        <v>19</v>
      </c>
      <c r="H1264" t="s">
        <v>82</v>
      </c>
      <c r="I1264" t="s">
        <v>2767</v>
      </c>
      <c r="J1264">
        <v>115</v>
      </c>
      <c r="K1264" t="s">
        <v>84</v>
      </c>
      <c r="L1264" t="s">
        <v>85</v>
      </c>
      <c r="M1264" t="s">
        <v>86</v>
      </c>
      <c r="N1264">
        <v>1</v>
      </c>
      <c r="O1264" s="1">
        <v>44672.719212962962</v>
      </c>
      <c r="P1264" s="1">
        <v>44672.759629629632</v>
      </c>
      <c r="Q1264">
        <v>3155</v>
      </c>
      <c r="R1264">
        <v>337</v>
      </c>
      <c r="S1264" t="b">
        <v>0</v>
      </c>
      <c r="T1264" t="s">
        <v>87</v>
      </c>
      <c r="U1264" t="b">
        <v>0</v>
      </c>
      <c r="V1264" t="s">
        <v>88</v>
      </c>
      <c r="W1264" s="1">
        <v>44672.759629629632</v>
      </c>
      <c r="X1264">
        <v>118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115</v>
      </c>
      <c r="AE1264">
        <v>103</v>
      </c>
      <c r="AF1264">
        <v>0</v>
      </c>
      <c r="AG1264">
        <v>4</v>
      </c>
      <c r="AH1264" t="s">
        <v>87</v>
      </c>
      <c r="AI1264" t="s">
        <v>87</v>
      </c>
      <c r="AJ1264" t="s">
        <v>87</v>
      </c>
      <c r="AK1264" t="s">
        <v>87</v>
      </c>
      <c r="AL1264" t="s">
        <v>87</v>
      </c>
      <c r="AM1264" t="s">
        <v>87</v>
      </c>
      <c r="AN1264" t="s">
        <v>87</v>
      </c>
      <c r="AO1264" t="s">
        <v>87</v>
      </c>
      <c r="AP1264" t="s">
        <v>87</v>
      </c>
      <c r="AQ1264" t="s">
        <v>87</v>
      </c>
      <c r="AR1264" t="s">
        <v>87</v>
      </c>
      <c r="AS1264" t="s">
        <v>87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 x14ac:dyDescent="0.45">
      <c r="A1265" t="s">
        <v>2768</v>
      </c>
      <c r="B1265" t="s">
        <v>79</v>
      </c>
      <c r="C1265" t="s">
        <v>2769</v>
      </c>
      <c r="D1265" t="s">
        <v>81</v>
      </c>
      <c r="E1265" s="2" t="str">
        <f>HYPERLINK("capsilon://?command=openfolder&amp;siteaddress=FAM.docvelocity-na8.net&amp;folderid=FX9D2ED7FA-4370-3B24-067A-EF5495B0FF7E","FX22047947")</f>
        <v>FX22047947</v>
      </c>
      <c r="F1265" t="s">
        <v>19</v>
      </c>
      <c r="G1265" t="s">
        <v>19</v>
      </c>
      <c r="H1265" t="s">
        <v>82</v>
      </c>
      <c r="I1265" t="s">
        <v>2770</v>
      </c>
      <c r="J1265">
        <v>144</v>
      </c>
      <c r="K1265" t="s">
        <v>84</v>
      </c>
      <c r="L1265" t="s">
        <v>85</v>
      </c>
      <c r="M1265" t="s">
        <v>86</v>
      </c>
      <c r="N1265">
        <v>1</v>
      </c>
      <c r="O1265" s="1">
        <v>44672.735763888886</v>
      </c>
      <c r="P1265" s="1">
        <v>44672.739849537036</v>
      </c>
      <c r="Q1265">
        <v>3</v>
      </c>
      <c r="R1265">
        <v>350</v>
      </c>
      <c r="S1265" t="b">
        <v>0</v>
      </c>
      <c r="T1265" t="s">
        <v>87</v>
      </c>
      <c r="U1265" t="b">
        <v>0</v>
      </c>
      <c r="V1265" t="s">
        <v>136</v>
      </c>
      <c r="W1265" s="1">
        <v>44672.739849537036</v>
      </c>
      <c r="X1265">
        <v>350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144</v>
      </c>
      <c r="AE1265">
        <v>131</v>
      </c>
      <c r="AF1265">
        <v>0</v>
      </c>
      <c r="AG1265">
        <v>6</v>
      </c>
      <c r="AH1265" t="s">
        <v>87</v>
      </c>
      <c r="AI1265" t="s">
        <v>87</v>
      </c>
      <c r="AJ1265" t="s">
        <v>87</v>
      </c>
      <c r="AK1265" t="s">
        <v>87</v>
      </c>
      <c r="AL1265" t="s">
        <v>87</v>
      </c>
      <c r="AM1265" t="s">
        <v>87</v>
      </c>
      <c r="AN1265" t="s">
        <v>87</v>
      </c>
      <c r="AO1265" t="s">
        <v>87</v>
      </c>
      <c r="AP1265" t="s">
        <v>87</v>
      </c>
      <c r="AQ1265" t="s">
        <v>87</v>
      </c>
      <c r="AR1265" t="s">
        <v>87</v>
      </c>
      <c r="AS1265" t="s">
        <v>87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 x14ac:dyDescent="0.45">
      <c r="A1266" t="s">
        <v>2771</v>
      </c>
      <c r="B1266" t="s">
        <v>79</v>
      </c>
      <c r="C1266" t="s">
        <v>2769</v>
      </c>
      <c r="D1266" t="s">
        <v>81</v>
      </c>
      <c r="E1266" s="2" t="str">
        <f>HYPERLINK("capsilon://?command=openfolder&amp;siteaddress=FAM.docvelocity-na8.net&amp;folderid=FX9D2ED7FA-4370-3B24-067A-EF5495B0FF7E","FX22047947")</f>
        <v>FX22047947</v>
      </c>
      <c r="F1266" t="s">
        <v>19</v>
      </c>
      <c r="G1266" t="s">
        <v>19</v>
      </c>
      <c r="H1266" t="s">
        <v>82</v>
      </c>
      <c r="I1266" t="s">
        <v>2770</v>
      </c>
      <c r="J1266">
        <v>234</v>
      </c>
      <c r="K1266" t="s">
        <v>84</v>
      </c>
      <c r="L1266" t="s">
        <v>85</v>
      </c>
      <c r="M1266" t="s">
        <v>86</v>
      </c>
      <c r="N1266">
        <v>2</v>
      </c>
      <c r="O1266" s="1">
        <v>44672.740740740737</v>
      </c>
      <c r="P1266" s="1">
        <v>44672.771608796298</v>
      </c>
      <c r="Q1266">
        <v>1542</v>
      </c>
      <c r="R1266">
        <v>1125</v>
      </c>
      <c r="S1266" t="b">
        <v>0</v>
      </c>
      <c r="T1266" t="s">
        <v>87</v>
      </c>
      <c r="U1266" t="b">
        <v>1</v>
      </c>
      <c r="V1266" t="s">
        <v>136</v>
      </c>
      <c r="W1266" s="1">
        <v>44672.747129629628</v>
      </c>
      <c r="X1266">
        <v>549</v>
      </c>
      <c r="Y1266">
        <v>161</v>
      </c>
      <c r="Z1266">
        <v>0</v>
      </c>
      <c r="AA1266">
        <v>161</v>
      </c>
      <c r="AB1266">
        <v>37</v>
      </c>
      <c r="AC1266">
        <v>25</v>
      </c>
      <c r="AD1266">
        <v>73</v>
      </c>
      <c r="AE1266">
        <v>0</v>
      </c>
      <c r="AF1266">
        <v>0</v>
      </c>
      <c r="AG1266">
        <v>0</v>
      </c>
      <c r="AH1266" t="s">
        <v>115</v>
      </c>
      <c r="AI1266" s="1">
        <v>44672.771608796298</v>
      </c>
      <c r="AJ1266">
        <v>568</v>
      </c>
      <c r="AK1266">
        <v>0</v>
      </c>
      <c r="AL1266">
        <v>0</v>
      </c>
      <c r="AM1266">
        <v>0</v>
      </c>
      <c r="AN1266">
        <v>37</v>
      </c>
      <c r="AO1266">
        <v>0</v>
      </c>
      <c r="AP1266">
        <v>73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 x14ac:dyDescent="0.45">
      <c r="A1267" t="s">
        <v>2772</v>
      </c>
      <c r="B1267" t="s">
        <v>79</v>
      </c>
      <c r="C1267" t="s">
        <v>2725</v>
      </c>
      <c r="D1267" t="s">
        <v>81</v>
      </c>
      <c r="E1267" s="2" t="str">
        <f>HYPERLINK("capsilon://?command=openfolder&amp;siteaddress=FAM.docvelocity-na8.net&amp;folderid=FX1ED1A3F6-C089-EA76-DEF6-CFB3551DB280","FX22047725")</f>
        <v>FX22047725</v>
      </c>
      <c r="F1267" t="s">
        <v>19</v>
      </c>
      <c r="G1267" t="s">
        <v>19</v>
      </c>
      <c r="H1267" t="s">
        <v>82</v>
      </c>
      <c r="I1267" t="s">
        <v>2726</v>
      </c>
      <c r="J1267">
        <v>545</v>
      </c>
      <c r="K1267" t="s">
        <v>84</v>
      </c>
      <c r="L1267" t="s">
        <v>85</v>
      </c>
      <c r="M1267" t="s">
        <v>86</v>
      </c>
      <c r="N1267">
        <v>2</v>
      </c>
      <c r="O1267" s="1">
        <v>44672.759641203702</v>
      </c>
      <c r="P1267" s="1">
        <v>44672.799016203702</v>
      </c>
      <c r="Q1267">
        <v>526</v>
      </c>
      <c r="R1267">
        <v>2876</v>
      </c>
      <c r="S1267" t="b">
        <v>0</v>
      </c>
      <c r="T1267" t="s">
        <v>87</v>
      </c>
      <c r="U1267" t="b">
        <v>1</v>
      </c>
      <c r="V1267" t="s">
        <v>136</v>
      </c>
      <c r="W1267" s="1">
        <v>44672.775277777779</v>
      </c>
      <c r="X1267">
        <v>1174</v>
      </c>
      <c r="Y1267">
        <v>375</v>
      </c>
      <c r="Z1267">
        <v>0</v>
      </c>
      <c r="AA1267">
        <v>375</v>
      </c>
      <c r="AB1267">
        <v>84</v>
      </c>
      <c r="AC1267">
        <v>13</v>
      </c>
      <c r="AD1267">
        <v>170</v>
      </c>
      <c r="AE1267">
        <v>0</v>
      </c>
      <c r="AF1267">
        <v>0</v>
      </c>
      <c r="AG1267">
        <v>0</v>
      </c>
      <c r="AH1267" t="s">
        <v>115</v>
      </c>
      <c r="AI1267" s="1">
        <v>44672.799016203702</v>
      </c>
      <c r="AJ1267">
        <v>1685</v>
      </c>
      <c r="AK1267">
        <v>2</v>
      </c>
      <c r="AL1267">
        <v>0</v>
      </c>
      <c r="AM1267">
        <v>2</v>
      </c>
      <c r="AN1267">
        <v>84</v>
      </c>
      <c r="AO1267">
        <v>2</v>
      </c>
      <c r="AP1267">
        <v>168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 x14ac:dyDescent="0.45">
      <c r="A1268" t="s">
        <v>2773</v>
      </c>
      <c r="B1268" t="s">
        <v>79</v>
      </c>
      <c r="C1268" t="s">
        <v>2766</v>
      </c>
      <c r="D1268" t="s">
        <v>81</v>
      </c>
      <c r="E1268" s="2" t="str">
        <f>HYPERLINK("capsilon://?command=openfolder&amp;siteaddress=FAM.docvelocity-na8.net&amp;folderid=FXDFF0E8A7-1714-A7F3-574C-4520799F08ED","FX22047070")</f>
        <v>FX22047070</v>
      </c>
      <c r="F1268" t="s">
        <v>19</v>
      </c>
      <c r="G1268" t="s">
        <v>19</v>
      </c>
      <c r="H1268" t="s">
        <v>82</v>
      </c>
      <c r="I1268" t="s">
        <v>2767</v>
      </c>
      <c r="J1268">
        <v>167</v>
      </c>
      <c r="K1268" t="s">
        <v>84</v>
      </c>
      <c r="L1268" t="s">
        <v>85</v>
      </c>
      <c r="M1268" t="s">
        <v>86</v>
      </c>
      <c r="N1268">
        <v>2</v>
      </c>
      <c r="O1268" s="1">
        <v>44672.760300925926</v>
      </c>
      <c r="P1268" s="1">
        <v>44672.779502314814</v>
      </c>
      <c r="Q1268">
        <v>300</v>
      </c>
      <c r="R1268">
        <v>1359</v>
      </c>
      <c r="S1268" t="b">
        <v>0</v>
      </c>
      <c r="T1268" t="s">
        <v>87</v>
      </c>
      <c r="U1268" t="b">
        <v>1</v>
      </c>
      <c r="V1268" t="s">
        <v>158</v>
      </c>
      <c r="W1268" s="1">
        <v>44672.769178240742</v>
      </c>
      <c r="X1268">
        <v>678</v>
      </c>
      <c r="Y1268">
        <v>138</v>
      </c>
      <c r="Z1268">
        <v>0</v>
      </c>
      <c r="AA1268">
        <v>138</v>
      </c>
      <c r="AB1268">
        <v>0</v>
      </c>
      <c r="AC1268">
        <v>17</v>
      </c>
      <c r="AD1268">
        <v>29</v>
      </c>
      <c r="AE1268">
        <v>0</v>
      </c>
      <c r="AF1268">
        <v>0</v>
      </c>
      <c r="AG1268">
        <v>0</v>
      </c>
      <c r="AH1268" t="s">
        <v>115</v>
      </c>
      <c r="AI1268" s="1">
        <v>44672.779502314814</v>
      </c>
      <c r="AJ1268">
        <v>681</v>
      </c>
      <c r="AK1268">
        <v>4</v>
      </c>
      <c r="AL1268">
        <v>0</v>
      </c>
      <c r="AM1268">
        <v>4</v>
      </c>
      <c r="AN1268">
        <v>0</v>
      </c>
      <c r="AO1268">
        <v>3</v>
      </c>
      <c r="AP1268">
        <v>25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 x14ac:dyDescent="0.45">
      <c r="A1269" t="s">
        <v>2774</v>
      </c>
      <c r="B1269" t="s">
        <v>79</v>
      </c>
      <c r="C1269" t="s">
        <v>2775</v>
      </c>
      <c r="D1269" t="s">
        <v>81</v>
      </c>
      <c r="E1269" s="2" t="str">
        <f>HYPERLINK("capsilon://?command=openfolder&amp;siteaddress=FAM.docvelocity-na8.net&amp;folderid=FX1D86DF45-7DCD-6042-81A2-37B6280262F7","FX22048196")</f>
        <v>FX22048196</v>
      </c>
      <c r="F1269" t="s">
        <v>19</v>
      </c>
      <c r="G1269" t="s">
        <v>19</v>
      </c>
      <c r="H1269" t="s">
        <v>82</v>
      </c>
      <c r="I1269" t="s">
        <v>2776</v>
      </c>
      <c r="J1269">
        <v>126</v>
      </c>
      <c r="K1269" t="s">
        <v>84</v>
      </c>
      <c r="L1269" t="s">
        <v>85</v>
      </c>
      <c r="M1269" t="s">
        <v>86</v>
      </c>
      <c r="N1269">
        <v>1</v>
      </c>
      <c r="O1269" s="1">
        <v>44672.760335648149</v>
      </c>
      <c r="P1269" s="1">
        <v>44672.869131944448</v>
      </c>
      <c r="Q1269">
        <v>7158</v>
      </c>
      <c r="R1269">
        <v>2242</v>
      </c>
      <c r="S1269" t="b">
        <v>0</v>
      </c>
      <c r="T1269" t="s">
        <v>87</v>
      </c>
      <c r="U1269" t="b">
        <v>0</v>
      </c>
      <c r="V1269" t="s">
        <v>320</v>
      </c>
      <c r="W1269" s="1">
        <v>44672.869131944448</v>
      </c>
      <c r="X1269">
        <v>268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126</v>
      </c>
      <c r="AE1269">
        <v>114</v>
      </c>
      <c r="AF1269">
        <v>0</v>
      </c>
      <c r="AG1269">
        <v>6</v>
      </c>
      <c r="AH1269" t="s">
        <v>87</v>
      </c>
      <c r="AI1269" t="s">
        <v>87</v>
      </c>
      <c r="AJ1269" t="s">
        <v>87</v>
      </c>
      <c r="AK1269" t="s">
        <v>87</v>
      </c>
      <c r="AL1269" t="s">
        <v>87</v>
      </c>
      <c r="AM1269" t="s">
        <v>87</v>
      </c>
      <c r="AN1269" t="s">
        <v>87</v>
      </c>
      <c r="AO1269" t="s">
        <v>87</v>
      </c>
      <c r="AP1269" t="s">
        <v>87</v>
      </c>
      <c r="AQ1269" t="s">
        <v>87</v>
      </c>
      <c r="AR1269" t="s">
        <v>87</v>
      </c>
      <c r="AS1269" t="s">
        <v>87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 x14ac:dyDescent="0.45">
      <c r="A1270" t="s">
        <v>2777</v>
      </c>
      <c r="B1270" t="s">
        <v>79</v>
      </c>
      <c r="C1270" t="s">
        <v>2778</v>
      </c>
      <c r="D1270" t="s">
        <v>81</v>
      </c>
      <c r="E1270" s="2" t="str">
        <f>HYPERLINK("capsilon://?command=openfolder&amp;siteaddress=FAM.docvelocity-na8.net&amp;folderid=FXBBDE3BCA-D396-D8DD-2B5F-7C17BD9B8132","FX220312846")</f>
        <v>FX220312846</v>
      </c>
      <c r="F1270" t="s">
        <v>19</v>
      </c>
      <c r="G1270" t="s">
        <v>19</v>
      </c>
      <c r="H1270" t="s">
        <v>82</v>
      </c>
      <c r="I1270" t="s">
        <v>2779</v>
      </c>
      <c r="J1270">
        <v>200</v>
      </c>
      <c r="K1270" t="s">
        <v>84</v>
      </c>
      <c r="L1270" t="s">
        <v>85</v>
      </c>
      <c r="M1270" t="s">
        <v>86</v>
      </c>
      <c r="N1270">
        <v>1</v>
      </c>
      <c r="O1270" s="1">
        <v>44655.585277777776</v>
      </c>
      <c r="P1270" s="1">
        <v>44655.617314814815</v>
      </c>
      <c r="Q1270">
        <v>2329</v>
      </c>
      <c r="R1270">
        <v>439</v>
      </c>
      <c r="S1270" t="b">
        <v>0</v>
      </c>
      <c r="T1270" t="s">
        <v>87</v>
      </c>
      <c r="U1270" t="b">
        <v>0</v>
      </c>
      <c r="V1270" t="s">
        <v>88</v>
      </c>
      <c r="W1270" s="1">
        <v>44655.617314814815</v>
      </c>
      <c r="X1270">
        <v>184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200</v>
      </c>
      <c r="AE1270">
        <v>183</v>
      </c>
      <c r="AF1270">
        <v>0</v>
      </c>
      <c r="AG1270">
        <v>5</v>
      </c>
      <c r="AH1270" t="s">
        <v>87</v>
      </c>
      <c r="AI1270" t="s">
        <v>87</v>
      </c>
      <c r="AJ1270" t="s">
        <v>87</v>
      </c>
      <c r="AK1270" t="s">
        <v>87</v>
      </c>
      <c r="AL1270" t="s">
        <v>87</v>
      </c>
      <c r="AM1270" t="s">
        <v>87</v>
      </c>
      <c r="AN1270" t="s">
        <v>87</v>
      </c>
      <c r="AO1270" t="s">
        <v>87</v>
      </c>
      <c r="AP1270" t="s">
        <v>87</v>
      </c>
      <c r="AQ1270" t="s">
        <v>87</v>
      </c>
      <c r="AR1270" t="s">
        <v>87</v>
      </c>
      <c r="AS1270" t="s">
        <v>87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 x14ac:dyDescent="0.45">
      <c r="A1271" t="s">
        <v>2780</v>
      </c>
      <c r="B1271" t="s">
        <v>79</v>
      </c>
      <c r="C1271" t="s">
        <v>2781</v>
      </c>
      <c r="D1271" t="s">
        <v>81</v>
      </c>
      <c r="E1271" s="2" t="str">
        <f>HYPERLINK("capsilon://?command=openfolder&amp;siteaddress=FAM.docvelocity-na8.net&amp;folderid=FXDD89723E-6B4D-0386-044B-47F932B312C8","FX22047822")</f>
        <v>FX22047822</v>
      </c>
      <c r="F1271" t="s">
        <v>19</v>
      </c>
      <c r="G1271" t="s">
        <v>19</v>
      </c>
      <c r="H1271" t="s">
        <v>82</v>
      </c>
      <c r="I1271" t="s">
        <v>2782</v>
      </c>
      <c r="J1271">
        <v>38</v>
      </c>
      <c r="K1271" t="s">
        <v>84</v>
      </c>
      <c r="L1271" t="s">
        <v>85</v>
      </c>
      <c r="M1271" t="s">
        <v>86</v>
      </c>
      <c r="N1271">
        <v>2</v>
      </c>
      <c r="O1271" s="1">
        <v>44672.782962962963</v>
      </c>
      <c r="P1271" s="1">
        <v>44672.794907407406</v>
      </c>
      <c r="Q1271">
        <v>507</v>
      </c>
      <c r="R1271">
        <v>525</v>
      </c>
      <c r="S1271" t="b">
        <v>0</v>
      </c>
      <c r="T1271" t="s">
        <v>87</v>
      </c>
      <c r="U1271" t="b">
        <v>0</v>
      </c>
      <c r="V1271" t="s">
        <v>108</v>
      </c>
      <c r="W1271" s="1">
        <v>44672.786793981482</v>
      </c>
      <c r="X1271">
        <v>207</v>
      </c>
      <c r="Y1271">
        <v>33</v>
      </c>
      <c r="Z1271">
        <v>0</v>
      </c>
      <c r="AA1271">
        <v>33</v>
      </c>
      <c r="AB1271">
        <v>0</v>
      </c>
      <c r="AC1271">
        <v>3</v>
      </c>
      <c r="AD1271">
        <v>5</v>
      </c>
      <c r="AE1271">
        <v>0</v>
      </c>
      <c r="AF1271">
        <v>0</v>
      </c>
      <c r="AG1271">
        <v>0</v>
      </c>
      <c r="AH1271" t="s">
        <v>182</v>
      </c>
      <c r="AI1271" s="1">
        <v>44672.794907407406</v>
      </c>
      <c r="AJ1271">
        <v>318</v>
      </c>
      <c r="AK1271">
        <v>1</v>
      </c>
      <c r="AL1271">
        <v>0</v>
      </c>
      <c r="AM1271">
        <v>1</v>
      </c>
      <c r="AN1271">
        <v>0</v>
      </c>
      <c r="AO1271">
        <v>1</v>
      </c>
      <c r="AP1271">
        <v>4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 x14ac:dyDescent="0.45">
      <c r="A1272" t="s">
        <v>2783</v>
      </c>
      <c r="B1272" t="s">
        <v>79</v>
      </c>
      <c r="C1272" t="s">
        <v>2781</v>
      </c>
      <c r="D1272" t="s">
        <v>81</v>
      </c>
      <c r="E1272" s="2" t="str">
        <f>HYPERLINK("capsilon://?command=openfolder&amp;siteaddress=FAM.docvelocity-na8.net&amp;folderid=FXDD89723E-6B4D-0386-044B-47F932B312C8","FX22047822")</f>
        <v>FX22047822</v>
      </c>
      <c r="F1272" t="s">
        <v>19</v>
      </c>
      <c r="G1272" t="s">
        <v>19</v>
      </c>
      <c r="H1272" t="s">
        <v>82</v>
      </c>
      <c r="I1272" t="s">
        <v>2784</v>
      </c>
      <c r="J1272">
        <v>38</v>
      </c>
      <c r="K1272" t="s">
        <v>84</v>
      </c>
      <c r="L1272" t="s">
        <v>85</v>
      </c>
      <c r="M1272" t="s">
        <v>86</v>
      </c>
      <c r="N1272">
        <v>2</v>
      </c>
      <c r="O1272" s="1">
        <v>44672.782962962963</v>
      </c>
      <c r="P1272" s="1">
        <v>44672.7966087963</v>
      </c>
      <c r="Q1272">
        <v>805</v>
      </c>
      <c r="R1272">
        <v>374</v>
      </c>
      <c r="S1272" t="b">
        <v>0</v>
      </c>
      <c r="T1272" t="s">
        <v>87</v>
      </c>
      <c r="U1272" t="b">
        <v>0</v>
      </c>
      <c r="V1272" t="s">
        <v>531</v>
      </c>
      <c r="W1272" s="1">
        <v>44672.787233796298</v>
      </c>
      <c r="X1272">
        <v>212</v>
      </c>
      <c r="Y1272">
        <v>33</v>
      </c>
      <c r="Z1272">
        <v>0</v>
      </c>
      <c r="AA1272">
        <v>33</v>
      </c>
      <c r="AB1272">
        <v>0</v>
      </c>
      <c r="AC1272">
        <v>1</v>
      </c>
      <c r="AD1272">
        <v>5</v>
      </c>
      <c r="AE1272">
        <v>0</v>
      </c>
      <c r="AF1272">
        <v>0</v>
      </c>
      <c r="AG1272">
        <v>0</v>
      </c>
      <c r="AH1272" t="s">
        <v>182</v>
      </c>
      <c r="AI1272" s="1">
        <v>44672.7966087963</v>
      </c>
      <c r="AJ1272">
        <v>146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5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 x14ac:dyDescent="0.45">
      <c r="A1273" t="s">
        <v>2785</v>
      </c>
      <c r="B1273" t="s">
        <v>79</v>
      </c>
      <c r="C1273" t="s">
        <v>2781</v>
      </c>
      <c r="D1273" t="s">
        <v>81</v>
      </c>
      <c r="E1273" s="2" t="str">
        <f>HYPERLINK("capsilon://?command=openfolder&amp;siteaddress=FAM.docvelocity-na8.net&amp;folderid=FXDD89723E-6B4D-0386-044B-47F932B312C8","FX22047822")</f>
        <v>FX22047822</v>
      </c>
      <c r="F1273" t="s">
        <v>19</v>
      </c>
      <c r="G1273" t="s">
        <v>19</v>
      </c>
      <c r="H1273" t="s">
        <v>82</v>
      </c>
      <c r="I1273" t="s">
        <v>2786</v>
      </c>
      <c r="J1273">
        <v>28</v>
      </c>
      <c r="K1273" t="s">
        <v>84</v>
      </c>
      <c r="L1273" t="s">
        <v>85</v>
      </c>
      <c r="M1273" t="s">
        <v>86</v>
      </c>
      <c r="N1273">
        <v>2</v>
      </c>
      <c r="O1273" s="1">
        <v>44672.783275462964</v>
      </c>
      <c r="P1273" s="1">
        <v>44672.797094907408</v>
      </c>
      <c r="Q1273">
        <v>893</v>
      </c>
      <c r="R1273">
        <v>301</v>
      </c>
      <c r="S1273" t="b">
        <v>0</v>
      </c>
      <c r="T1273" t="s">
        <v>87</v>
      </c>
      <c r="U1273" t="b">
        <v>0</v>
      </c>
      <c r="V1273" t="s">
        <v>114</v>
      </c>
      <c r="W1273" s="1">
        <v>44672.787442129629</v>
      </c>
      <c r="X1273">
        <v>136</v>
      </c>
      <c r="Y1273">
        <v>21</v>
      </c>
      <c r="Z1273">
        <v>0</v>
      </c>
      <c r="AA1273">
        <v>21</v>
      </c>
      <c r="AB1273">
        <v>0</v>
      </c>
      <c r="AC1273">
        <v>2</v>
      </c>
      <c r="AD1273">
        <v>7</v>
      </c>
      <c r="AE1273">
        <v>0</v>
      </c>
      <c r="AF1273">
        <v>0</v>
      </c>
      <c r="AG1273">
        <v>0</v>
      </c>
      <c r="AH1273" t="s">
        <v>99</v>
      </c>
      <c r="AI1273" s="1">
        <v>44672.797094907408</v>
      </c>
      <c r="AJ1273">
        <v>165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7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 x14ac:dyDescent="0.45">
      <c r="A1274" t="s">
        <v>2787</v>
      </c>
      <c r="B1274" t="s">
        <v>79</v>
      </c>
      <c r="C1274" t="s">
        <v>2781</v>
      </c>
      <c r="D1274" t="s">
        <v>81</v>
      </c>
      <c r="E1274" s="2" t="str">
        <f>HYPERLINK("capsilon://?command=openfolder&amp;siteaddress=FAM.docvelocity-na8.net&amp;folderid=FXDD89723E-6B4D-0386-044B-47F932B312C8","FX22047822")</f>
        <v>FX22047822</v>
      </c>
      <c r="F1274" t="s">
        <v>19</v>
      </c>
      <c r="G1274" t="s">
        <v>19</v>
      </c>
      <c r="H1274" t="s">
        <v>82</v>
      </c>
      <c r="I1274" t="s">
        <v>2788</v>
      </c>
      <c r="J1274">
        <v>28</v>
      </c>
      <c r="K1274" t="s">
        <v>84</v>
      </c>
      <c r="L1274" t="s">
        <v>85</v>
      </c>
      <c r="M1274" t="s">
        <v>86</v>
      </c>
      <c r="N1274">
        <v>2</v>
      </c>
      <c r="O1274" s="1">
        <v>44672.783472222225</v>
      </c>
      <c r="P1274" s="1">
        <v>44672.797731481478</v>
      </c>
      <c r="Q1274">
        <v>1083</v>
      </c>
      <c r="R1274">
        <v>149</v>
      </c>
      <c r="S1274" t="b">
        <v>0</v>
      </c>
      <c r="T1274" t="s">
        <v>87</v>
      </c>
      <c r="U1274" t="b">
        <v>0</v>
      </c>
      <c r="V1274" t="s">
        <v>108</v>
      </c>
      <c r="W1274" s="1">
        <v>44672.787418981483</v>
      </c>
      <c r="X1274">
        <v>53</v>
      </c>
      <c r="Y1274">
        <v>21</v>
      </c>
      <c r="Z1274">
        <v>0</v>
      </c>
      <c r="AA1274">
        <v>21</v>
      </c>
      <c r="AB1274">
        <v>0</v>
      </c>
      <c r="AC1274">
        <v>0</v>
      </c>
      <c r="AD1274">
        <v>7</v>
      </c>
      <c r="AE1274">
        <v>0</v>
      </c>
      <c r="AF1274">
        <v>0</v>
      </c>
      <c r="AG1274">
        <v>0</v>
      </c>
      <c r="AH1274" t="s">
        <v>182</v>
      </c>
      <c r="AI1274" s="1">
        <v>44672.797731481478</v>
      </c>
      <c r="AJ1274">
        <v>96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7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 x14ac:dyDescent="0.45">
      <c r="A1275" t="s">
        <v>2789</v>
      </c>
      <c r="B1275" t="s">
        <v>79</v>
      </c>
      <c r="C1275" t="s">
        <v>2781</v>
      </c>
      <c r="D1275" t="s">
        <v>81</v>
      </c>
      <c r="E1275" s="2" t="str">
        <f>HYPERLINK("capsilon://?command=openfolder&amp;siteaddress=FAM.docvelocity-na8.net&amp;folderid=FXDD89723E-6B4D-0386-044B-47F932B312C8","FX22047822")</f>
        <v>FX22047822</v>
      </c>
      <c r="F1275" t="s">
        <v>19</v>
      </c>
      <c r="G1275" t="s">
        <v>19</v>
      </c>
      <c r="H1275" t="s">
        <v>82</v>
      </c>
      <c r="I1275" t="s">
        <v>2790</v>
      </c>
      <c r="J1275">
        <v>28</v>
      </c>
      <c r="K1275" t="s">
        <v>84</v>
      </c>
      <c r="L1275" t="s">
        <v>85</v>
      </c>
      <c r="M1275" t="s">
        <v>86</v>
      </c>
      <c r="N1275">
        <v>2</v>
      </c>
      <c r="O1275" s="1">
        <v>44672.783506944441</v>
      </c>
      <c r="P1275" s="1">
        <v>44672.799004629633</v>
      </c>
      <c r="Q1275">
        <v>1090</v>
      </c>
      <c r="R1275">
        <v>249</v>
      </c>
      <c r="S1275" t="b">
        <v>0</v>
      </c>
      <c r="T1275" t="s">
        <v>87</v>
      </c>
      <c r="U1275" t="b">
        <v>0</v>
      </c>
      <c r="V1275" t="s">
        <v>531</v>
      </c>
      <c r="W1275" s="1">
        <v>44672.788773148146</v>
      </c>
      <c r="X1275">
        <v>132</v>
      </c>
      <c r="Y1275">
        <v>21</v>
      </c>
      <c r="Z1275">
        <v>0</v>
      </c>
      <c r="AA1275">
        <v>21</v>
      </c>
      <c r="AB1275">
        <v>0</v>
      </c>
      <c r="AC1275">
        <v>1</v>
      </c>
      <c r="AD1275">
        <v>7</v>
      </c>
      <c r="AE1275">
        <v>0</v>
      </c>
      <c r="AF1275">
        <v>0</v>
      </c>
      <c r="AG1275">
        <v>0</v>
      </c>
      <c r="AH1275" t="s">
        <v>182</v>
      </c>
      <c r="AI1275" s="1">
        <v>44672.799004629633</v>
      </c>
      <c r="AJ1275">
        <v>110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7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 x14ac:dyDescent="0.45">
      <c r="A1276" t="s">
        <v>2791</v>
      </c>
      <c r="B1276" t="s">
        <v>79</v>
      </c>
      <c r="C1276" t="s">
        <v>2792</v>
      </c>
      <c r="D1276" t="s">
        <v>81</v>
      </c>
      <c r="E1276" s="2" t="str">
        <f>HYPERLINK("capsilon://?command=openfolder&amp;siteaddress=FAM.docvelocity-na8.net&amp;folderid=FXACBAA43A-D4DA-CB2F-DF78-AC2C0393CC53","FX22047656")</f>
        <v>FX22047656</v>
      </c>
      <c r="F1276" t="s">
        <v>19</v>
      </c>
      <c r="G1276" t="s">
        <v>19</v>
      </c>
      <c r="H1276" t="s">
        <v>82</v>
      </c>
      <c r="I1276" t="s">
        <v>2793</v>
      </c>
      <c r="J1276">
        <v>120</v>
      </c>
      <c r="K1276" t="s">
        <v>84</v>
      </c>
      <c r="L1276" t="s">
        <v>85</v>
      </c>
      <c r="M1276" t="s">
        <v>86</v>
      </c>
      <c r="N1276">
        <v>1</v>
      </c>
      <c r="O1276" s="1">
        <v>44672.794699074075</v>
      </c>
      <c r="P1276" s="1">
        <v>44672.873807870368</v>
      </c>
      <c r="Q1276">
        <v>6173</v>
      </c>
      <c r="R1276">
        <v>662</v>
      </c>
      <c r="S1276" t="b">
        <v>0</v>
      </c>
      <c r="T1276" t="s">
        <v>87</v>
      </c>
      <c r="U1276" t="b">
        <v>0</v>
      </c>
      <c r="V1276" t="s">
        <v>320</v>
      </c>
      <c r="W1276" s="1">
        <v>44672.873807870368</v>
      </c>
      <c r="X1276">
        <v>403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120</v>
      </c>
      <c r="AE1276">
        <v>96</v>
      </c>
      <c r="AF1276">
        <v>0</v>
      </c>
      <c r="AG1276">
        <v>8</v>
      </c>
      <c r="AH1276" t="s">
        <v>87</v>
      </c>
      <c r="AI1276" t="s">
        <v>87</v>
      </c>
      <c r="AJ1276" t="s">
        <v>87</v>
      </c>
      <c r="AK1276" t="s">
        <v>87</v>
      </c>
      <c r="AL1276" t="s">
        <v>87</v>
      </c>
      <c r="AM1276" t="s">
        <v>87</v>
      </c>
      <c r="AN1276" t="s">
        <v>87</v>
      </c>
      <c r="AO1276" t="s">
        <v>87</v>
      </c>
      <c r="AP1276" t="s">
        <v>87</v>
      </c>
      <c r="AQ1276" t="s">
        <v>87</v>
      </c>
      <c r="AR1276" t="s">
        <v>87</v>
      </c>
      <c r="AS1276" t="s">
        <v>87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 x14ac:dyDescent="0.45">
      <c r="A1277" t="s">
        <v>2794</v>
      </c>
      <c r="B1277" t="s">
        <v>79</v>
      </c>
      <c r="C1277" t="s">
        <v>2535</v>
      </c>
      <c r="D1277" t="s">
        <v>81</v>
      </c>
      <c r="E1277" s="2" t="str">
        <f>HYPERLINK("capsilon://?command=openfolder&amp;siteaddress=FAM.docvelocity-na8.net&amp;folderid=FX3C93065B-6AF7-B70F-9EAA-CA31AF590300","FX22047455")</f>
        <v>FX22047455</v>
      </c>
      <c r="F1277" t="s">
        <v>19</v>
      </c>
      <c r="G1277" t="s">
        <v>19</v>
      </c>
      <c r="H1277" t="s">
        <v>82</v>
      </c>
      <c r="I1277" t="s">
        <v>2795</v>
      </c>
      <c r="J1277">
        <v>329</v>
      </c>
      <c r="K1277" t="s">
        <v>84</v>
      </c>
      <c r="L1277" t="s">
        <v>85</v>
      </c>
      <c r="M1277" t="s">
        <v>86</v>
      </c>
      <c r="N1277">
        <v>1</v>
      </c>
      <c r="O1277" s="1">
        <v>44672.797060185185</v>
      </c>
      <c r="P1277" s="1">
        <v>44672.873854166668</v>
      </c>
      <c r="Q1277">
        <v>6153</v>
      </c>
      <c r="R1277">
        <v>482</v>
      </c>
      <c r="S1277" t="b">
        <v>0</v>
      </c>
      <c r="T1277" t="s">
        <v>87</v>
      </c>
      <c r="U1277" t="b">
        <v>0</v>
      </c>
      <c r="V1277" t="s">
        <v>245</v>
      </c>
      <c r="W1277" s="1">
        <v>44672.873854166668</v>
      </c>
      <c r="X1277">
        <v>332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329</v>
      </c>
      <c r="AE1277">
        <v>305</v>
      </c>
      <c r="AF1277">
        <v>0</v>
      </c>
      <c r="AG1277">
        <v>8</v>
      </c>
      <c r="AH1277" t="s">
        <v>87</v>
      </c>
      <c r="AI1277" t="s">
        <v>87</v>
      </c>
      <c r="AJ1277" t="s">
        <v>87</v>
      </c>
      <c r="AK1277" t="s">
        <v>87</v>
      </c>
      <c r="AL1277" t="s">
        <v>87</v>
      </c>
      <c r="AM1277" t="s">
        <v>87</v>
      </c>
      <c r="AN1277" t="s">
        <v>87</v>
      </c>
      <c r="AO1277" t="s">
        <v>87</v>
      </c>
      <c r="AP1277" t="s">
        <v>87</v>
      </c>
      <c r="AQ1277" t="s">
        <v>87</v>
      </c>
      <c r="AR1277" t="s">
        <v>87</v>
      </c>
      <c r="AS1277" t="s">
        <v>87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 x14ac:dyDescent="0.45">
      <c r="A1278" t="s">
        <v>2796</v>
      </c>
      <c r="B1278" t="s">
        <v>79</v>
      </c>
      <c r="C1278" t="s">
        <v>2680</v>
      </c>
      <c r="D1278" t="s">
        <v>81</v>
      </c>
      <c r="E1278" s="2" t="str">
        <f>HYPERLINK("capsilon://?command=openfolder&amp;siteaddress=FAM.docvelocity-na8.net&amp;folderid=FX943D8465-EB02-29DC-042E-6FB7BD240C75","FX22033160")</f>
        <v>FX22033160</v>
      </c>
      <c r="F1278" t="s">
        <v>19</v>
      </c>
      <c r="G1278" t="s">
        <v>19</v>
      </c>
      <c r="H1278" t="s">
        <v>82</v>
      </c>
      <c r="I1278" t="s">
        <v>2797</v>
      </c>
      <c r="J1278">
        <v>66</v>
      </c>
      <c r="K1278" t="s">
        <v>84</v>
      </c>
      <c r="L1278" t="s">
        <v>85</v>
      </c>
      <c r="M1278" t="s">
        <v>86</v>
      </c>
      <c r="N1278">
        <v>2</v>
      </c>
      <c r="O1278" s="1">
        <v>44672.820150462961</v>
      </c>
      <c r="P1278" s="1">
        <v>44672.840451388889</v>
      </c>
      <c r="Q1278">
        <v>707</v>
      </c>
      <c r="R1278">
        <v>1047</v>
      </c>
      <c r="S1278" t="b">
        <v>0</v>
      </c>
      <c r="T1278" t="s">
        <v>87</v>
      </c>
      <c r="U1278" t="b">
        <v>0</v>
      </c>
      <c r="V1278" t="s">
        <v>322</v>
      </c>
      <c r="W1278" s="1">
        <v>44672.833715277775</v>
      </c>
      <c r="X1278">
        <v>540</v>
      </c>
      <c r="Y1278">
        <v>61</v>
      </c>
      <c r="Z1278">
        <v>0</v>
      </c>
      <c r="AA1278">
        <v>61</v>
      </c>
      <c r="AB1278">
        <v>0</v>
      </c>
      <c r="AC1278">
        <v>12</v>
      </c>
      <c r="AD1278">
        <v>5</v>
      </c>
      <c r="AE1278">
        <v>0</v>
      </c>
      <c r="AF1278">
        <v>0</v>
      </c>
      <c r="AG1278">
        <v>0</v>
      </c>
      <c r="AH1278" t="s">
        <v>240</v>
      </c>
      <c r="AI1278" s="1">
        <v>44672.840451388889</v>
      </c>
      <c r="AJ1278">
        <v>507</v>
      </c>
      <c r="AK1278">
        <v>3</v>
      </c>
      <c r="AL1278">
        <v>0</v>
      </c>
      <c r="AM1278">
        <v>3</v>
      </c>
      <c r="AN1278">
        <v>0</v>
      </c>
      <c r="AO1278">
        <v>3</v>
      </c>
      <c r="AP1278">
        <v>2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 x14ac:dyDescent="0.45">
      <c r="A1279" t="s">
        <v>2798</v>
      </c>
      <c r="B1279" t="s">
        <v>79</v>
      </c>
      <c r="C1279" t="s">
        <v>2799</v>
      </c>
      <c r="D1279" t="s">
        <v>81</v>
      </c>
      <c r="E1279" s="2" t="str">
        <f>HYPERLINK("capsilon://?command=openfolder&amp;siteaddress=FAM.docvelocity-na8.net&amp;folderid=FX7412B368-68EC-570F-7886-4B2BD5668642","FX22047649")</f>
        <v>FX22047649</v>
      </c>
      <c r="F1279" t="s">
        <v>19</v>
      </c>
      <c r="G1279" t="s">
        <v>19</v>
      </c>
      <c r="H1279" t="s">
        <v>82</v>
      </c>
      <c r="I1279" t="s">
        <v>2800</v>
      </c>
      <c r="J1279">
        <v>158</v>
      </c>
      <c r="K1279" t="s">
        <v>84</v>
      </c>
      <c r="L1279" t="s">
        <v>85</v>
      </c>
      <c r="M1279" t="s">
        <v>86</v>
      </c>
      <c r="N1279">
        <v>1</v>
      </c>
      <c r="O1279" s="1">
        <v>44672.848101851851</v>
      </c>
      <c r="P1279" s="1">
        <v>44672.876111111109</v>
      </c>
      <c r="Q1279">
        <v>2226</v>
      </c>
      <c r="R1279">
        <v>194</v>
      </c>
      <c r="S1279" t="b">
        <v>0</v>
      </c>
      <c r="T1279" t="s">
        <v>87</v>
      </c>
      <c r="U1279" t="b">
        <v>0</v>
      </c>
      <c r="V1279" t="s">
        <v>245</v>
      </c>
      <c r="W1279" s="1">
        <v>44672.876111111109</v>
      </c>
      <c r="X1279">
        <v>194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158</v>
      </c>
      <c r="AE1279">
        <v>146</v>
      </c>
      <c r="AF1279">
        <v>0</v>
      </c>
      <c r="AG1279">
        <v>4</v>
      </c>
      <c r="AH1279" t="s">
        <v>87</v>
      </c>
      <c r="AI1279" t="s">
        <v>87</v>
      </c>
      <c r="AJ1279" t="s">
        <v>87</v>
      </c>
      <c r="AK1279" t="s">
        <v>87</v>
      </c>
      <c r="AL1279" t="s">
        <v>87</v>
      </c>
      <c r="AM1279" t="s">
        <v>87</v>
      </c>
      <c r="AN1279" t="s">
        <v>87</v>
      </c>
      <c r="AO1279" t="s">
        <v>87</v>
      </c>
      <c r="AP1279" t="s">
        <v>87</v>
      </c>
      <c r="AQ1279" t="s">
        <v>87</v>
      </c>
      <c r="AR1279" t="s">
        <v>87</v>
      </c>
      <c r="AS1279" t="s">
        <v>87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 x14ac:dyDescent="0.45">
      <c r="A1280" t="s">
        <v>2801</v>
      </c>
      <c r="B1280" t="s">
        <v>79</v>
      </c>
      <c r="C1280" t="s">
        <v>2802</v>
      </c>
      <c r="D1280" t="s">
        <v>81</v>
      </c>
      <c r="E1280" s="2" t="str">
        <f>HYPERLINK("capsilon://?command=openfolder&amp;siteaddress=FAM.docvelocity-na8.net&amp;folderid=FX08705FE6-0C7F-B376-2D01-D1E14110E336","FX22047045")</f>
        <v>FX22047045</v>
      </c>
      <c r="F1280" t="s">
        <v>19</v>
      </c>
      <c r="G1280" t="s">
        <v>19</v>
      </c>
      <c r="H1280" t="s">
        <v>82</v>
      </c>
      <c r="I1280" t="s">
        <v>2803</v>
      </c>
      <c r="J1280">
        <v>80</v>
      </c>
      <c r="K1280" t="s">
        <v>84</v>
      </c>
      <c r="L1280" t="s">
        <v>85</v>
      </c>
      <c r="M1280" t="s">
        <v>86</v>
      </c>
      <c r="N1280">
        <v>1</v>
      </c>
      <c r="O1280" s="1">
        <v>44672.858865740738</v>
      </c>
      <c r="P1280" s="1">
        <v>44672.90184027778</v>
      </c>
      <c r="Q1280">
        <v>3353</v>
      </c>
      <c r="R1280">
        <v>360</v>
      </c>
      <c r="S1280" t="b">
        <v>0</v>
      </c>
      <c r="T1280" t="s">
        <v>87</v>
      </c>
      <c r="U1280" t="b">
        <v>0</v>
      </c>
      <c r="V1280" t="s">
        <v>245</v>
      </c>
      <c r="W1280" s="1">
        <v>44672.90184027778</v>
      </c>
      <c r="X1280">
        <v>347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80</v>
      </c>
      <c r="AE1280">
        <v>68</v>
      </c>
      <c r="AF1280">
        <v>0</v>
      </c>
      <c r="AG1280">
        <v>4</v>
      </c>
      <c r="AH1280" t="s">
        <v>87</v>
      </c>
      <c r="AI1280" t="s">
        <v>87</v>
      </c>
      <c r="AJ1280" t="s">
        <v>87</v>
      </c>
      <c r="AK1280" t="s">
        <v>87</v>
      </c>
      <c r="AL1280" t="s">
        <v>87</v>
      </c>
      <c r="AM1280" t="s">
        <v>87</v>
      </c>
      <c r="AN1280" t="s">
        <v>87</v>
      </c>
      <c r="AO1280" t="s">
        <v>87</v>
      </c>
      <c r="AP1280" t="s">
        <v>87</v>
      </c>
      <c r="AQ1280" t="s">
        <v>87</v>
      </c>
      <c r="AR1280" t="s">
        <v>87</v>
      </c>
      <c r="AS1280" t="s">
        <v>87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 x14ac:dyDescent="0.45">
      <c r="A1281" t="s">
        <v>2804</v>
      </c>
      <c r="B1281" t="s">
        <v>79</v>
      </c>
      <c r="C1281" t="s">
        <v>2775</v>
      </c>
      <c r="D1281" t="s">
        <v>81</v>
      </c>
      <c r="E1281" s="2" t="str">
        <f>HYPERLINK("capsilon://?command=openfolder&amp;siteaddress=FAM.docvelocity-na8.net&amp;folderid=FX1D86DF45-7DCD-6042-81A2-37B6280262F7","FX22048196")</f>
        <v>FX22048196</v>
      </c>
      <c r="F1281" t="s">
        <v>19</v>
      </c>
      <c r="G1281" t="s">
        <v>19</v>
      </c>
      <c r="H1281" t="s">
        <v>82</v>
      </c>
      <c r="I1281" t="s">
        <v>2776</v>
      </c>
      <c r="J1281">
        <v>234</v>
      </c>
      <c r="K1281" t="s">
        <v>84</v>
      </c>
      <c r="L1281" t="s">
        <v>85</v>
      </c>
      <c r="M1281" t="s">
        <v>86</v>
      </c>
      <c r="N1281">
        <v>2</v>
      </c>
      <c r="O1281" s="1">
        <v>44672.870532407411</v>
      </c>
      <c r="P1281" s="1">
        <v>44672.901516203703</v>
      </c>
      <c r="Q1281">
        <v>1462</v>
      </c>
      <c r="R1281">
        <v>1215</v>
      </c>
      <c r="S1281" t="b">
        <v>0</v>
      </c>
      <c r="T1281" t="s">
        <v>87</v>
      </c>
      <c r="U1281" t="b">
        <v>1</v>
      </c>
      <c r="V1281" t="s">
        <v>320</v>
      </c>
      <c r="W1281" s="1">
        <v>44672.883287037039</v>
      </c>
      <c r="X1281">
        <v>818</v>
      </c>
      <c r="Y1281">
        <v>196</v>
      </c>
      <c r="Z1281">
        <v>0</v>
      </c>
      <c r="AA1281">
        <v>196</v>
      </c>
      <c r="AB1281">
        <v>0</v>
      </c>
      <c r="AC1281">
        <v>0</v>
      </c>
      <c r="AD1281">
        <v>38</v>
      </c>
      <c r="AE1281">
        <v>0</v>
      </c>
      <c r="AF1281">
        <v>0</v>
      </c>
      <c r="AG1281">
        <v>0</v>
      </c>
      <c r="AH1281" t="s">
        <v>1193</v>
      </c>
      <c r="AI1281" s="1">
        <v>44672.901516203703</v>
      </c>
      <c r="AJ1281">
        <v>390</v>
      </c>
      <c r="AK1281">
        <v>2</v>
      </c>
      <c r="AL1281">
        <v>0</v>
      </c>
      <c r="AM1281">
        <v>2</v>
      </c>
      <c r="AN1281">
        <v>0</v>
      </c>
      <c r="AO1281">
        <v>2</v>
      </c>
      <c r="AP1281">
        <v>36</v>
      </c>
      <c r="AQ1281">
        <v>0</v>
      </c>
      <c r="AR1281">
        <v>0</v>
      </c>
      <c r="AS1281">
        <v>0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 x14ac:dyDescent="0.45">
      <c r="A1282" t="s">
        <v>2805</v>
      </c>
      <c r="B1282" t="s">
        <v>79</v>
      </c>
      <c r="C1282" t="s">
        <v>2792</v>
      </c>
      <c r="D1282" t="s">
        <v>81</v>
      </c>
      <c r="E1282" s="2" t="str">
        <f>HYPERLINK("capsilon://?command=openfolder&amp;siteaddress=FAM.docvelocity-na8.net&amp;folderid=FXACBAA43A-D4DA-CB2F-DF78-AC2C0393CC53","FX22047656")</f>
        <v>FX22047656</v>
      </c>
      <c r="F1282" t="s">
        <v>19</v>
      </c>
      <c r="G1282" t="s">
        <v>19</v>
      </c>
      <c r="H1282" t="s">
        <v>82</v>
      </c>
      <c r="I1282" t="s">
        <v>2793</v>
      </c>
      <c r="J1282">
        <v>248</v>
      </c>
      <c r="K1282" t="s">
        <v>84</v>
      </c>
      <c r="L1282" t="s">
        <v>85</v>
      </c>
      <c r="M1282" t="s">
        <v>86</v>
      </c>
      <c r="N1282">
        <v>2</v>
      </c>
      <c r="O1282" s="1">
        <v>44672.874398148146</v>
      </c>
      <c r="P1282" s="1">
        <v>44672.970324074071</v>
      </c>
      <c r="Q1282">
        <v>609</v>
      </c>
      <c r="R1282">
        <v>7679</v>
      </c>
      <c r="S1282" t="b">
        <v>0</v>
      </c>
      <c r="T1282" t="s">
        <v>87</v>
      </c>
      <c r="U1282" t="b">
        <v>1</v>
      </c>
      <c r="V1282" t="s">
        <v>322</v>
      </c>
      <c r="W1282" s="1">
        <v>44672.946076388886</v>
      </c>
      <c r="X1282">
        <v>5500</v>
      </c>
      <c r="Y1282">
        <v>346</v>
      </c>
      <c r="Z1282">
        <v>0</v>
      </c>
      <c r="AA1282">
        <v>346</v>
      </c>
      <c r="AB1282">
        <v>54</v>
      </c>
      <c r="AC1282">
        <v>346</v>
      </c>
      <c r="AD1282">
        <v>-98</v>
      </c>
      <c r="AE1282">
        <v>0</v>
      </c>
      <c r="AF1282">
        <v>0</v>
      </c>
      <c r="AG1282">
        <v>0</v>
      </c>
      <c r="AH1282" t="s">
        <v>200</v>
      </c>
      <c r="AI1282" s="1">
        <v>44672.970324074071</v>
      </c>
      <c r="AJ1282">
        <v>2078</v>
      </c>
      <c r="AK1282">
        <v>8</v>
      </c>
      <c r="AL1282">
        <v>0</v>
      </c>
      <c r="AM1282">
        <v>8</v>
      </c>
      <c r="AN1282">
        <v>27</v>
      </c>
      <c r="AO1282">
        <v>7</v>
      </c>
      <c r="AP1282">
        <v>-106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 x14ac:dyDescent="0.45">
      <c r="A1283" t="s">
        <v>2806</v>
      </c>
      <c r="B1283" t="s">
        <v>79</v>
      </c>
      <c r="C1283" t="s">
        <v>2535</v>
      </c>
      <c r="D1283" t="s">
        <v>81</v>
      </c>
      <c r="E1283" s="2" t="str">
        <f>HYPERLINK("capsilon://?command=openfolder&amp;siteaddress=FAM.docvelocity-na8.net&amp;folderid=FX3C93065B-6AF7-B70F-9EAA-CA31AF590300","FX22047455")</f>
        <v>FX22047455</v>
      </c>
      <c r="F1283" t="s">
        <v>19</v>
      </c>
      <c r="G1283" t="s">
        <v>19</v>
      </c>
      <c r="H1283" t="s">
        <v>82</v>
      </c>
      <c r="I1283" t="s">
        <v>2795</v>
      </c>
      <c r="J1283">
        <v>429</v>
      </c>
      <c r="K1283" t="s">
        <v>84</v>
      </c>
      <c r="L1283" t="s">
        <v>85</v>
      </c>
      <c r="M1283" t="s">
        <v>86</v>
      </c>
      <c r="N1283">
        <v>2</v>
      </c>
      <c r="O1283" s="1">
        <v>44672.874699074076</v>
      </c>
      <c r="P1283" s="1">
        <v>44672.917997685188</v>
      </c>
      <c r="Q1283">
        <v>1187</v>
      </c>
      <c r="R1283">
        <v>2554</v>
      </c>
      <c r="S1283" t="b">
        <v>0</v>
      </c>
      <c r="T1283" t="s">
        <v>87</v>
      </c>
      <c r="U1283" t="b">
        <v>1</v>
      </c>
      <c r="V1283" t="s">
        <v>320</v>
      </c>
      <c r="W1283" s="1">
        <v>44672.89403935185</v>
      </c>
      <c r="X1283">
        <v>928</v>
      </c>
      <c r="Y1283">
        <v>373</v>
      </c>
      <c r="Z1283">
        <v>0</v>
      </c>
      <c r="AA1283">
        <v>373</v>
      </c>
      <c r="AB1283">
        <v>0</v>
      </c>
      <c r="AC1283">
        <v>17</v>
      </c>
      <c r="AD1283">
        <v>56</v>
      </c>
      <c r="AE1283">
        <v>0</v>
      </c>
      <c r="AF1283">
        <v>0</v>
      </c>
      <c r="AG1283">
        <v>0</v>
      </c>
      <c r="AH1283" t="s">
        <v>299</v>
      </c>
      <c r="AI1283" s="1">
        <v>44672.917997685188</v>
      </c>
      <c r="AJ1283">
        <v>1626</v>
      </c>
      <c r="AK1283">
        <v>2</v>
      </c>
      <c r="AL1283">
        <v>0</v>
      </c>
      <c r="AM1283">
        <v>2</v>
      </c>
      <c r="AN1283">
        <v>0</v>
      </c>
      <c r="AO1283">
        <v>2</v>
      </c>
      <c r="AP1283">
        <v>54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 x14ac:dyDescent="0.45">
      <c r="A1284" t="s">
        <v>2807</v>
      </c>
      <c r="B1284" t="s">
        <v>79</v>
      </c>
      <c r="C1284" t="s">
        <v>2799</v>
      </c>
      <c r="D1284" t="s">
        <v>81</v>
      </c>
      <c r="E1284" s="2" t="str">
        <f>HYPERLINK("capsilon://?command=openfolder&amp;siteaddress=FAM.docvelocity-na8.net&amp;folderid=FX7412B368-68EC-570F-7886-4B2BD5668642","FX22047649")</f>
        <v>FX22047649</v>
      </c>
      <c r="F1284" t="s">
        <v>19</v>
      </c>
      <c r="G1284" t="s">
        <v>19</v>
      </c>
      <c r="H1284" t="s">
        <v>82</v>
      </c>
      <c r="I1284" t="s">
        <v>2800</v>
      </c>
      <c r="J1284">
        <v>206</v>
      </c>
      <c r="K1284" t="s">
        <v>84</v>
      </c>
      <c r="L1284" t="s">
        <v>85</v>
      </c>
      <c r="M1284" t="s">
        <v>86</v>
      </c>
      <c r="N1284">
        <v>2</v>
      </c>
      <c r="O1284" s="1">
        <v>44672.876817129632</v>
      </c>
      <c r="P1284" s="1">
        <v>44672.908113425925</v>
      </c>
      <c r="Q1284">
        <v>1445</v>
      </c>
      <c r="R1284">
        <v>1259</v>
      </c>
      <c r="S1284" t="b">
        <v>0</v>
      </c>
      <c r="T1284" t="s">
        <v>87</v>
      </c>
      <c r="U1284" t="b">
        <v>1</v>
      </c>
      <c r="V1284" t="s">
        <v>245</v>
      </c>
      <c r="W1284" s="1">
        <v>44672.897812499999</v>
      </c>
      <c r="X1284">
        <v>690</v>
      </c>
      <c r="Y1284">
        <v>185</v>
      </c>
      <c r="Z1284">
        <v>0</v>
      </c>
      <c r="AA1284">
        <v>185</v>
      </c>
      <c r="AB1284">
        <v>0</v>
      </c>
      <c r="AC1284">
        <v>6</v>
      </c>
      <c r="AD1284">
        <v>21</v>
      </c>
      <c r="AE1284">
        <v>0</v>
      </c>
      <c r="AF1284">
        <v>0</v>
      </c>
      <c r="AG1284">
        <v>0</v>
      </c>
      <c r="AH1284" t="s">
        <v>1193</v>
      </c>
      <c r="AI1284" s="1">
        <v>44672.908113425925</v>
      </c>
      <c r="AJ1284">
        <v>569</v>
      </c>
      <c r="AK1284">
        <v>1</v>
      </c>
      <c r="AL1284">
        <v>0</v>
      </c>
      <c r="AM1284">
        <v>1</v>
      </c>
      <c r="AN1284">
        <v>0</v>
      </c>
      <c r="AO1284">
        <v>1</v>
      </c>
      <c r="AP1284">
        <v>20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 x14ac:dyDescent="0.45">
      <c r="A1285" t="s">
        <v>2808</v>
      </c>
      <c r="B1285" t="s">
        <v>79</v>
      </c>
      <c r="C1285" t="s">
        <v>2809</v>
      </c>
      <c r="D1285" t="s">
        <v>81</v>
      </c>
      <c r="E1285" s="2" t="str">
        <f>HYPERLINK("capsilon://?command=openfolder&amp;siteaddress=FAM.docvelocity-na8.net&amp;folderid=FX7D97CB82-AE80-F2EF-DEF9-E5B98D41133D","FX22041742")</f>
        <v>FX22041742</v>
      </c>
      <c r="F1285" t="s">
        <v>19</v>
      </c>
      <c r="G1285" t="s">
        <v>19</v>
      </c>
      <c r="H1285" t="s">
        <v>82</v>
      </c>
      <c r="I1285" t="s">
        <v>2810</v>
      </c>
      <c r="J1285">
        <v>112</v>
      </c>
      <c r="K1285" t="s">
        <v>84</v>
      </c>
      <c r="L1285" t="s">
        <v>85</v>
      </c>
      <c r="M1285" t="s">
        <v>86</v>
      </c>
      <c r="N1285">
        <v>1</v>
      </c>
      <c r="O1285" s="1">
        <v>44672.881562499999</v>
      </c>
      <c r="P1285" s="1">
        <v>44672.904988425929</v>
      </c>
      <c r="Q1285">
        <v>1752</v>
      </c>
      <c r="R1285">
        <v>272</v>
      </c>
      <c r="S1285" t="b">
        <v>0</v>
      </c>
      <c r="T1285" t="s">
        <v>87</v>
      </c>
      <c r="U1285" t="b">
        <v>0</v>
      </c>
      <c r="V1285" t="s">
        <v>245</v>
      </c>
      <c r="W1285" s="1">
        <v>44672.904988425929</v>
      </c>
      <c r="X1285">
        <v>272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112</v>
      </c>
      <c r="AE1285">
        <v>100</v>
      </c>
      <c r="AF1285">
        <v>0</v>
      </c>
      <c r="AG1285">
        <v>3</v>
      </c>
      <c r="AH1285" t="s">
        <v>87</v>
      </c>
      <c r="AI1285" t="s">
        <v>87</v>
      </c>
      <c r="AJ1285" t="s">
        <v>87</v>
      </c>
      <c r="AK1285" t="s">
        <v>87</v>
      </c>
      <c r="AL1285" t="s">
        <v>87</v>
      </c>
      <c r="AM1285" t="s">
        <v>87</v>
      </c>
      <c r="AN1285" t="s">
        <v>87</v>
      </c>
      <c r="AO1285" t="s">
        <v>87</v>
      </c>
      <c r="AP1285" t="s">
        <v>87</v>
      </c>
      <c r="AQ1285" t="s">
        <v>87</v>
      </c>
      <c r="AR1285" t="s">
        <v>87</v>
      </c>
      <c r="AS1285" t="s">
        <v>87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 x14ac:dyDescent="0.45">
      <c r="A1286" t="s">
        <v>2811</v>
      </c>
      <c r="B1286" t="s">
        <v>79</v>
      </c>
      <c r="C1286" t="s">
        <v>2812</v>
      </c>
      <c r="D1286" t="s">
        <v>81</v>
      </c>
      <c r="E1286" s="2" t="str">
        <f>HYPERLINK("capsilon://?command=openfolder&amp;siteaddress=FAM.docvelocity-na8.net&amp;folderid=FXF024F23F-36C7-F893-F927-B91E4FAF1601","FX22048255")</f>
        <v>FX22048255</v>
      </c>
      <c r="F1286" t="s">
        <v>19</v>
      </c>
      <c r="G1286" t="s">
        <v>19</v>
      </c>
      <c r="H1286" t="s">
        <v>82</v>
      </c>
      <c r="I1286" t="s">
        <v>2813</v>
      </c>
      <c r="J1286">
        <v>205</v>
      </c>
      <c r="K1286" t="s">
        <v>84</v>
      </c>
      <c r="L1286" t="s">
        <v>85</v>
      </c>
      <c r="M1286" t="s">
        <v>86</v>
      </c>
      <c r="N1286">
        <v>1</v>
      </c>
      <c r="O1286" s="1">
        <v>44672.899525462963</v>
      </c>
      <c r="P1286" s="1">
        <v>44672.914351851854</v>
      </c>
      <c r="Q1286">
        <v>978</v>
      </c>
      <c r="R1286">
        <v>303</v>
      </c>
      <c r="S1286" t="b">
        <v>0</v>
      </c>
      <c r="T1286" t="s">
        <v>87</v>
      </c>
      <c r="U1286" t="b">
        <v>0</v>
      </c>
      <c r="V1286" t="s">
        <v>315</v>
      </c>
      <c r="W1286" s="1">
        <v>44672.914351851854</v>
      </c>
      <c r="X1286">
        <v>242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205</v>
      </c>
      <c r="AE1286">
        <v>188</v>
      </c>
      <c r="AF1286">
        <v>0</v>
      </c>
      <c r="AG1286">
        <v>7</v>
      </c>
      <c r="AH1286" t="s">
        <v>87</v>
      </c>
      <c r="AI1286" t="s">
        <v>87</v>
      </c>
      <c r="AJ1286" t="s">
        <v>87</v>
      </c>
      <c r="AK1286" t="s">
        <v>87</v>
      </c>
      <c r="AL1286" t="s">
        <v>87</v>
      </c>
      <c r="AM1286" t="s">
        <v>87</v>
      </c>
      <c r="AN1286" t="s">
        <v>87</v>
      </c>
      <c r="AO1286" t="s">
        <v>87</v>
      </c>
      <c r="AP1286" t="s">
        <v>87</v>
      </c>
      <c r="AQ1286" t="s">
        <v>87</v>
      </c>
      <c r="AR1286" t="s">
        <v>87</v>
      </c>
      <c r="AS1286" t="s">
        <v>87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 x14ac:dyDescent="0.45">
      <c r="A1287" t="s">
        <v>2814</v>
      </c>
      <c r="B1287" t="s">
        <v>79</v>
      </c>
      <c r="C1287" t="s">
        <v>2802</v>
      </c>
      <c r="D1287" t="s">
        <v>81</v>
      </c>
      <c r="E1287" s="2" t="str">
        <f>HYPERLINK("capsilon://?command=openfolder&amp;siteaddress=FAM.docvelocity-na8.net&amp;folderid=FX08705FE6-0C7F-B376-2D01-D1E14110E336","FX22047045")</f>
        <v>FX22047045</v>
      </c>
      <c r="F1287" t="s">
        <v>19</v>
      </c>
      <c r="G1287" t="s">
        <v>19</v>
      </c>
      <c r="H1287" t="s">
        <v>82</v>
      </c>
      <c r="I1287" t="s">
        <v>2803</v>
      </c>
      <c r="J1287">
        <v>132</v>
      </c>
      <c r="K1287" t="s">
        <v>84</v>
      </c>
      <c r="L1287" t="s">
        <v>85</v>
      </c>
      <c r="M1287" t="s">
        <v>86</v>
      </c>
      <c r="N1287">
        <v>2</v>
      </c>
      <c r="O1287" s="1">
        <v>44672.902384259258</v>
      </c>
      <c r="P1287" s="1">
        <v>44672.936863425923</v>
      </c>
      <c r="Q1287">
        <v>1039</v>
      </c>
      <c r="R1287">
        <v>1940</v>
      </c>
      <c r="S1287" t="b">
        <v>0</v>
      </c>
      <c r="T1287" t="s">
        <v>87</v>
      </c>
      <c r="U1287" t="b">
        <v>1</v>
      </c>
      <c r="V1287" t="s">
        <v>245</v>
      </c>
      <c r="W1287" s="1">
        <v>44672.909108796295</v>
      </c>
      <c r="X1287">
        <v>355</v>
      </c>
      <c r="Y1287">
        <v>108</v>
      </c>
      <c r="Z1287">
        <v>0</v>
      </c>
      <c r="AA1287">
        <v>108</v>
      </c>
      <c r="AB1287">
        <v>0</v>
      </c>
      <c r="AC1287">
        <v>3</v>
      </c>
      <c r="AD1287">
        <v>24</v>
      </c>
      <c r="AE1287">
        <v>0</v>
      </c>
      <c r="AF1287">
        <v>0</v>
      </c>
      <c r="AG1287">
        <v>0</v>
      </c>
      <c r="AH1287" t="s">
        <v>200</v>
      </c>
      <c r="AI1287" s="1">
        <v>44672.936863425923</v>
      </c>
      <c r="AJ1287">
        <v>417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24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 x14ac:dyDescent="0.45">
      <c r="A1288" t="s">
        <v>2815</v>
      </c>
      <c r="B1288" t="s">
        <v>79</v>
      </c>
      <c r="C1288" t="s">
        <v>2809</v>
      </c>
      <c r="D1288" t="s">
        <v>81</v>
      </c>
      <c r="E1288" s="2" t="str">
        <f>HYPERLINK("capsilon://?command=openfolder&amp;siteaddress=FAM.docvelocity-na8.net&amp;folderid=FX7D97CB82-AE80-F2EF-DEF9-E5B98D41133D","FX22041742")</f>
        <v>FX22041742</v>
      </c>
      <c r="F1288" t="s">
        <v>19</v>
      </c>
      <c r="G1288" t="s">
        <v>19</v>
      </c>
      <c r="H1288" t="s">
        <v>82</v>
      </c>
      <c r="I1288" t="s">
        <v>2810</v>
      </c>
      <c r="J1288">
        <v>136</v>
      </c>
      <c r="K1288" t="s">
        <v>84</v>
      </c>
      <c r="L1288" t="s">
        <v>85</v>
      </c>
      <c r="M1288" t="s">
        <v>86</v>
      </c>
      <c r="N1288">
        <v>2</v>
      </c>
      <c r="O1288" s="1">
        <v>44672.905729166669</v>
      </c>
      <c r="P1288" s="1">
        <v>44672.93953703704</v>
      </c>
      <c r="Q1288">
        <v>2220</v>
      </c>
      <c r="R1288">
        <v>701</v>
      </c>
      <c r="S1288" t="b">
        <v>0</v>
      </c>
      <c r="T1288" t="s">
        <v>87</v>
      </c>
      <c r="U1288" t="b">
        <v>1</v>
      </c>
      <c r="V1288" t="s">
        <v>245</v>
      </c>
      <c r="W1288" s="1">
        <v>44672.914479166669</v>
      </c>
      <c r="X1288">
        <v>464</v>
      </c>
      <c r="Y1288">
        <v>119</v>
      </c>
      <c r="Z1288">
        <v>0</v>
      </c>
      <c r="AA1288">
        <v>119</v>
      </c>
      <c r="AB1288">
        <v>0</v>
      </c>
      <c r="AC1288">
        <v>3</v>
      </c>
      <c r="AD1288">
        <v>17</v>
      </c>
      <c r="AE1288">
        <v>0</v>
      </c>
      <c r="AF1288">
        <v>0</v>
      </c>
      <c r="AG1288">
        <v>0</v>
      </c>
      <c r="AH1288" t="s">
        <v>200</v>
      </c>
      <c r="AI1288" s="1">
        <v>44672.93953703704</v>
      </c>
      <c r="AJ1288">
        <v>231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17</v>
      </c>
      <c r="AQ1288">
        <v>0</v>
      </c>
      <c r="AR1288">
        <v>0</v>
      </c>
      <c r="AS1288">
        <v>0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 x14ac:dyDescent="0.45">
      <c r="A1289" t="s">
        <v>2816</v>
      </c>
      <c r="B1289" t="s">
        <v>79</v>
      </c>
      <c r="C1289" t="s">
        <v>2812</v>
      </c>
      <c r="D1289" t="s">
        <v>81</v>
      </c>
      <c r="E1289" s="2" t="str">
        <f>HYPERLINK("capsilon://?command=openfolder&amp;siteaddress=FAM.docvelocity-na8.net&amp;folderid=FXF024F23F-36C7-F893-F927-B91E4FAF1601","FX22048255")</f>
        <v>FX22048255</v>
      </c>
      <c r="F1289" t="s">
        <v>19</v>
      </c>
      <c r="G1289" t="s">
        <v>19</v>
      </c>
      <c r="H1289" t="s">
        <v>82</v>
      </c>
      <c r="I1289" t="s">
        <v>2813</v>
      </c>
      <c r="J1289">
        <v>309</v>
      </c>
      <c r="K1289" t="s">
        <v>84</v>
      </c>
      <c r="L1289" t="s">
        <v>85</v>
      </c>
      <c r="M1289" t="s">
        <v>86</v>
      </c>
      <c r="N1289">
        <v>2</v>
      </c>
      <c r="O1289" s="1">
        <v>44672.915150462963</v>
      </c>
      <c r="P1289" s="1">
        <v>44672.987129629626</v>
      </c>
      <c r="Q1289">
        <v>3520</v>
      </c>
      <c r="R1289">
        <v>2699</v>
      </c>
      <c r="S1289" t="b">
        <v>0</v>
      </c>
      <c r="T1289" t="s">
        <v>87</v>
      </c>
      <c r="U1289" t="b">
        <v>1</v>
      </c>
      <c r="V1289" t="s">
        <v>322</v>
      </c>
      <c r="W1289" s="1">
        <v>44672.960289351853</v>
      </c>
      <c r="X1289">
        <v>1227</v>
      </c>
      <c r="Y1289">
        <v>268</v>
      </c>
      <c r="Z1289">
        <v>0</v>
      </c>
      <c r="AA1289">
        <v>268</v>
      </c>
      <c r="AB1289">
        <v>0</v>
      </c>
      <c r="AC1289">
        <v>36</v>
      </c>
      <c r="AD1289">
        <v>41</v>
      </c>
      <c r="AE1289">
        <v>0</v>
      </c>
      <c r="AF1289">
        <v>0</v>
      </c>
      <c r="AG1289">
        <v>0</v>
      </c>
      <c r="AH1289" t="s">
        <v>200</v>
      </c>
      <c r="AI1289" s="1">
        <v>44672.987129629626</v>
      </c>
      <c r="AJ1289">
        <v>1451</v>
      </c>
      <c r="AK1289">
        <v>8</v>
      </c>
      <c r="AL1289">
        <v>0</v>
      </c>
      <c r="AM1289">
        <v>8</v>
      </c>
      <c r="AN1289">
        <v>0</v>
      </c>
      <c r="AO1289">
        <v>7</v>
      </c>
      <c r="AP1289">
        <v>33</v>
      </c>
      <c r="AQ1289">
        <v>0</v>
      </c>
      <c r="AR1289">
        <v>0</v>
      </c>
      <c r="AS1289">
        <v>0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 x14ac:dyDescent="0.45">
      <c r="A1290" t="s">
        <v>2817</v>
      </c>
      <c r="B1290" t="s">
        <v>79</v>
      </c>
      <c r="C1290" t="s">
        <v>2818</v>
      </c>
      <c r="D1290" t="s">
        <v>81</v>
      </c>
      <c r="E1290" s="2" t="str">
        <f>HYPERLINK("capsilon://?command=openfolder&amp;siteaddress=FAM.docvelocity-na8.net&amp;folderid=FX8727512B-A3DD-66EB-3504-032FF9CB10ED","FX22048410")</f>
        <v>FX22048410</v>
      </c>
      <c r="F1290" t="s">
        <v>19</v>
      </c>
      <c r="G1290" t="s">
        <v>19</v>
      </c>
      <c r="H1290" t="s">
        <v>82</v>
      </c>
      <c r="I1290" t="s">
        <v>2819</v>
      </c>
      <c r="J1290">
        <v>28</v>
      </c>
      <c r="K1290" t="s">
        <v>84</v>
      </c>
      <c r="L1290" t="s">
        <v>85</v>
      </c>
      <c r="M1290" t="s">
        <v>86</v>
      </c>
      <c r="N1290">
        <v>2</v>
      </c>
      <c r="O1290" s="1">
        <v>44673.016377314816</v>
      </c>
      <c r="P1290" s="1">
        <v>44673.06486111111</v>
      </c>
      <c r="Q1290">
        <v>3547</v>
      </c>
      <c r="R1290">
        <v>642</v>
      </c>
      <c r="S1290" t="b">
        <v>0</v>
      </c>
      <c r="T1290" t="s">
        <v>87</v>
      </c>
      <c r="U1290" t="b">
        <v>0</v>
      </c>
      <c r="V1290" t="s">
        <v>322</v>
      </c>
      <c r="W1290" s="1">
        <v>44673.024328703701</v>
      </c>
      <c r="X1290">
        <v>306</v>
      </c>
      <c r="Y1290">
        <v>21</v>
      </c>
      <c r="Z1290">
        <v>0</v>
      </c>
      <c r="AA1290">
        <v>21</v>
      </c>
      <c r="AB1290">
        <v>0</v>
      </c>
      <c r="AC1290">
        <v>2</v>
      </c>
      <c r="AD1290">
        <v>7</v>
      </c>
      <c r="AE1290">
        <v>0</v>
      </c>
      <c r="AF1290">
        <v>0</v>
      </c>
      <c r="AG1290">
        <v>0</v>
      </c>
      <c r="AH1290" t="s">
        <v>299</v>
      </c>
      <c r="AI1290" s="1">
        <v>44673.06486111111</v>
      </c>
      <c r="AJ1290">
        <v>287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7</v>
      </c>
      <c r="AQ1290">
        <v>0</v>
      </c>
      <c r="AR1290">
        <v>0</v>
      </c>
      <c r="AS1290">
        <v>0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 x14ac:dyDescent="0.45">
      <c r="A1291" t="s">
        <v>2820</v>
      </c>
      <c r="B1291" t="s">
        <v>79</v>
      </c>
      <c r="C1291" t="s">
        <v>1296</v>
      </c>
      <c r="D1291" t="s">
        <v>81</v>
      </c>
      <c r="E1291" s="2" t="str">
        <f>HYPERLINK("capsilon://?command=openfolder&amp;siteaddress=FAM.docvelocity-na8.net&amp;folderid=FXEA18ECE4-1502-3D29-6722-CCAFC23EB3F1","FX22021988")</f>
        <v>FX22021988</v>
      </c>
      <c r="F1291" t="s">
        <v>19</v>
      </c>
      <c r="G1291" t="s">
        <v>19</v>
      </c>
      <c r="H1291" t="s">
        <v>82</v>
      </c>
      <c r="I1291" t="s">
        <v>2821</v>
      </c>
      <c r="J1291">
        <v>0</v>
      </c>
      <c r="K1291" t="s">
        <v>84</v>
      </c>
      <c r="L1291" t="s">
        <v>85</v>
      </c>
      <c r="M1291" t="s">
        <v>86</v>
      </c>
      <c r="N1291">
        <v>2</v>
      </c>
      <c r="O1291" s="1">
        <v>44673.304780092592</v>
      </c>
      <c r="P1291" s="1">
        <v>44673.309155092589</v>
      </c>
      <c r="Q1291">
        <v>119</v>
      </c>
      <c r="R1291">
        <v>259</v>
      </c>
      <c r="S1291" t="b">
        <v>0</v>
      </c>
      <c r="T1291" t="s">
        <v>87</v>
      </c>
      <c r="U1291" t="b">
        <v>0</v>
      </c>
      <c r="V1291" t="s">
        <v>1628</v>
      </c>
      <c r="W1291" s="1">
        <v>44673.308240740742</v>
      </c>
      <c r="X1291">
        <v>195</v>
      </c>
      <c r="Y1291">
        <v>0</v>
      </c>
      <c r="Z1291">
        <v>0</v>
      </c>
      <c r="AA1291">
        <v>0</v>
      </c>
      <c r="AB1291">
        <v>37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">
        <v>442</v>
      </c>
      <c r="AI1291" s="1">
        <v>44673.309155092589</v>
      </c>
      <c r="AJ1291">
        <v>64</v>
      </c>
      <c r="AK1291">
        <v>0</v>
      </c>
      <c r="AL1291">
        <v>0</v>
      </c>
      <c r="AM1291">
        <v>0</v>
      </c>
      <c r="AN1291">
        <v>37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 x14ac:dyDescent="0.45">
      <c r="A1292" t="s">
        <v>2822</v>
      </c>
      <c r="B1292" t="s">
        <v>79</v>
      </c>
      <c r="C1292" t="s">
        <v>2392</v>
      </c>
      <c r="D1292" t="s">
        <v>81</v>
      </c>
      <c r="E1292" s="2" t="str">
        <f>HYPERLINK("capsilon://?command=openfolder&amp;siteaddress=FAM.docvelocity-na8.net&amp;folderid=FX09797ACB-8713-80CE-9A46-E0D2C2092E36","FX22038812")</f>
        <v>FX22038812</v>
      </c>
      <c r="F1292" t="s">
        <v>19</v>
      </c>
      <c r="G1292" t="s">
        <v>19</v>
      </c>
      <c r="H1292" t="s">
        <v>82</v>
      </c>
      <c r="I1292" t="s">
        <v>2823</v>
      </c>
      <c r="J1292">
        <v>240</v>
      </c>
      <c r="K1292" t="s">
        <v>84</v>
      </c>
      <c r="L1292" t="s">
        <v>85</v>
      </c>
      <c r="M1292" t="s">
        <v>86</v>
      </c>
      <c r="N1292">
        <v>1</v>
      </c>
      <c r="O1292" s="1">
        <v>44655.590474537035</v>
      </c>
      <c r="P1292" s="1">
        <v>44655.640555555554</v>
      </c>
      <c r="Q1292">
        <v>3710</v>
      </c>
      <c r="R1292">
        <v>617</v>
      </c>
      <c r="S1292" t="b">
        <v>0</v>
      </c>
      <c r="T1292" t="s">
        <v>87</v>
      </c>
      <c r="U1292" t="b">
        <v>0</v>
      </c>
      <c r="V1292" t="s">
        <v>88</v>
      </c>
      <c r="W1292" s="1">
        <v>44655.640555555554</v>
      </c>
      <c r="X1292">
        <v>307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240</v>
      </c>
      <c r="AE1292">
        <v>216</v>
      </c>
      <c r="AF1292">
        <v>0</v>
      </c>
      <c r="AG1292">
        <v>9</v>
      </c>
      <c r="AH1292" t="s">
        <v>87</v>
      </c>
      <c r="AI1292" t="s">
        <v>87</v>
      </c>
      <c r="AJ1292" t="s">
        <v>87</v>
      </c>
      <c r="AK1292" t="s">
        <v>87</v>
      </c>
      <c r="AL1292" t="s">
        <v>87</v>
      </c>
      <c r="AM1292" t="s">
        <v>87</v>
      </c>
      <c r="AN1292" t="s">
        <v>87</v>
      </c>
      <c r="AO1292" t="s">
        <v>87</v>
      </c>
      <c r="AP1292" t="s">
        <v>87</v>
      </c>
      <c r="AQ1292" t="s">
        <v>87</v>
      </c>
      <c r="AR1292" t="s">
        <v>87</v>
      </c>
      <c r="AS1292" t="s">
        <v>87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 x14ac:dyDescent="0.45">
      <c r="A1293" t="s">
        <v>2824</v>
      </c>
      <c r="B1293" t="s">
        <v>79</v>
      </c>
      <c r="C1293" t="s">
        <v>2167</v>
      </c>
      <c r="D1293" t="s">
        <v>81</v>
      </c>
      <c r="E1293" s="2" t="str">
        <f>HYPERLINK("capsilon://?command=openfolder&amp;siteaddress=FAM.docvelocity-na8.net&amp;folderid=FX44A13A15-597F-C970-6112-B296204FE1D5","FX22044983")</f>
        <v>FX22044983</v>
      </c>
      <c r="F1293" t="s">
        <v>19</v>
      </c>
      <c r="G1293" t="s">
        <v>19</v>
      </c>
      <c r="H1293" t="s">
        <v>82</v>
      </c>
      <c r="I1293" t="s">
        <v>2825</v>
      </c>
      <c r="J1293">
        <v>28</v>
      </c>
      <c r="K1293" t="s">
        <v>84</v>
      </c>
      <c r="L1293" t="s">
        <v>85</v>
      </c>
      <c r="M1293" t="s">
        <v>86</v>
      </c>
      <c r="N1293">
        <v>2</v>
      </c>
      <c r="O1293" s="1">
        <v>44673.394560185188</v>
      </c>
      <c r="P1293" s="1">
        <v>44673.398715277777</v>
      </c>
      <c r="Q1293">
        <v>36</v>
      </c>
      <c r="R1293">
        <v>323</v>
      </c>
      <c r="S1293" t="b">
        <v>0</v>
      </c>
      <c r="T1293" t="s">
        <v>87</v>
      </c>
      <c r="U1293" t="b">
        <v>0</v>
      </c>
      <c r="V1293" t="s">
        <v>1708</v>
      </c>
      <c r="W1293" s="1">
        <v>44673.396527777775</v>
      </c>
      <c r="X1293">
        <v>148</v>
      </c>
      <c r="Y1293">
        <v>21</v>
      </c>
      <c r="Z1293">
        <v>0</v>
      </c>
      <c r="AA1293">
        <v>21</v>
      </c>
      <c r="AB1293">
        <v>0</v>
      </c>
      <c r="AC1293">
        <v>1</v>
      </c>
      <c r="AD1293">
        <v>7</v>
      </c>
      <c r="AE1293">
        <v>0</v>
      </c>
      <c r="AF1293">
        <v>0</v>
      </c>
      <c r="AG1293">
        <v>0</v>
      </c>
      <c r="AH1293" t="s">
        <v>442</v>
      </c>
      <c r="AI1293" s="1">
        <v>44673.398715277777</v>
      </c>
      <c r="AJ1293">
        <v>175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7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 x14ac:dyDescent="0.45">
      <c r="A1294" t="s">
        <v>2826</v>
      </c>
      <c r="B1294" t="s">
        <v>79</v>
      </c>
      <c r="C1294" t="s">
        <v>2167</v>
      </c>
      <c r="D1294" t="s">
        <v>81</v>
      </c>
      <c r="E1294" s="2" t="str">
        <f>HYPERLINK("capsilon://?command=openfolder&amp;siteaddress=FAM.docvelocity-na8.net&amp;folderid=FX44A13A15-597F-C970-6112-B296204FE1D5","FX22044983")</f>
        <v>FX22044983</v>
      </c>
      <c r="F1294" t="s">
        <v>19</v>
      </c>
      <c r="G1294" t="s">
        <v>19</v>
      </c>
      <c r="H1294" t="s">
        <v>82</v>
      </c>
      <c r="I1294" t="s">
        <v>2827</v>
      </c>
      <c r="J1294">
        <v>28</v>
      </c>
      <c r="K1294" t="s">
        <v>84</v>
      </c>
      <c r="L1294" t="s">
        <v>85</v>
      </c>
      <c r="M1294" t="s">
        <v>86</v>
      </c>
      <c r="N1294">
        <v>2</v>
      </c>
      <c r="O1294" s="1">
        <v>44673.394768518519</v>
      </c>
      <c r="P1294" s="1">
        <v>44673.400949074072</v>
      </c>
      <c r="Q1294">
        <v>171</v>
      </c>
      <c r="R1294">
        <v>363</v>
      </c>
      <c r="S1294" t="b">
        <v>0</v>
      </c>
      <c r="T1294" t="s">
        <v>87</v>
      </c>
      <c r="U1294" t="b">
        <v>0</v>
      </c>
      <c r="V1294" t="s">
        <v>1628</v>
      </c>
      <c r="W1294" s="1">
        <v>44673.397361111114</v>
      </c>
      <c r="X1294">
        <v>171</v>
      </c>
      <c r="Y1294">
        <v>21</v>
      </c>
      <c r="Z1294">
        <v>0</v>
      </c>
      <c r="AA1294">
        <v>21</v>
      </c>
      <c r="AB1294">
        <v>0</v>
      </c>
      <c r="AC1294">
        <v>2</v>
      </c>
      <c r="AD1294">
        <v>7</v>
      </c>
      <c r="AE1294">
        <v>0</v>
      </c>
      <c r="AF1294">
        <v>0</v>
      </c>
      <c r="AG1294">
        <v>0</v>
      </c>
      <c r="AH1294" t="s">
        <v>442</v>
      </c>
      <c r="AI1294" s="1">
        <v>44673.400949074072</v>
      </c>
      <c r="AJ1294">
        <v>192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7</v>
      </c>
      <c r="AQ1294">
        <v>0</v>
      </c>
      <c r="AR1294">
        <v>0</v>
      </c>
      <c r="AS1294">
        <v>0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 x14ac:dyDescent="0.45">
      <c r="A1295" t="s">
        <v>2828</v>
      </c>
      <c r="B1295" t="s">
        <v>79</v>
      </c>
      <c r="C1295" t="s">
        <v>2729</v>
      </c>
      <c r="D1295" t="s">
        <v>81</v>
      </c>
      <c r="E1295" s="2" t="str">
        <f t="shared" ref="E1295:E1302" si="30">HYPERLINK("capsilon://?command=openfolder&amp;siteaddress=FAM.docvelocity-na8.net&amp;folderid=FX8ED1F825-CFD9-3815-F4E8-DBD7B2BDABA3","FX22046560")</f>
        <v>FX22046560</v>
      </c>
      <c r="F1295" t="s">
        <v>19</v>
      </c>
      <c r="G1295" t="s">
        <v>19</v>
      </c>
      <c r="H1295" t="s">
        <v>82</v>
      </c>
      <c r="I1295" t="s">
        <v>2829</v>
      </c>
      <c r="J1295">
        <v>316</v>
      </c>
      <c r="K1295" t="s">
        <v>84</v>
      </c>
      <c r="L1295" t="s">
        <v>85</v>
      </c>
      <c r="M1295" t="s">
        <v>86</v>
      </c>
      <c r="N1295">
        <v>1</v>
      </c>
      <c r="O1295" s="1">
        <v>44673.437557870369</v>
      </c>
      <c r="P1295" s="1">
        <v>44673.445393518516</v>
      </c>
      <c r="Q1295">
        <v>356</v>
      </c>
      <c r="R1295">
        <v>321</v>
      </c>
      <c r="S1295" t="b">
        <v>0</v>
      </c>
      <c r="T1295" t="s">
        <v>87</v>
      </c>
      <c r="U1295" t="b">
        <v>0</v>
      </c>
      <c r="V1295" t="s">
        <v>419</v>
      </c>
      <c r="W1295" s="1">
        <v>44673.445393518516</v>
      </c>
      <c r="X1295">
        <v>261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316</v>
      </c>
      <c r="AE1295">
        <v>311</v>
      </c>
      <c r="AF1295">
        <v>0</v>
      </c>
      <c r="AG1295">
        <v>4</v>
      </c>
      <c r="AH1295" t="s">
        <v>87</v>
      </c>
      <c r="AI1295" t="s">
        <v>87</v>
      </c>
      <c r="AJ1295" t="s">
        <v>87</v>
      </c>
      <c r="AK1295" t="s">
        <v>87</v>
      </c>
      <c r="AL1295" t="s">
        <v>87</v>
      </c>
      <c r="AM1295" t="s">
        <v>87</v>
      </c>
      <c r="AN1295" t="s">
        <v>87</v>
      </c>
      <c r="AO1295" t="s">
        <v>87</v>
      </c>
      <c r="AP1295" t="s">
        <v>87</v>
      </c>
      <c r="AQ1295" t="s">
        <v>87</v>
      </c>
      <c r="AR1295" t="s">
        <v>87</v>
      </c>
      <c r="AS1295" t="s">
        <v>87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 x14ac:dyDescent="0.45">
      <c r="A1296" t="s">
        <v>2830</v>
      </c>
      <c r="B1296" t="s">
        <v>79</v>
      </c>
      <c r="C1296" t="s">
        <v>2729</v>
      </c>
      <c r="D1296" t="s">
        <v>81</v>
      </c>
      <c r="E1296" s="2" t="str">
        <f t="shared" si="30"/>
        <v>FX22046560</v>
      </c>
      <c r="F1296" t="s">
        <v>19</v>
      </c>
      <c r="G1296" t="s">
        <v>19</v>
      </c>
      <c r="H1296" t="s">
        <v>82</v>
      </c>
      <c r="I1296" t="s">
        <v>2831</v>
      </c>
      <c r="J1296">
        <v>28</v>
      </c>
      <c r="K1296" t="s">
        <v>84</v>
      </c>
      <c r="L1296" t="s">
        <v>85</v>
      </c>
      <c r="M1296" t="s">
        <v>86</v>
      </c>
      <c r="N1296">
        <v>1</v>
      </c>
      <c r="O1296" s="1">
        <v>44673.437905092593</v>
      </c>
      <c r="P1296" s="1">
        <v>44673.447627314818</v>
      </c>
      <c r="Q1296">
        <v>654</v>
      </c>
      <c r="R1296">
        <v>186</v>
      </c>
      <c r="S1296" t="b">
        <v>0</v>
      </c>
      <c r="T1296" t="s">
        <v>87</v>
      </c>
      <c r="U1296" t="b">
        <v>0</v>
      </c>
      <c r="V1296" t="s">
        <v>419</v>
      </c>
      <c r="W1296" s="1">
        <v>44673.447627314818</v>
      </c>
      <c r="X1296">
        <v>139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28</v>
      </c>
      <c r="AE1296">
        <v>21</v>
      </c>
      <c r="AF1296">
        <v>0</v>
      </c>
      <c r="AG1296">
        <v>2</v>
      </c>
      <c r="AH1296" t="s">
        <v>87</v>
      </c>
      <c r="AI1296" t="s">
        <v>87</v>
      </c>
      <c r="AJ1296" t="s">
        <v>87</v>
      </c>
      <c r="AK1296" t="s">
        <v>87</v>
      </c>
      <c r="AL1296" t="s">
        <v>87</v>
      </c>
      <c r="AM1296" t="s">
        <v>87</v>
      </c>
      <c r="AN1296" t="s">
        <v>87</v>
      </c>
      <c r="AO1296" t="s">
        <v>87</v>
      </c>
      <c r="AP1296" t="s">
        <v>87</v>
      </c>
      <c r="AQ1296" t="s">
        <v>87</v>
      </c>
      <c r="AR1296" t="s">
        <v>87</v>
      </c>
      <c r="AS1296" t="s">
        <v>87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 x14ac:dyDescent="0.45">
      <c r="A1297" t="s">
        <v>2832</v>
      </c>
      <c r="B1297" t="s">
        <v>79</v>
      </c>
      <c r="C1297" t="s">
        <v>2729</v>
      </c>
      <c r="D1297" t="s">
        <v>81</v>
      </c>
      <c r="E1297" s="2" t="str">
        <f t="shared" si="30"/>
        <v>FX22046560</v>
      </c>
      <c r="F1297" t="s">
        <v>19</v>
      </c>
      <c r="G1297" t="s">
        <v>19</v>
      </c>
      <c r="H1297" t="s">
        <v>82</v>
      </c>
      <c r="I1297" t="s">
        <v>2833</v>
      </c>
      <c r="J1297">
        <v>125</v>
      </c>
      <c r="K1297" t="s">
        <v>84</v>
      </c>
      <c r="L1297" t="s">
        <v>85</v>
      </c>
      <c r="M1297" t="s">
        <v>86</v>
      </c>
      <c r="N1297">
        <v>1</v>
      </c>
      <c r="O1297" s="1">
        <v>44673.442233796297</v>
      </c>
      <c r="P1297" s="1">
        <v>44673.446597222224</v>
      </c>
      <c r="Q1297">
        <v>225</v>
      </c>
      <c r="R1297">
        <v>152</v>
      </c>
      <c r="S1297" t="b">
        <v>0</v>
      </c>
      <c r="T1297" t="s">
        <v>87</v>
      </c>
      <c r="U1297" t="b">
        <v>0</v>
      </c>
      <c r="V1297" t="s">
        <v>660</v>
      </c>
      <c r="W1297" s="1">
        <v>44673.446597222224</v>
      </c>
      <c r="X1297">
        <v>98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125</v>
      </c>
      <c r="AE1297">
        <v>113</v>
      </c>
      <c r="AF1297">
        <v>0</v>
      </c>
      <c r="AG1297">
        <v>3</v>
      </c>
      <c r="AH1297" t="s">
        <v>87</v>
      </c>
      <c r="AI1297" t="s">
        <v>87</v>
      </c>
      <c r="AJ1297" t="s">
        <v>87</v>
      </c>
      <c r="AK1297" t="s">
        <v>87</v>
      </c>
      <c r="AL1297" t="s">
        <v>87</v>
      </c>
      <c r="AM1297" t="s">
        <v>87</v>
      </c>
      <c r="AN1297" t="s">
        <v>87</v>
      </c>
      <c r="AO1297" t="s">
        <v>87</v>
      </c>
      <c r="AP1297" t="s">
        <v>87</v>
      </c>
      <c r="AQ1297" t="s">
        <v>87</v>
      </c>
      <c r="AR1297" t="s">
        <v>87</v>
      </c>
      <c r="AS1297" t="s">
        <v>87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 x14ac:dyDescent="0.45">
      <c r="A1298" t="s">
        <v>2834</v>
      </c>
      <c r="B1298" t="s">
        <v>79</v>
      </c>
      <c r="C1298" t="s">
        <v>2729</v>
      </c>
      <c r="D1298" t="s">
        <v>81</v>
      </c>
      <c r="E1298" s="2" t="str">
        <f t="shared" si="30"/>
        <v>FX22046560</v>
      </c>
      <c r="F1298" t="s">
        <v>19</v>
      </c>
      <c r="G1298" t="s">
        <v>19</v>
      </c>
      <c r="H1298" t="s">
        <v>82</v>
      </c>
      <c r="I1298" t="s">
        <v>2835</v>
      </c>
      <c r="J1298">
        <v>141</v>
      </c>
      <c r="K1298" t="s">
        <v>84</v>
      </c>
      <c r="L1298" t="s">
        <v>85</v>
      </c>
      <c r="M1298" t="s">
        <v>86</v>
      </c>
      <c r="N1298">
        <v>1</v>
      </c>
      <c r="O1298" s="1">
        <v>44673.443912037037</v>
      </c>
      <c r="P1298" s="1">
        <v>44673.451840277776</v>
      </c>
      <c r="Q1298">
        <v>495</v>
      </c>
      <c r="R1298">
        <v>190</v>
      </c>
      <c r="S1298" t="b">
        <v>0</v>
      </c>
      <c r="T1298" t="s">
        <v>87</v>
      </c>
      <c r="U1298" t="b">
        <v>0</v>
      </c>
      <c r="V1298" t="s">
        <v>660</v>
      </c>
      <c r="W1298" s="1">
        <v>44673.451840277776</v>
      </c>
      <c r="X1298">
        <v>145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141</v>
      </c>
      <c r="AE1298">
        <v>129</v>
      </c>
      <c r="AF1298">
        <v>0</v>
      </c>
      <c r="AG1298">
        <v>6</v>
      </c>
      <c r="AH1298" t="s">
        <v>87</v>
      </c>
      <c r="AI1298" t="s">
        <v>87</v>
      </c>
      <c r="AJ1298" t="s">
        <v>87</v>
      </c>
      <c r="AK1298" t="s">
        <v>87</v>
      </c>
      <c r="AL1298" t="s">
        <v>87</v>
      </c>
      <c r="AM1298" t="s">
        <v>87</v>
      </c>
      <c r="AN1298" t="s">
        <v>87</v>
      </c>
      <c r="AO1298" t="s">
        <v>87</v>
      </c>
      <c r="AP1298" t="s">
        <v>87</v>
      </c>
      <c r="AQ1298" t="s">
        <v>87</v>
      </c>
      <c r="AR1298" t="s">
        <v>87</v>
      </c>
      <c r="AS1298" t="s">
        <v>87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 x14ac:dyDescent="0.45">
      <c r="A1299" t="s">
        <v>2836</v>
      </c>
      <c r="B1299" t="s">
        <v>79</v>
      </c>
      <c r="C1299" t="s">
        <v>2729</v>
      </c>
      <c r="D1299" t="s">
        <v>81</v>
      </c>
      <c r="E1299" s="2" t="str">
        <f t="shared" si="30"/>
        <v>FX22046560</v>
      </c>
      <c r="F1299" t="s">
        <v>19</v>
      </c>
      <c r="G1299" t="s">
        <v>19</v>
      </c>
      <c r="H1299" t="s">
        <v>82</v>
      </c>
      <c r="I1299" t="s">
        <v>2829</v>
      </c>
      <c r="J1299">
        <v>388</v>
      </c>
      <c r="K1299" t="s">
        <v>84</v>
      </c>
      <c r="L1299" t="s">
        <v>85</v>
      </c>
      <c r="M1299" t="s">
        <v>86</v>
      </c>
      <c r="N1299">
        <v>2</v>
      </c>
      <c r="O1299" s="1">
        <v>44673.446134259262</v>
      </c>
      <c r="P1299" s="1">
        <v>44673.463518518518</v>
      </c>
      <c r="Q1299">
        <v>22</v>
      </c>
      <c r="R1299">
        <v>1480</v>
      </c>
      <c r="S1299" t="b">
        <v>0</v>
      </c>
      <c r="T1299" t="s">
        <v>87</v>
      </c>
      <c r="U1299" t="b">
        <v>1</v>
      </c>
      <c r="V1299" t="s">
        <v>158</v>
      </c>
      <c r="W1299" s="1">
        <v>44673.453668981485</v>
      </c>
      <c r="X1299">
        <v>648</v>
      </c>
      <c r="Y1299">
        <v>368</v>
      </c>
      <c r="Z1299">
        <v>0</v>
      </c>
      <c r="AA1299">
        <v>368</v>
      </c>
      <c r="AB1299">
        <v>0</v>
      </c>
      <c r="AC1299">
        <v>3</v>
      </c>
      <c r="AD1299">
        <v>20</v>
      </c>
      <c r="AE1299">
        <v>0</v>
      </c>
      <c r="AF1299">
        <v>0</v>
      </c>
      <c r="AG1299">
        <v>0</v>
      </c>
      <c r="AH1299" t="s">
        <v>442</v>
      </c>
      <c r="AI1299" s="1">
        <v>44673.463518518518</v>
      </c>
      <c r="AJ1299">
        <v>832</v>
      </c>
      <c r="AK1299">
        <v>1</v>
      </c>
      <c r="AL1299">
        <v>0</v>
      </c>
      <c r="AM1299">
        <v>1</v>
      </c>
      <c r="AN1299">
        <v>92</v>
      </c>
      <c r="AO1299">
        <v>1</v>
      </c>
      <c r="AP1299">
        <v>19</v>
      </c>
      <c r="AQ1299">
        <v>0</v>
      </c>
      <c r="AR1299">
        <v>0</v>
      </c>
      <c r="AS1299">
        <v>0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 x14ac:dyDescent="0.45">
      <c r="A1300" t="s">
        <v>2837</v>
      </c>
      <c r="B1300" t="s">
        <v>79</v>
      </c>
      <c r="C1300" t="s">
        <v>2729</v>
      </c>
      <c r="D1300" t="s">
        <v>81</v>
      </c>
      <c r="E1300" s="2" t="str">
        <f t="shared" si="30"/>
        <v>FX22046560</v>
      </c>
      <c r="F1300" t="s">
        <v>19</v>
      </c>
      <c r="G1300" t="s">
        <v>19</v>
      </c>
      <c r="H1300" t="s">
        <v>82</v>
      </c>
      <c r="I1300" t="s">
        <v>2833</v>
      </c>
      <c r="J1300">
        <v>153</v>
      </c>
      <c r="K1300" t="s">
        <v>84</v>
      </c>
      <c r="L1300" t="s">
        <v>85</v>
      </c>
      <c r="M1300" t="s">
        <v>86</v>
      </c>
      <c r="N1300">
        <v>2</v>
      </c>
      <c r="O1300" s="1">
        <v>44673.447372685187</v>
      </c>
      <c r="P1300" s="1">
        <v>44673.466273148151</v>
      </c>
      <c r="Q1300">
        <v>1251</v>
      </c>
      <c r="R1300">
        <v>382</v>
      </c>
      <c r="S1300" t="b">
        <v>0</v>
      </c>
      <c r="T1300" t="s">
        <v>87</v>
      </c>
      <c r="U1300" t="b">
        <v>1</v>
      </c>
      <c r="V1300" t="s">
        <v>660</v>
      </c>
      <c r="W1300" s="1">
        <v>44673.450150462966</v>
      </c>
      <c r="X1300">
        <v>238</v>
      </c>
      <c r="Y1300">
        <v>134</v>
      </c>
      <c r="Z1300">
        <v>0</v>
      </c>
      <c r="AA1300">
        <v>134</v>
      </c>
      <c r="AB1300">
        <v>0</v>
      </c>
      <c r="AC1300">
        <v>1</v>
      </c>
      <c r="AD1300">
        <v>19</v>
      </c>
      <c r="AE1300">
        <v>0</v>
      </c>
      <c r="AF1300">
        <v>0</v>
      </c>
      <c r="AG1300">
        <v>0</v>
      </c>
      <c r="AH1300" t="s">
        <v>413</v>
      </c>
      <c r="AI1300" s="1">
        <v>44673.466273148151</v>
      </c>
      <c r="AJ1300">
        <v>135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19</v>
      </c>
      <c r="AQ1300">
        <v>0</v>
      </c>
      <c r="AR1300">
        <v>0</v>
      </c>
      <c r="AS1300">
        <v>0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 x14ac:dyDescent="0.45">
      <c r="A1301" t="s">
        <v>2838</v>
      </c>
      <c r="B1301" t="s">
        <v>79</v>
      </c>
      <c r="C1301" t="s">
        <v>2729</v>
      </c>
      <c r="D1301" t="s">
        <v>81</v>
      </c>
      <c r="E1301" s="2" t="str">
        <f t="shared" si="30"/>
        <v>FX22046560</v>
      </c>
      <c r="F1301" t="s">
        <v>19</v>
      </c>
      <c r="G1301" t="s">
        <v>19</v>
      </c>
      <c r="H1301" t="s">
        <v>82</v>
      </c>
      <c r="I1301" t="s">
        <v>2831</v>
      </c>
      <c r="J1301">
        <v>56</v>
      </c>
      <c r="K1301" t="s">
        <v>84</v>
      </c>
      <c r="L1301" t="s">
        <v>85</v>
      </c>
      <c r="M1301" t="s">
        <v>86</v>
      </c>
      <c r="N1301">
        <v>2</v>
      </c>
      <c r="O1301" s="1">
        <v>44673.448391203703</v>
      </c>
      <c r="P1301" s="1">
        <v>44673.467476851853</v>
      </c>
      <c r="Q1301">
        <v>1334</v>
      </c>
      <c r="R1301">
        <v>315</v>
      </c>
      <c r="S1301" t="b">
        <v>0</v>
      </c>
      <c r="T1301" t="s">
        <v>87</v>
      </c>
      <c r="U1301" t="b">
        <v>1</v>
      </c>
      <c r="V1301" t="s">
        <v>148</v>
      </c>
      <c r="W1301" s="1">
        <v>44673.450891203705</v>
      </c>
      <c r="X1301">
        <v>212</v>
      </c>
      <c r="Y1301">
        <v>42</v>
      </c>
      <c r="Z1301">
        <v>0</v>
      </c>
      <c r="AA1301">
        <v>42</v>
      </c>
      <c r="AB1301">
        <v>0</v>
      </c>
      <c r="AC1301">
        <v>0</v>
      </c>
      <c r="AD1301">
        <v>14</v>
      </c>
      <c r="AE1301">
        <v>0</v>
      </c>
      <c r="AF1301">
        <v>0</v>
      </c>
      <c r="AG1301">
        <v>0</v>
      </c>
      <c r="AH1301" t="s">
        <v>413</v>
      </c>
      <c r="AI1301" s="1">
        <v>44673.467476851853</v>
      </c>
      <c r="AJ1301">
        <v>103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14</v>
      </c>
      <c r="AQ1301">
        <v>0</v>
      </c>
      <c r="AR1301">
        <v>0</v>
      </c>
      <c r="AS1301">
        <v>0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 x14ac:dyDescent="0.45">
      <c r="A1302" t="s">
        <v>2839</v>
      </c>
      <c r="B1302" t="s">
        <v>79</v>
      </c>
      <c r="C1302" t="s">
        <v>2729</v>
      </c>
      <c r="D1302" t="s">
        <v>81</v>
      </c>
      <c r="E1302" s="2" t="str">
        <f t="shared" si="30"/>
        <v>FX22046560</v>
      </c>
      <c r="F1302" t="s">
        <v>19</v>
      </c>
      <c r="G1302" t="s">
        <v>19</v>
      </c>
      <c r="H1302" t="s">
        <v>82</v>
      </c>
      <c r="I1302" t="s">
        <v>2835</v>
      </c>
      <c r="J1302">
        <v>245</v>
      </c>
      <c r="K1302" t="s">
        <v>84</v>
      </c>
      <c r="L1302" t="s">
        <v>85</v>
      </c>
      <c r="M1302" t="s">
        <v>86</v>
      </c>
      <c r="N1302">
        <v>2</v>
      </c>
      <c r="O1302" s="1">
        <v>44673.4528587963</v>
      </c>
      <c r="P1302" s="1">
        <v>44673.506608796299</v>
      </c>
      <c r="Q1302">
        <v>2754</v>
      </c>
      <c r="R1302">
        <v>1890</v>
      </c>
      <c r="S1302" t="b">
        <v>0</v>
      </c>
      <c r="T1302" t="s">
        <v>87</v>
      </c>
      <c r="U1302" t="b">
        <v>1</v>
      </c>
      <c r="V1302" t="s">
        <v>1708</v>
      </c>
      <c r="W1302" s="1">
        <v>44673.464108796295</v>
      </c>
      <c r="X1302">
        <v>590</v>
      </c>
      <c r="Y1302">
        <v>197</v>
      </c>
      <c r="Z1302">
        <v>0</v>
      </c>
      <c r="AA1302">
        <v>197</v>
      </c>
      <c r="AB1302">
        <v>0</v>
      </c>
      <c r="AC1302">
        <v>5</v>
      </c>
      <c r="AD1302">
        <v>48</v>
      </c>
      <c r="AE1302">
        <v>0</v>
      </c>
      <c r="AF1302">
        <v>0</v>
      </c>
      <c r="AG1302">
        <v>0</v>
      </c>
      <c r="AH1302" t="s">
        <v>182</v>
      </c>
      <c r="AI1302" s="1">
        <v>44673.506608796299</v>
      </c>
      <c r="AJ1302">
        <v>1075</v>
      </c>
      <c r="AK1302">
        <v>7</v>
      </c>
      <c r="AL1302">
        <v>0</v>
      </c>
      <c r="AM1302">
        <v>7</v>
      </c>
      <c r="AN1302">
        <v>0</v>
      </c>
      <c r="AO1302">
        <v>7</v>
      </c>
      <c r="AP1302">
        <v>41</v>
      </c>
      <c r="AQ1302">
        <v>0</v>
      </c>
      <c r="AR1302">
        <v>0</v>
      </c>
      <c r="AS1302">
        <v>0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 x14ac:dyDescent="0.45">
      <c r="A1303" t="s">
        <v>2840</v>
      </c>
      <c r="B1303" t="s">
        <v>79</v>
      </c>
      <c r="C1303" t="s">
        <v>2841</v>
      </c>
      <c r="D1303" t="s">
        <v>81</v>
      </c>
      <c r="E1303" s="2" t="str">
        <f>HYPERLINK("capsilon://?command=openfolder&amp;siteaddress=FAM.docvelocity-na8.net&amp;folderid=FXA5BA1D45-0770-0277-2BF9-DA4A2784509E","FX22048181")</f>
        <v>FX22048181</v>
      </c>
      <c r="F1303" t="s">
        <v>19</v>
      </c>
      <c r="G1303" t="s">
        <v>19</v>
      </c>
      <c r="H1303" t="s">
        <v>82</v>
      </c>
      <c r="I1303" t="s">
        <v>2842</v>
      </c>
      <c r="J1303">
        <v>252</v>
      </c>
      <c r="K1303" t="s">
        <v>84</v>
      </c>
      <c r="L1303" t="s">
        <v>85</v>
      </c>
      <c r="M1303" t="s">
        <v>86</v>
      </c>
      <c r="N1303">
        <v>1</v>
      </c>
      <c r="O1303" s="1">
        <v>44673.459745370368</v>
      </c>
      <c r="P1303" s="1">
        <v>44673.468495370369</v>
      </c>
      <c r="Q1303">
        <v>315</v>
      </c>
      <c r="R1303">
        <v>441</v>
      </c>
      <c r="S1303" t="b">
        <v>0</v>
      </c>
      <c r="T1303" t="s">
        <v>87</v>
      </c>
      <c r="U1303" t="b">
        <v>0</v>
      </c>
      <c r="V1303" t="s">
        <v>1628</v>
      </c>
      <c r="W1303" s="1">
        <v>44673.468495370369</v>
      </c>
      <c r="X1303">
        <v>388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252</v>
      </c>
      <c r="AE1303">
        <v>233</v>
      </c>
      <c r="AF1303">
        <v>0</v>
      </c>
      <c r="AG1303">
        <v>7</v>
      </c>
      <c r="AH1303" t="s">
        <v>87</v>
      </c>
      <c r="AI1303" t="s">
        <v>87</v>
      </c>
      <c r="AJ1303" t="s">
        <v>87</v>
      </c>
      <c r="AK1303" t="s">
        <v>87</v>
      </c>
      <c r="AL1303" t="s">
        <v>87</v>
      </c>
      <c r="AM1303" t="s">
        <v>87</v>
      </c>
      <c r="AN1303" t="s">
        <v>87</v>
      </c>
      <c r="AO1303" t="s">
        <v>87</v>
      </c>
      <c r="AP1303" t="s">
        <v>87</v>
      </c>
      <c r="AQ1303" t="s">
        <v>87</v>
      </c>
      <c r="AR1303" t="s">
        <v>87</v>
      </c>
      <c r="AS1303" t="s">
        <v>87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 x14ac:dyDescent="0.45">
      <c r="A1304" t="s">
        <v>2843</v>
      </c>
      <c r="B1304" t="s">
        <v>79</v>
      </c>
      <c r="C1304" t="s">
        <v>2844</v>
      </c>
      <c r="D1304" t="s">
        <v>81</v>
      </c>
      <c r="E1304" s="2" t="str">
        <f>HYPERLINK("capsilon://?command=openfolder&amp;siteaddress=FAM.docvelocity-na8.net&amp;folderid=FXA7DE5D6C-0A60-BD30-397B-1A15071BFAFB","FX22048010")</f>
        <v>FX22048010</v>
      </c>
      <c r="F1304" t="s">
        <v>19</v>
      </c>
      <c r="G1304" t="s">
        <v>19</v>
      </c>
      <c r="H1304" t="s">
        <v>82</v>
      </c>
      <c r="I1304" t="s">
        <v>2845</v>
      </c>
      <c r="J1304">
        <v>443</v>
      </c>
      <c r="K1304" t="s">
        <v>84</v>
      </c>
      <c r="L1304" t="s">
        <v>85</v>
      </c>
      <c r="M1304" t="s">
        <v>86</v>
      </c>
      <c r="N1304">
        <v>1</v>
      </c>
      <c r="O1304" s="1">
        <v>44673.464016203703</v>
      </c>
      <c r="P1304" s="1">
        <v>44673.509039351855</v>
      </c>
      <c r="Q1304">
        <v>2133</v>
      </c>
      <c r="R1304">
        <v>1757</v>
      </c>
      <c r="S1304" t="b">
        <v>0</v>
      </c>
      <c r="T1304" t="s">
        <v>87</v>
      </c>
      <c r="U1304" t="b">
        <v>0</v>
      </c>
      <c r="V1304" t="s">
        <v>180</v>
      </c>
      <c r="W1304" s="1">
        <v>44673.509039351855</v>
      </c>
      <c r="X1304">
        <v>1622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443</v>
      </c>
      <c r="AE1304">
        <v>419</v>
      </c>
      <c r="AF1304">
        <v>0</v>
      </c>
      <c r="AG1304">
        <v>18</v>
      </c>
      <c r="AH1304" t="s">
        <v>87</v>
      </c>
      <c r="AI1304" t="s">
        <v>87</v>
      </c>
      <c r="AJ1304" t="s">
        <v>87</v>
      </c>
      <c r="AK1304" t="s">
        <v>87</v>
      </c>
      <c r="AL1304" t="s">
        <v>87</v>
      </c>
      <c r="AM1304" t="s">
        <v>87</v>
      </c>
      <c r="AN1304" t="s">
        <v>87</v>
      </c>
      <c r="AO1304" t="s">
        <v>87</v>
      </c>
      <c r="AP1304" t="s">
        <v>87</v>
      </c>
      <c r="AQ1304" t="s">
        <v>87</v>
      </c>
      <c r="AR1304" t="s">
        <v>87</v>
      </c>
      <c r="AS1304" t="s">
        <v>87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 x14ac:dyDescent="0.45">
      <c r="A1305" t="s">
        <v>2846</v>
      </c>
      <c r="B1305" t="s">
        <v>79</v>
      </c>
      <c r="C1305" t="s">
        <v>2458</v>
      </c>
      <c r="D1305" t="s">
        <v>81</v>
      </c>
      <c r="E1305" s="2" t="str">
        <f>HYPERLINK("capsilon://?command=openfolder&amp;siteaddress=FAM.docvelocity-na8.net&amp;folderid=FXCBA6BF74-ABDB-94A5-6DB6-9FAD4D63CEB1","FX22047086")</f>
        <v>FX22047086</v>
      </c>
      <c r="F1305" t="s">
        <v>19</v>
      </c>
      <c r="G1305" t="s">
        <v>19</v>
      </c>
      <c r="H1305" t="s">
        <v>82</v>
      </c>
      <c r="I1305" t="s">
        <v>2847</v>
      </c>
      <c r="J1305">
        <v>0</v>
      </c>
      <c r="K1305" t="s">
        <v>84</v>
      </c>
      <c r="L1305" t="s">
        <v>85</v>
      </c>
      <c r="M1305" t="s">
        <v>86</v>
      </c>
      <c r="N1305">
        <v>2</v>
      </c>
      <c r="O1305" s="1">
        <v>44673.469421296293</v>
      </c>
      <c r="P1305" s="1">
        <v>44673.495636574073</v>
      </c>
      <c r="Q1305">
        <v>1959</v>
      </c>
      <c r="R1305">
        <v>306</v>
      </c>
      <c r="S1305" t="b">
        <v>0</v>
      </c>
      <c r="T1305" t="s">
        <v>87</v>
      </c>
      <c r="U1305" t="b">
        <v>0</v>
      </c>
      <c r="V1305" t="s">
        <v>148</v>
      </c>
      <c r="W1305" s="1">
        <v>44673.471574074072</v>
      </c>
      <c r="X1305">
        <v>179</v>
      </c>
      <c r="Y1305">
        <v>9</v>
      </c>
      <c r="Z1305">
        <v>0</v>
      </c>
      <c r="AA1305">
        <v>9</v>
      </c>
      <c r="AB1305">
        <v>0</v>
      </c>
      <c r="AC1305">
        <v>1</v>
      </c>
      <c r="AD1305">
        <v>-9</v>
      </c>
      <c r="AE1305">
        <v>0</v>
      </c>
      <c r="AF1305">
        <v>0</v>
      </c>
      <c r="AG1305">
        <v>0</v>
      </c>
      <c r="AH1305" t="s">
        <v>190</v>
      </c>
      <c r="AI1305" s="1">
        <v>44673.495636574073</v>
      </c>
      <c r="AJ1305">
        <v>127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-9</v>
      </c>
      <c r="AQ1305">
        <v>0</v>
      </c>
      <c r="AR1305">
        <v>0</v>
      </c>
      <c r="AS1305">
        <v>0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 x14ac:dyDescent="0.45">
      <c r="A1306" t="s">
        <v>2848</v>
      </c>
      <c r="B1306" t="s">
        <v>79</v>
      </c>
      <c r="C1306" t="s">
        <v>2841</v>
      </c>
      <c r="D1306" t="s">
        <v>81</v>
      </c>
      <c r="E1306" s="2" t="str">
        <f>HYPERLINK("capsilon://?command=openfolder&amp;siteaddress=FAM.docvelocity-na8.net&amp;folderid=FXA5BA1D45-0770-0277-2BF9-DA4A2784509E","FX22048181")</f>
        <v>FX22048181</v>
      </c>
      <c r="F1306" t="s">
        <v>19</v>
      </c>
      <c r="G1306" t="s">
        <v>19</v>
      </c>
      <c r="H1306" t="s">
        <v>82</v>
      </c>
      <c r="I1306" t="s">
        <v>2842</v>
      </c>
      <c r="J1306">
        <v>360</v>
      </c>
      <c r="K1306" t="s">
        <v>84</v>
      </c>
      <c r="L1306" t="s">
        <v>85</v>
      </c>
      <c r="M1306" t="s">
        <v>86</v>
      </c>
      <c r="N1306">
        <v>2</v>
      </c>
      <c r="O1306" s="1">
        <v>44673.469537037039</v>
      </c>
      <c r="P1306" s="1">
        <v>44673.565798611111</v>
      </c>
      <c r="Q1306">
        <v>819</v>
      </c>
      <c r="R1306">
        <v>7498</v>
      </c>
      <c r="S1306" t="b">
        <v>0</v>
      </c>
      <c r="T1306" t="s">
        <v>87</v>
      </c>
      <c r="U1306" t="b">
        <v>1</v>
      </c>
      <c r="V1306" t="s">
        <v>531</v>
      </c>
      <c r="W1306" s="1">
        <v>44673.516817129632</v>
      </c>
      <c r="X1306">
        <v>3448</v>
      </c>
      <c r="Y1306">
        <v>301</v>
      </c>
      <c r="Z1306">
        <v>0</v>
      </c>
      <c r="AA1306">
        <v>301</v>
      </c>
      <c r="AB1306">
        <v>10</v>
      </c>
      <c r="AC1306">
        <v>155</v>
      </c>
      <c r="AD1306">
        <v>59</v>
      </c>
      <c r="AE1306">
        <v>0</v>
      </c>
      <c r="AF1306">
        <v>0</v>
      </c>
      <c r="AG1306">
        <v>0</v>
      </c>
      <c r="AH1306" t="s">
        <v>182</v>
      </c>
      <c r="AI1306" s="1">
        <v>44673.565798611111</v>
      </c>
      <c r="AJ1306">
        <v>257</v>
      </c>
      <c r="AK1306">
        <v>0</v>
      </c>
      <c r="AL1306">
        <v>0</v>
      </c>
      <c r="AM1306">
        <v>0</v>
      </c>
      <c r="AN1306">
        <v>205</v>
      </c>
      <c r="AO1306">
        <v>0</v>
      </c>
      <c r="AP1306">
        <v>59</v>
      </c>
      <c r="AQ1306">
        <v>0</v>
      </c>
      <c r="AR1306">
        <v>0</v>
      </c>
      <c r="AS1306">
        <v>0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 x14ac:dyDescent="0.45">
      <c r="A1307" t="s">
        <v>2849</v>
      </c>
      <c r="B1307" t="s">
        <v>79</v>
      </c>
      <c r="C1307" t="s">
        <v>2850</v>
      </c>
      <c r="D1307" t="s">
        <v>81</v>
      </c>
      <c r="E1307" s="2" t="str">
        <f>HYPERLINK("capsilon://?command=openfolder&amp;siteaddress=FAM.docvelocity-na8.net&amp;folderid=FX036990CC-8732-F180-A5BF-8AC34C7545A1","FX22044548")</f>
        <v>FX22044548</v>
      </c>
      <c r="F1307" t="s">
        <v>19</v>
      </c>
      <c r="G1307" t="s">
        <v>19</v>
      </c>
      <c r="H1307" t="s">
        <v>82</v>
      </c>
      <c r="I1307" t="s">
        <v>2851</v>
      </c>
      <c r="J1307">
        <v>163</v>
      </c>
      <c r="K1307" t="s">
        <v>84</v>
      </c>
      <c r="L1307" t="s">
        <v>85</v>
      </c>
      <c r="M1307" t="s">
        <v>86</v>
      </c>
      <c r="N1307">
        <v>1</v>
      </c>
      <c r="O1307" s="1">
        <v>44673.470219907409</v>
      </c>
      <c r="P1307" s="1">
        <v>44673.493773148148</v>
      </c>
      <c r="Q1307">
        <v>1662</v>
      </c>
      <c r="R1307">
        <v>373</v>
      </c>
      <c r="S1307" t="b">
        <v>0</v>
      </c>
      <c r="T1307" t="s">
        <v>87</v>
      </c>
      <c r="U1307" t="b">
        <v>0</v>
      </c>
      <c r="V1307" t="s">
        <v>88</v>
      </c>
      <c r="W1307" s="1">
        <v>44673.493773148148</v>
      </c>
      <c r="X1307">
        <v>267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163</v>
      </c>
      <c r="AE1307">
        <v>139</v>
      </c>
      <c r="AF1307">
        <v>0</v>
      </c>
      <c r="AG1307">
        <v>5</v>
      </c>
      <c r="AH1307" t="s">
        <v>87</v>
      </c>
      <c r="AI1307" t="s">
        <v>87</v>
      </c>
      <c r="AJ1307" t="s">
        <v>87</v>
      </c>
      <c r="AK1307" t="s">
        <v>87</v>
      </c>
      <c r="AL1307" t="s">
        <v>87</v>
      </c>
      <c r="AM1307" t="s">
        <v>87</v>
      </c>
      <c r="AN1307" t="s">
        <v>87</v>
      </c>
      <c r="AO1307" t="s">
        <v>87</v>
      </c>
      <c r="AP1307" t="s">
        <v>87</v>
      </c>
      <c r="AQ1307" t="s">
        <v>87</v>
      </c>
      <c r="AR1307" t="s">
        <v>87</v>
      </c>
      <c r="AS1307" t="s">
        <v>87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 x14ac:dyDescent="0.45">
      <c r="A1308" t="s">
        <v>2852</v>
      </c>
      <c r="B1308" t="s">
        <v>79</v>
      </c>
      <c r="C1308" t="s">
        <v>2853</v>
      </c>
      <c r="D1308" t="s">
        <v>81</v>
      </c>
      <c r="E1308" s="2" t="str">
        <f>HYPERLINK("capsilon://?command=openfolder&amp;siteaddress=FAM.docvelocity-na8.net&amp;folderid=FX8739E3D0-E229-8408-DD8B-58BF2ADA864F","FX22047417")</f>
        <v>FX22047417</v>
      </c>
      <c r="F1308" t="s">
        <v>19</v>
      </c>
      <c r="G1308" t="s">
        <v>19</v>
      </c>
      <c r="H1308" t="s">
        <v>82</v>
      </c>
      <c r="I1308" t="s">
        <v>2854</v>
      </c>
      <c r="J1308">
        <v>62</v>
      </c>
      <c r="K1308" t="s">
        <v>84</v>
      </c>
      <c r="L1308" t="s">
        <v>85</v>
      </c>
      <c r="M1308" t="s">
        <v>86</v>
      </c>
      <c r="N1308">
        <v>2</v>
      </c>
      <c r="O1308" s="1">
        <v>44673.470613425925</v>
      </c>
      <c r="P1308" s="1">
        <v>44673.497083333335</v>
      </c>
      <c r="Q1308">
        <v>1593</v>
      </c>
      <c r="R1308">
        <v>694</v>
      </c>
      <c r="S1308" t="b">
        <v>0</v>
      </c>
      <c r="T1308" t="s">
        <v>87</v>
      </c>
      <c r="U1308" t="b">
        <v>0</v>
      </c>
      <c r="V1308" t="s">
        <v>1549</v>
      </c>
      <c r="W1308" s="1">
        <v>44673.483067129629</v>
      </c>
      <c r="X1308">
        <v>541</v>
      </c>
      <c r="Y1308">
        <v>33</v>
      </c>
      <c r="Z1308">
        <v>0</v>
      </c>
      <c r="AA1308">
        <v>33</v>
      </c>
      <c r="AB1308">
        <v>0</v>
      </c>
      <c r="AC1308">
        <v>2</v>
      </c>
      <c r="AD1308">
        <v>29</v>
      </c>
      <c r="AE1308">
        <v>0</v>
      </c>
      <c r="AF1308">
        <v>0</v>
      </c>
      <c r="AG1308">
        <v>0</v>
      </c>
      <c r="AH1308" t="s">
        <v>190</v>
      </c>
      <c r="AI1308" s="1">
        <v>44673.497083333335</v>
      </c>
      <c r="AJ1308">
        <v>125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29</v>
      </c>
      <c r="AQ1308">
        <v>0</v>
      </c>
      <c r="AR1308">
        <v>0</v>
      </c>
      <c r="AS1308">
        <v>0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 x14ac:dyDescent="0.45">
      <c r="A1309" t="s">
        <v>2855</v>
      </c>
      <c r="B1309" t="s">
        <v>79</v>
      </c>
      <c r="C1309" t="s">
        <v>2853</v>
      </c>
      <c r="D1309" t="s">
        <v>81</v>
      </c>
      <c r="E1309" s="2" t="str">
        <f>HYPERLINK("capsilon://?command=openfolder&amp;siteaddress=FAM.docvelocity-na8.net&amp;folderid=FX8739E3D0-E229-8408-DD8B-58BF2ADA864F","FX22047417")</f>
        <v>FX22047417</v>
      </c>
      <c r="F1309" t="s">
        <v>19</v>
      </c>
      <c r="G1309" t="s">
        <v>19</v>
      </c>
      <c r="H1309" t="s">
        <v>82</v>
      </c>
      <c r="I1309" t="s">
        <v>2856</v>
      </c>
      <c r="J1309">
        <v>28</v>
      </c>
      <c r="K1309" t="s">
        <v>84</v>
      </c>
      <c r="L1309" t="s">
        <v>85</v>
      </c>
      <c r="M1309" t="s">
        <v>86</v>
      </c>
      <c r="N1309">
        <v>2</v>
      </c>
      <c r="O1309" s="1">
        <v>44673.471076388887</v>
      </c>
      <c r="P1309" s="1">
        <v>44673.501574074071</v>
      </c>
      <c r="Q1309">
        <v>1957</v>
      </c>
      <c r="R1309">
        <v>678</v>
      </c>
      <c r="S1309" t="b">
        <v>0</v>
      </c>
      <c r="T1309" t="s">
        <v>87</v>
      </c>
      <c r="U1309" t="b">
        <v>0</v>
      </c>
      <c r="V1309" t="s">
        <v>148</v>
      </c>
      <c r="W1309" s="1">
        <v>44673.478750000002</v>
      </c>
      <c r="X1309">
        <v>277</v>
      </c>
      <c r="Y1309">
        <v>21</v>
      </c>
      <c r="Z1309">
        <v>0</v>
      </c>
      <c r="AA1309">
        <v>21</v>
      </c>
      <c r="AB1309">
        <v>0</v>
      </c>
      <c r="AC1309">
        <v>1</v>
      </c>
      <c r="AD1309">
        <v>7</v>
      </c>
      <c r="AE1309">
        <v>0</v>
      </c>
      <c r="AF1309">
        <v>0</v>
      </c>
      <c r="AG1309">
        <v>0</v>
      </c>
      <c r="AH1309" t="s">
        <v>479</v>
      </c>
      <c r="AI1309" s="1">
        <v>44673.501574074071</v>
      </c>
      <c r="AJ1309">
        <v>401</v>
      </c>
      <c r="AK1309">
        <v>4</v>
      </c>
      <c r="AL1309">
        <v>0</v>
      </c>
      <c r="AM1309">
        <v>4</v>
      </c>
      <c r="AN1309">
        <v>0</v>
      </c>
      <c r="AO1309">
        <v>3</v>
      </c>
      <c r="AP1309">
        <v>3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 x14ac:dyDescent="0.45">
      <c r="A1310" t="s">
        <v>2857</v>
      </c>
      <c r="B1310" t="s">
        <v>79</v>
      </c>
      <c r="C1310" t="s">
        <v>2695</v>
      </c>
      <c r="D1310" t="s">
        <v>81</v>
      </c>
      <c r="E1310" s="2" t="str">
        <f>HYPERLINK("capsilon://?command=openfolder&amp;siteaddress=FAM.docvelocity-na8.net&amp;folderid=FXE6770EBF-23EB-39AE-8C8D-F91218420D5C","FX22045702")</f>
        <v>FX22045702</v>
      </c>
      <c r="F1310" t="s">
        <v>19</v>
      </c>
      <c r="G1310" t="s">
        <v>19</v>
      </c>
      <c r="H1310" t="s">
        <v>82</v>
      </c>
      <c r="I1310" t="s">
        <v>2858</v>
      </c>
      <c r="J1310">
        <v>0</v>
      </c>
      <c r="K1310" t="s">
        <v>84</v>
      </c>
      <c r="L1310" t="s">
        <v>85</v>
      </c>
      <c r="M1310" t="s">
        <v>86</v>
      </c>
      <c r="N1310">
        <v>2</v>
      </c>
      <c r="O1310" s="1">
        <v>44673.485185185185</v>
      </c>
      <c r="P1310" s="1">
        <v>44673.497361111113</v>
      </c>
      <c r="Q1310">
        <v>719</v>
      </c>
      <c r="R1310">
        <v>333</v>
      </c>
      <c r="S1310" t="b">
        <v>0</v>
      </c>
      <c r="T1310" t="s">
        <v>87</v>
      </c>
      <c r="U1310" t="b">
        <v>0</v>
      </c>
      <c r="V1310" t="s">
        <v>189</v>
      </c>
      <c r="W1310" s="1">
        <v>44673.495891203704</v>
      </c>
      <c r="X1310">
        <v>91</v>
      </c>
      <c r="Y1310">
        <v>0</v>
      </c>
      <c r="Z1310">
        <v>0</v>
      </c>
      <c r="AA1310">
        <v>0</v>
      </c>
      <c r="AB1310">
        <v>52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">
        <v>190</v>
      </c>
      <c r="AI1310" s="1">
        <v>44673.497361111113</v>
      </c>
      <c r="AJ1310">
        <v>24</v>
      </c>
      <c r="AK1310">
        <v>0</v>
      </c>
      <c r="AL1310">
        <v>0</v>
      </c>
      <c r="AM1310">
        <v>0</v>
      </c>
      <c r="AN1310">
        <v>104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 x14ac:dyDescent="0.45">
      <c r="A1311" t="s">
        <v>2859</v>
      </c>
      <c r="B1311" t="s">
        <v>79</v>
      </c>
      <c r="C1311" t="s">
        <v>2850</v>
      </c>
      <c r="D1311" t="s">
        <v>81</v>
      </c>
      <c r="E1311" s="2" t="str">
        <f>HYPERLINK("capsilon://?command=openfolder&amp;siteaddress=FAM.docvelocity-na8.net&amp;folderid=FX036990CC-8732-F180-A5BF-8AC34C7545A1","FX22044548")</f>
        <v>FX22044548</v>
      </c>
      <c r="F1311" t="s">
        <v>19</v>
      </c>
      <c r="G1311" t="s">
        <v>19</v>
      </c>
      <c r="H1311" t="s">
        <v>82</v>
      </c>
      <c r="I1311" t="s">
        <v>2851</v>
      </c>
      <c r="J1311">
        <v>187</v>
      </c>
      <c r="K1311" t="s">
        <v>84</v>
      </c>
      <c r="L1311" t="s">
        <v>85</v>
      </c>
      <c r="M1311" t="s">
        <v>86</v>
      </c>
      <c r="N1311">
        <v>2</v>
      </c>
      <c r="O1311" s="1">
        <v>44673.49454861111</v>
      </c>
      <c r="P1311" s="1">
        <v>44673.542407407411</v>
      </c>
      <c r="Q1311">
        <v>1852</v>
      </c>
      <c r="R1311">
        <v>2283</v>
      </c>
      <c r="S1311" t="b">
        <v>0</v>
      </c>
      <c r="T1311" t="s">
        <v>87</v>
      </c>
      <c r="U1311" t="b">
        <v>1</v>
      </c>
      <c r="V1311" t="s">
        <v>108</v>
      </c>
      <c r="W1311" s="1">
        <v>44673.511087962965</v>
      </c>
      <c r="X1311">
        <v>1348</v>
      </c>
      <c r="Y1311">
        <v>152</v>
      </c>
      <c r="Z1311">
        <v>0</v>
      </c>
      <c r="AA1311">
        <v>152</v>
      </c>
      <c r="AB1311">
        <v>0</v>
      </c>
      <c r="AC1311">
        <v>28</v>
      </c>
      <c r="AD1311">
        <v>35</v>
      </c>
      <c r="AE1311">
        <v>0</v>
      </c>
      <c r="AF1311">
        <v>0</v>
      </c>
      <c r="AG1311">
        <v>0</v>
      </c>
      <c r="AH1311" t="s">
        <v>182</v>
      </c>
      <c r="AI1311" s="1">
        <v>44673.542407407411</v>
      </c>
      <c r="AJ1311">
        <v>816</v>
      </c>
      <c r="AK1311">
        <v>6</v>
      </c>
      <c r="AL1311">
        <v>0</v>
      </c>
      <c r="AM1311">
        <v>6</v>
      </c>
      <c r="AN1311">
        <v>0</v>
      </c>
      <c r="AO1311">
        <v>6</v>
      </c>
      <c r="AP1311">
        <v>29</v>
      </c>
      <c r="AQ1311">
        <v>0</v>
      </c>
      <c r="AR1311">
        <v>0</v>
      </c>
      <c r="AS1311">
        <v>0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 x14ac:dyDescent="0.45">
      <c r="A1312" t="s">
        <v>2860</v>
      </c>
      <c r="B1312" t="s">
        <v>79</v>
      </c>
      <c r="C1312" t="s">
        <v>2861</v>
      </c>
      <c r="D1312" t="s">
        <v>81</v>
      </c>
      <c r="E1312" s="2" t="str">
        <f>HYPERLINK("capsilon://?command=openfolder&amp;siteaddress=FAM.docvelocity-na8.net&amp;folderid=FXB8B4F9A1-CD86-F0BC-F772-531847ABE60A","FX22046444")</f>
        <v>FX22046444</v>
      </c>
      <c r="F1312" t="s">
        <v>19</v>
      </c>
      <c r="G1312" t="s">
        <v>19</v>
      </c>
      <c r="H1312" t="s">
        <v>82</v>
      </c>
      <c r="I1312" t="s">
        <v>2862</v>
      </c>
      <c r="J1312">
        <v>86</v>
      </c>
      <c r="K1312" t="s">
        <v>84</v>
      </c>
      <c r="L1312" t="s">
        <v>85</v>
      </c>
      <c r="M1312" t="s">
        <v>86</v>
      </c>
      <c r="N1312">
        <v>1</v>
      </c>
      <c r="O1312" s="1">
        <v>44673.495729166665</v>
      </c>
      <c r="P1312" s="1">
        <v>44673.511793981481</v>
      </c>
      <c r="Q1312">
        <v>836</v>
      </c>
      <c r="R1312">
        <v>552</v>
      </c>
      <c r="S1312" t="b">
        <v>0</v>
      </c>
      <c r="T1312" t="s">
        <v>87</v>
      </c>
      <c r="U1312" t="b">
        <v>0</v>
      </c>
      <c r="V1312" t="s">
        <v>180</v>
      </c>
      <c r="W1312" s="1">
        <v>44673.511793981481</v>
      </c>
      <c r="X1312">
        <v>237</v>
      </c>
      <c r="Y1312">
        <v>0</v>
      </c>
      <c r="Z1312">
        <v>0</v>
      </c>
      <c r="AA1312">
        <v>0</v>
      </c>
      <c r="AB1312">
        <v>0</v>
      </c>
      <c r="AC1312">
        <v>1</v>
      </c>
      <c r="AD1312">
        <v>86</v>
      </c>
      <c r="AE1312">
        <v>74</v>
      </c>
      <c r="AF1312">
        <v>0</v>
      </c>
      <c r="AG1312">
        <v>4</v>
      </c>
      <c r="AH1312" t="s">
        <v>87</v>
      </c>
      <c r="AI1312" t="s">
        <v>87</v>
      </c>
      <c r="AJ1312" t="s">
        <v>87</v>
      </c>
      <c r="AK1312" t="s">
        <v>87</v>
      </c>
      <c r="AL1312" t="s">
        <v>87</v>
      </c>
      <c r="AM1312" t="s">
        <v>87</v>
      </c>
      <c r="AN1312" t="s">
        <v>87</v>
      </c>
      <c r="AO1312" t="s">
        <v>87</v>
      </c>
      <c r="AP1312" t="s">
        <v>87</v>
      </c>
      <c r="AQ1312" t="s">
        <v>87</v>
      </c>
      <c r="AR1312" t="s">
        <v>87</v>
      </c>
      <c r="AS1312" t="s">
        <v>87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 x14ac:dyDescent="0.45">
      <c r="A1313" t="s">
        <v>2863</v>
      </c>
      <c r="B1313" t="s">
        <v>79</v>
      </c>
      <c r="C1313" t="s">
        <v>2864</v>
      </c>
      <c r="D1313" t="s">
        <v>81</v>
      </c>
      <c r="E1313" s="2" t="str">
        <f>HYPERLINK("capsilon://?command=openfolder&amp;siteaddress=FAM.docvelocity-na8.net&amp;folderid=FX147FBC8D-AE03-5F91-84DE-800694DD8FF9","FX22046194")</f>
        <v>FX22046194</v>
      </c>
      <c r="F1313" t="s">
        <v>19</v>
      </c>
      <c r="G1313" t="s">
        <v>19</v>
      </c>
      <c r="H1313" t="s">
        <v>82</v>
      </c>
      <c r="I1313" t="s">
        <v>2865</v>
      </c>
      <c r="J1313">
        <v>76</v>
      </c>
      <c r="K1313" t="s">
        <v>84</v>
      </c>
      <c r="L1313" t="s">
        <v>85</v>
      </c>
      <c r="M1313" t="s">
        <v>86</v>
      </c>
      <c r="N1313">
        <v>2</v>
      </c>
      <c r="O1313" s="1">
        <v>44673.510439814818</v>
      </c>
      <c r="P1313" s="1">
        <v>44673.566435185188</v>
      </c>
      <c r="Q1313">
        <v>3562</v>
      </c>
      <c r="R1313">
        <v>1276</v>
      </c>
      <c r="S1313" t="b">
        <v>0</v>
      </c>
      <c r="T1313" t="s">
        <v>87</v>
      </c>
      <c r="U1313" t="b">
        <v>0</v>
      </c>
      <c r="V1313" t="s">
        <v>127</v>
      </c>
      <c r="W1313" s="1">
        <v>44673.522326388891</v>
      </c>
      <c r="X1313">
        <v>1026</v>
      </c>
      <c r="Y1313">
        <v>61</v>
      </c>
      <c r="Z1313">
        <v>0</v>
      </c>
      <c r="AA1313">
        <v>61</v>
      </c>
      <c r="AB1313">
        <v>0</v>
      </c>
      <c r="AC1313">
        <v>5</v>
      </c>
      <c r="AD1313">
        <v>15</v>
      </c>
      <c r="AE1313">
        <v>0</v>
      </c>
      <c r="AF1313">
        <v>0</v>
      </c>
      <c r="AG1313">
        <v>0</v>
      </c>
      <c r="AH1313" t="s">
        <v>190</v>
      </c>
      <c r="AI1313" s="1">
        <v>44673.566435185188</v>
      </c>
      <c r="AJ1313">
        <v>250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15</v>
      </c>
      <c r="AQ1313">
        <v>0</v>
      </c>
      <c r="AR1313">
        <v>0</v>
      </c>
      <c r="AS1313">
        <v>0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 x14ac:dyDescent="0.45">
      <c r="A1314" t="s">
        <v>2866</v>
      </c>
      <c r="B1314" t="s">
        <v>79</v>
      </c>
      <c r="C1314" t="s">
        <v>2864</v>
      </c>
      <c r="D1314" t="s">
        <v>81</v>
      </c>
      <c r="E1314" s="2" t="str">
        <f>HYPERLINK("capsilon://?command=openfolder&amp;siteaddress=FAM.docvelocity-na8.net&amp;folderid=FX147FBC8D-AE03-5F91-84DE-800694DD8FF9","FX22046194")</f>
        <v>FX22046194</v>
      </c>
      <c r="F1314" t="s">
        <v>19</v>
      </c>
      <c r="G1314" t="s">
        <v>19</v>
      </c>
      <c r="H1314" t="s">
        <v>82</v>
      </c>
      <c r="I1314" t="s">
        <v>2867</v>
      </c>
      <c r="J1314">
        <v>28</v>
      </c>
      <c r="K1314" t="s">
        <v>84</v>
      </c>
      <c r="L1314" t="s">
        <v>85</v>
      </c>
      <c r="M1314" t="s">
        <v>86</v>
      </c>
      <c r="N1314">
        <v>2</v>
      </c>
      <c r="O1314" s="1">
        <v>44673.510648148149</v>
      </c>
      <c r="P1314" s="1">
        <v>44673.568020833336</v>
      </c>
      <c r="Q1314">
        <v>4296</v>
      </c>
      <c r="R1314">
        <v>661</v>
      </c>
      <c r="S1314" t="b">
        <v>0</v>
      </c>
      <c r="T1314" t="s">
        <v>87</v>
      </c>
      <c r="U1314" t="b">
        <v>0</v>
      </c>
      <c r="V1314" t="s">
        <v>130</v>
      </c>
      <c r="W1314" s="1">
        <v>44673.516122685185</v>
      </c>
      <c r="X1314">
        <v>462</v>
      </c>
      <c r="Y1314">
        <v>21</v>
      </c>
      <c r="Z1314">
        <v>0</v>
      </c>
      <c r="AA1314">
        <v>21</v>
      </c>
      <c r="AB1314">
        <v>0</v>
      </c>
      <c r="AC1314">
        <v>0</v>
      </c>
      <c r="AD1314">
        <v>7</v>
      </c>
      <c r="AE1314">
        <v>0</v>
      </c>
      <c r="AF1314">
        <v>0</v>
      </c>
      <c r="AG1314">
        <v>0</v>
      </c>
      <c r="AH1314" t="s">
        <v>115</v>
      </c>
      <c r="AI1314" s="1">
        <v>44673.568020833336</v>
      </c>
      <c r="AJ1314">
        <v>199</v>
      </c>
      <c r="AK1314">
        <v>1</v>
      </c>
      <c r="AL1314">
        <v>0</v>
      </c>
      <c r="AM1314">
        <v>1</v>
      </c>
      <c r="AN1314">
        <v>0</v>
      </c>
      <c r="AO1314">
        <v>1</v>
      </c>
      <c r="AP1314">
        <v>6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 x14ac:dyDescent="0.45">
      <c r="A1315" t="s">
        <v>2868</v>
      </c>
      <c r="B1315" t="s">
        <v>79</v>
      </c>
      <c r="C1315" t="s">
        <v>2864</v>
      </c>
      <c r="D1315" t="s">
        <v>81</v>
      </c>
      <c r="E1315" s="2" t="str">
        <f>HYPERLINK("capsilon://?command=openfolder&amp;siteaddress=FAM.docvelocity-na8.net&amp;folderid=FX147FBC8D-AE03-5F91-84DE-800694DD8FF9","FX22046194")</f>
        <v>FX22046194</v>
      </c>
      <c r="F1315" t="s">
        <v>19</v>
      </c>
      <c r="G1315" t="s">
        <v>19</v>
      </c>
      <c r="H1315" t="s">
        <v>82</v>
      </c>
      <c r="I1315" t="s">
        <v>2869</v>
      </c>
      <c r="J1315">
        <v>71</v>
      </c>
      <c r="K1315" t="s">
        <v>84</v>
      </c>
      <c r="L1315" t="s">
        <v>85</v>
      </c>
      <c r="M1315" t="s">
        <v>86</v>
      </c>
      <c r="N1315">
        <v>2</v>
      </c>
      <c r="O1315" s="1">
        <v>44673.510787037034</v>
      </c>
      <c r="P1315" s="1">
        <v>44673.568611111114</v>
      </c>
      <c r="Q1315">
        <v>4525</v>
      </c>
      <c r="R1315">
        <v>471</v>
      </c>
      <c r="S1315" t="b">
        <v>0</v>
      </c>
      <c r="T1315" t="s">
        <v>87</v>
      </c>
      <c r="U1315" t="b">
        <v>0</v>
      </c>
      <c r="V1315" t="s">
        <v>108</v>
      </c>
      <c r="W1315" s="1">
        <v>44673.513749999998</v>
      </c>
      <c r="X1315">
        <v>229</v>
      </c>
      <c r="Y1315">
        <v>61</v>
      </c>
      <c r="Z1315">
        <v>0</v>
      </c>
      <c r="AA1315">
        <v>61</v>
      </c>
      <c r="AB1315">
        <v>0</v>
      </c>
      <c r="AC1315">
        <v>9</v>
      </c>
      <c r="AD1315">
        <v>10</v>
      </c>
      <c r="AE1315">
        <v>0</v>
      </c>
      <c r="AF1315">
        <v>0</v>
      </c>
      <c r="AG1315">
        <v>0</v>
      </c>
      <c r="AH1315" t="s">
        <v>182</v>
      </c>
      <c r="AI1315" s="1">
        <v>44673.568611111114</v>
      </c>
      <c r="AJ1315">
        <v>242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10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 x14ac:dyDescent="0.45">
      <c r="A1316" t="s">
        <v>2870</v>
      </c>
      <c r="B1316" t="s">
        <v>79</v>
      </c>
      <c r="C1316" t="s">
        <v>2844</v>
      </c>
      <c r="D1316" t="s">
        <v>81</v>
      </c>
      <c r="E1316" s="2" t="str">
        <f>HYPERLINK("capsilon://?command=openfolder&amp;siteaddress=FAM.docvelocity-na8.net&amp;folderid=FXA7DE5D6C-0A60-BD30-397B-1A15071BFAFB","FX22048010")</f>
        <v>FX22048010</v>
      </c>
      <c r="F1316" t="s">
        <v>19</v>
      </c>
      <c r="G1316" t="s">
        <v>19</v>
      </c>
      <c r="H1316" t="s">
        <v>82</v>
      </c>
      <c r="I1316" t="s">
        <v>2845</v>
      </c>
      <c r="J1316">
        <v>803</v>
      </c>
      <c r="K1316" t="s">
        <v>84</v>
      </c>
      <c r="L1316" t="s">
        <v>85</v>
      </c>
      <c r="M1316" t="s">
        <v>86</v>
      </c>
      <c r="N1316">
        <v>2</v>
      </c>
      <c r="O1316" s="1">
        <v>44673.513101851851</v>
      </c>
      <c r="P1316" s="1">
        <v>44673.663460648146</v>
      </c>
      <c r="Q1316">
        <v>4461</v>
      </c>
      <c r="R1316">
        <v>8530</v>
      </c>
      <c r="S1316" t="b">
        <v>0</v>
      </c>
      <c r="T1316" t="s">
        <v>87</v>
      </c>
      <c r="U1316" t="b">
        <v>1</v>
      </c>
      <c r="V1316" t="s">
        <v>189</v>
      </c>
      <c r="W1316" s="1">
        <v>44673.573622685188</v>
      </c>
      <c r="X1316">
        <v>5228</v>
      </c>
      <c r="Y1316">
        <v>678</v>
      </c>
      <c r="Z1316">
        <v>0</v>
      </c>
      <c r="AA1316">
        <v>678</v>
      </c>
      <c r="AB1316">
        <v>0</v>
      </c>
      <c r="AC1316">
        <v>197</v>
      </c>
      <c r="AD1316">
        <v>125</v>
      </c>
      <c r="AE1316">
        <v>0</v>
      </c>
      <c r="AF1316">
        <v>0</v>
      </c>
      <c r="AG1316">
        <v>0</v>
      </c>
      <c r="AH1316" t="s">
        <v>99</v>
      </c>
      <c r="AI1316" s="1">
        <v>44673.663460648146</v>
      </c>
      <c r="AJ1316">
        <v>3224</v>
      </c>
      <c r="AK1316">
        <v>28</v>
      </c>
      <c r="AL1316">
        <v>0</v>
      </c>
      <c r="AM1316">
        <v>28</v>
      </c>
      <c r="AN1316">
        <v>0</v>
      </c>
      <c r="AO1316">
        <v>21</v>
      </c>
      <c r="AP1316">
        <v>97</v>
      </c>
      <c r="AQ1316">
        <v>0</v>
      </c>
      <c r="AR1316">
        <v>0</v>
      </c>
      <c r="AS1316">
        <v>0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 x14ac:dyDescent="0.45">
      <c r="A1317" t="s">
        <v>2871</v>
      </c>
      <c r="B1317" t="s">
        <v>79</v>
      </c>
      <c r="C1317" t="s">
        <v>2861</v>
      </c>
      <c r="D1317" t="s">
        <v>81</v>
      </c>
      <c r="E1317" s="2" t="str">
        <f>HYPERLINK("capsilon://?command=openfolder&amp;siteaddress=FAM.docvelocity-na8.net&amp;folderid=FXB8B4F9A1-CD86-F0BC-F772-531847ABE60A","FX22046444")</f>
        <v>FX22046444</v>
      </c>
      <c r="F1317" t="s">
        <v>19</v>
      </c>
      <c r="G1317" t="s">
        <v>19</v>
      </c>
      <c r="H1317" t="s">
        <v>82</v>
      </c>
      <c r="I1317" t="s">
        <v>2862</v>
      </c>
      <c r="J1317">
        <v>138</v>
      </c>
      <c r="K1317" t="s">
        <v>84</v>
      </c>
      <c r="L1317" t="s">
        <v>85</v>
      </c>
      <c r="M1317" t="s">
        <v>86</v>
      </c>
      <c r="N1317">
        <v>2</v>
      </c>
      <c r="O1317" s="1">
        <v>44673.514050925929</v>
      </c>
      <c r="P1317" s="1">
        <v>44673.563530092593</v>
      </c>
      <c r="Q1317">
        <v>2774</v>
      </c>
      <c r="R1317">
        <v>1501</v>
      </c>
      <c r="S1317" t="b">
        <v>0</v>
      </c>
      <c r="T1317" t="s">
        <v>87</v>
      </c>
      <c r="U1317" t="b">
        <v>1</v>
      </c>
      <c r="V1317" t="s">
        <v>1394</v>
      </c>
      <c r="W1317" s="1">
        <v>44673.527361111112</v>
      </c>
      <c r="X1317">
        <v>1058</v>
      </c>
      <c r="Y1317">
        <v>102</v>
      </c>
      <c r="Z1317">
        <v>0</v>
      </c>
      <c r="AA1317">
        <v>102</v>
      </c>
      <c r="AB1317">
        <v>0</v>
      </c>
      <c r="AC1317">
        <v>21</v>
      </c>
      <c r="AD1317">
        <v>36</v>
      </c>
      <c r="AE1317">
        <v>0</v>
      </c>
      <c r="AF1317">
        <v>0</v>
      </c>
      <c r="AG1317">
        <v>0</v>
      </c>
      <c r="AH1317" t="s">
        <v>190</v>
      </c>
      <c r="AI1317" s="1">
        <v>44673.563530092593</v>
      </c>
      <c r="AJ1317">
        <v>366</v>
      </c>
      <c r="AK1317">
        <v>6</v>
      </c>
      <c r="AL1317">
        <v>0</v>
      </c>
      <c r="AM1317">
        <v>6</v>
      </c>
      <c r="AN1317">
        <v>0</v>
      </c>
      <c r="AO1317">
        <v>6</v>
      </c>
      <c r="AP1317">
        <v>30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 x14ac:dyDescent="0.45">
      <c r="A1318" t="s">
        <v>2872</v>
      </c>
      <c r="B1318" t="s">
        <v>79</v>
      </c>
      <c r="C1318" t="s">
        <v>2873</v>
      </c>
      <c r="D1318" t="s">
        <v>81</v>
      </c>
      <c r="E1318" s="2" t="str">
        <f>HYPERLINK("capsilon://?command=openfolder&amp;siteaddress=FAM.docvelocity-na8.net&amp;folderid=FX697E3C6F-D898-7E34-D2ED-2EF607CC0C06","FX220313810")</f>
        <v>FX220313810</v>
      </c>
      <c r="F1318" t="s">
        <v>19</v>
      </c>
      <c r="G1318" t="s">
        <v>19</v>
      </c>
      <c r="H1318" t="s">
        <v>82</v>
      </c>
      <c r="I1318" t="s">
        <v>2874</v>
      </c>
      <c r="J1318">
        <v>186</v>
      </c>
      <c r="K1318" t="s">
        <v>84</v>
      </c>
      <c r="L1318" t="s">
        <v>85</v>
      </c>
      <c r="M1318" t="s">
        <v>86</v>
      </c>
      <c r="N1318">
        <v>1</v>
      </c>
      <c r="O1318" s="1">
        <v>44655.598981481482</v>
      </c>
      <c r="P1318" s="1">
        <v>44655.647013888891</v>
      </c>
      <c r="Q1318">
        <v>2615</v>
      </c>
      <c r="R1318">
        <v>1535</v>
      </c>
      <c r="S1318" t="b">
        <v>0</v>
      </c>
      <c r="T1318" t="s">
        <v>87</v>
      </c>
      <c r="U1318" t="b">
        <v>0</v>
      </c>
      <c r="V1318" t="s">
        <v>88</v>
      </c>
      <c r="W1318" s="1">
        <v>44655.647013888891</v>
      </c>
      <c r="X1318">
        <v>557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186</v>
      </c>
      <c r="AE1318">
        <v>174</v>
      </c>
      <c r="AF1318">
        <v>0</v>
      </c>
      <c r="AG1318">
        <v>3</v>
      </c>
      <c r="AH1318" t="s">
        <v>87</v>
      </c>
      <c r="AI1318" t="s">
        <v>87</v>
      </c>
      <c r="AJ1318" t="s">
        <v>87</v>
      </c>
      <c r="AK1318" t="s">
        <v>87</v>
      </c>
      <c r="AL1318" t="s">
        <v>87</v>
      </c>
      <c r="AM1318" t="s">
        <v>87</v>
      </c>
      <c r="AN1318" t="s">
        <v>87</v>
      </c>
      <c r="AO1318" t="s">
        <v>87</v>
      </c>
      <c r="AP1318" t="s">
        <v>87</v>
      </c>
      <c r="AQ1318" t="s">
        <v>87</v>
      </c>
      <c r="AR1318" t="s">
        <v>87</v>
      </c>
      <c r="AS1318" t="s">
        <v>87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 x14ac:dyDescent="0.45">
      <c r="A1319" t="s">
        <v>2875</v>
      </c>
      <c r="B1319" t="s">
        <v>79</v>
      </c>
      <c r="C1319" t="s">
        <v>2683</v>
      </c>
      <c r="D1319" t="s">
        <v>81</v>
      </c>
      <c r="E1319" s="2" t="str">
        <f>HYPERLINK("capsilon://?command=openfolder&amp;siteaddress=FAM.docvelocity-na8.net&amp;folderid=FX06F22F16-FB4D-4F0A-B816-85E729012E8C","FX22047053")</f>
        <v>FX22047053</v>
      </c>
      <c r="F1319" t="s">
        <v>19</v>
      </c>
      <c r="G1319" t="s">
        <v>19</v>
      </c>
      <c r="H1319" t="s">
        <v>82</v>
      </c>
      <c r="I1319" t="s">
        <v>2876</v>
      </c>
      <c r="J1319">
        <v>0</v>
      </c>
      <c r="K1319" t="s">
        <v>84</v>
      </c>
      <c r="L1319" t="s">
        <v>85</v>
      </c>
      <c r="M1319" t="s">
        <v>86</v>
      </c>
      <c r="N1319">
        <v>2</v>
      </c>
      <c r="O1319" s="1">
        <v>44673.540393518517</v>
      </c>
      <c r="P1319" s="1">
        <v>44673.567210648151</v>
      </c>
      <c r="Q1319">
        <v>2097</v>
      </c>
      <c r="R1319">
        <v>220</v>
      </c>
      <c r="S1319" t="b">
        <v>0</v>
      </c>
      <c r="T1319" t="s">
        <v>87</v>
      </c>
      <c r="U1319" t="b">
        <v>0</v>
      </c>
      <c r="V1319" t="s">
        <v>531</v>
      </c>
      <c r="W1319" s="1">
        <v>44673.54314814815</v>
      </c>
      <c r="X1319">
        <v>154</v>
      </c>
      <c r="Y1319">
        <v>9</v>
      </c>
      <c r="Z1319">
        <v>0</v>
      </c>
      <c r="AA1319">
        <v>9</v>
      </c>
      <c r="AB1319">
        <v>0</v>
      </c>
      <c r="AC1319">
        <v>0</v>
      </c>
      <c r="AD1319">
        <v>-9</v>
      </c>
      <c r="AE1319">
        <v>0</v>
      </c>
      <c r="AF1319">
        <v>0</v>
      </c>
      <c r="AG1319">
        <v>0</v>
      </c>
      <c r="AH1319" t="s">
        <v>190</v>
      </c>
      <c r="AI1319" s="1">
        <v>44673.567210648151</v>
      </c>
      <c r="AJ1319">
        <v>66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-9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 x14ac:dyDescent="0.45">
      <c r="A1320" t="s">
        <v>2877</v>
      </c>
      <c r="B1320" t="s">
        <v>79</v>
      </c>
      <c r="C1320" t="s">
        <v>2878</v>
      </c>
      <c r="D1320" t="s">
        <v>81</v>
      </c>
      <c r="E1320" s="2" t="str">
        <f>HYPERLINK("capsilon://?command=openfolder&amp;siteaddress=FAM.docvelocity-na8.net&amp;folderid=FXA0DE80E1-BA82-D108-D7A4-1337A4C811D7","FX220311045")</f>
        <v>FX220311045</v>
      </c>
      <c r="F1320" t="s">
        <v>19</v>
      </c>
      <c r="G1320" t="s">
        <v>19</v>
      </c>
      <c r="H1320" t="s">
        <v>82</v>
      </c>
      <c r="I1320" t="s">
        <v>2879</v>
      </c>
      <c r="J1320">
        <v>28</v>
      </c>
      <c r="K1320" t="s">
        <v>84</v>
      </c>
      <c r="L1320" t="s">
        <v>85</v>
      </c>
      <c r="M1320" t="s">
        <v>86</v>
      </c>
      <c r="N1320">
        <v>2</v>
      </c>
      <c r="O1320" s="1">
        <v>44655.599560185183</v>
      </c>
      <c r="P1320" s="1">
        <v>44655.658020833333</v>
      </c>
      <c r="Q1320">
        <v>4585</v>
      </c>
      <c r="R1320">
        <v>466</v>
      </c>
      <c r="S1320" t="b">
        <v>0</v>
      </c>
      <c r="T1320" t="s">
        <v>87</v>
      </c>
      <c r="U1320" t="b">
        <v>0</v>
      </c>
      <c r="V1320" t="s">
        <v>148</v>
      </c>
      <c r="W1320" s="1">
        <v>44655.603310185186</v>
      </c>
      <c r="X1320">
        <v>188</v>
      </c>
      <c r="Y1320">
        <v>21</v>
      </c>
      <c r="Z1320">
        <v>0</v>
      </c>
      <c r="AA1320">
        <v>21</v>
      </c>
      <c r="AB1320">
        <v>0</v>
      </c>
      <c r="AC1320">
        <v>0</v>
      </c>
      <c r="AD1320">
        <v>7</v>
      </c>
      <c r="AE1320">
        <v>0</v>
      </c>
      <c r="AF1320">
        <v>0</v>
      </c>
      <c r="AG1320">
        <v>0</v>
      </c>
      <c r="AH1320" t="s">
        <v>99</v>
      </c>
      <c r="AI1320" s="1">
        <v>44655.658020833333</v>
      </c>
      <c r="AJ1320">
        <v>207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7</v>
      </c>
      <c r="AQ1320">
        <v>0</v>
      </c>
      <c r="AR1320">
        <v>0</v>
      </c>
      <c r="AS1320">
        <v>0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 x14ac:dyDescent="0.45">
      <c r="A1321" t="s">
        <v>2880</v>
      </c>
      <c r="B1321" t="s">
        <v>79</v>
      </c>
      <c r="C1321" t="s">
        <v>2881</v>
      </c>
      <c r="D1321" t="s">
        <v>81</v>
      </c>
      <c r="E1321" s="2" t="str">
        <f>HYPERLINK("capsilon://?command=openfolder&amp;siteaddress=FAM.docvelocity-na8.net&amp;folderid=FXE319BDD8-C939-EED0-EC03-41AB20CEA64E","FX22037434")</f>
        <v>FX22037434</v>
      </c>
      <c r="F1321" t="s">
        <v>19</v>
      </c>
      <c r="G1321" t="s">
        <v>19</v>
      </c>
      <c r="H1321" t="s">
        <v>82</v>
      </c>
      <c r="I1321" t="s">
        <v>2882</v>
      </c>
      <c r="J1321">
        <v>0</v>
      </c>
      <c r="K1321" t="s">
        <v>84</v>
      </c>
      <c r="L1321" t="s">
        <v>85</v>
      </c>
      <c r="M1321" t="s">
        <v>86</v>
      </c>
      <c r="N1321">
        <v>2</v>
      </c>
      <c r="O1321" s="1">
        <v>44673.568124999998</v>
      </c>
      <c r="P1321" s="1">
        <v>44673.65420138889</v>
      </c>
      <c r="Q1321">
        <v>7089</v>
      </c>
      <c r="R1321">
        <v>348</v>
      </c>
      <c r="S1321" t="b">
        <v>0</v>
      </c>
      <c r="T1321" t="s">
        <v>87</v>
      </c>
      <c r="U1321" t="b">
        <v>0</v>
      </c>
      <c r="V1321" t="s">
        <v>114</v>
      </c>
      <c r="W1321" s="1">
        <v>44673.571944444448</v>
      </c>
      <c r="X1321">
        <v>236</v>
      </c>
      <c r="Y1321">
        <v>0</v>
      </c>
      <c r="Z1321">
        <v>0</v>
      </c>
      <c r="AA1321">
        <v>0</v>
      </c>
      <c r="AB1321">
        <v>37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">
        <v>115</v>
      </c>
      <c r="AI1321" s="1">
        <v>44673.65420138889</v>
      </c>
      <c r="AJ1321">
        <v>27</v>
      </c>
      <c r="AK1321">
        <v>0</v>
      </c>
      <c r="AL1321">
        <v>0</v>
      </c>
      <c r="AM1321">
        <v>0</v>
      </c>
      <c r="AN1321">
        <v>37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 x14ac:dyDescent="0.45">
      <c r="A1322" t="s">
        <v>2883</v>
      </c>
      <c r="B1322" t="s">
        <v>79</v>
      </c>
      <c r="C1322" t="s">
        <v>2884</v>
      </c>
      <c r="D1322" t="s">
        <v>81</v>
      </c>
      <c r="E1322" s="2" t="str">
        <f>HYPERLINK("capsilon://?command=openfolder&amp;siteaddress=FAM.docvelocity-na8.net&amp;folderid=FXEB32CAF8-4FF6-C362-E2E0-3F710DC4D4C9","FX22047606")</f>
        <v>FX22047606</v>
      </c>
      <c r="F1322" t="s">
        <v>19</v>
      </c>
      <c r="G1322" t="s">
        <v>19</v>
      </c>
      <c r="H1322" t="s">
        <v>82</v>
      </c>
      <c r="I1322" t="s">
        <v>2885</v>
      </c>
      <c r="J1322">
        <v>283</v>
      </c>
      <c r="K1322" t="s">
        <v>84</v>
      </c>
      <c r="L1322" t="s">
        <v>85</v>
      </c>
      <c r="M1322" t="s">
        <v>86</v>
      </c>
      <c r="N1322">
        <v>1</v>
      </c>
      <c r="O1322" s="1">
        <v>44673.575300925928</v>
      </c>
      <c r="P1322" s="1">
        <v>44673.644108796296</v>
      </c>
      <c r="Q1322">
        <v>4483</v>
      </c>
      <c r="R1322">
        <v>1462</v>
      </c>
      <c r="S1322" t="b">
        <v>0</v>
      </c>
      <c r="T1322" t="s">
        <v>87</v>
      </c>
      <c r="U1322" t="b">
        <v>0</v>
      </c>
      <c r="V1322" t="s">
        <v>180</v>
      </c>
      <c r="W1322" s="1">
        <v>44673.644108796296</v>
      </c>
      <c r="X1322">
        <v>803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283</v>
      </c>
      <c r="AE1322">
        <v>259</v>
      </c>
      <c r="AF1322">
        <v>0</v>
      </c>
      <c r="AG1322">
        <v>11</v>
      </c>
      <c r="AH1322" t="s">
        <v>87</v>
      </c>
      <c r="AI1322" t="s">
        <v>87</v>
      </c>
      <c r="AJ1322" t="s">
        <v>87</v>
      </c>
      <c r="AK1322" t="s">
        <v>87</v>
      </c>
      <c r="AL1322" t="s">
        <v>87</v>
      </c>
      <c r="AM1322" t="s">
        <v>87</v>
      </c>
      <c r="AN1322" t="s">
        <v>87</v>
      </c>
      <c r="AO1322" t="s">
        <v>87</v>
      </c>
      <c r="AP1322" t="s">
        <v>87</v>
      </c>
      <c r="AQ1322" t="s">
        <v>87</v>
      </c>
      <c r="AR1322" t="s">
        <v>87</v>
      </c>
      <c r="AS1322" t="s">
        <v>87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 x14ac:dyDescent="0.45">
      <c r="A1323" t="s">
        <v>2886</v>
      </c>
      <c r="B1323" t="s">
        <v>79</v>
      </c>
      <c r="C1323" t="s">
        <v>2887</v>
      </c>
      <c r="D1323" t="s">
        <v>81</v>
      </c>
      <c r="E1323" s="2" t="str">
        <f>HYPERLINK("capsilon://?command=openfolder&amp;siteaddress=FAM.docvelocity-na8.net&amp;folderid=FX43BADFA1-6D1B-BFD5-F53F-F90046B1E93B","FX220211635")</f>
        <v>FX220211635</v>
      </c>
      <c r="F1323" t="s">
        <v>19</v>
      </c>
      <c r="G1323" t="s">
        <v>19</v>
      </c>
      <c r="H1323" t="s">
        <v>82</v>
      </c>
      <c r="I1323" t="s">
        <v>2888</v>
      </c>
      <c r="J1323">
        <v>0</v>
      </c>
      <c r="K1323" t="s">
        <v>84</v>
      </c>
      <c r="L1323" t="s">
        <v>85</v>
      </c>
      <c r="M1323" t="s">
        <v>86</v>
      </c>
      <c r="N1323">
        <v>2</v>
      </c>
      <c r="O1323" s="1">
        <v>44673.577025462961</v>
      </c>
      <c r="P1323" s="1">
        <v>44673.654606481483</v>
      </c>
      <c r="Q1323">
        <v>6548</v>
      </c>
      <c r="R1323">
        <v>155</v>
      </c>
      <c r="S1323" t="b">
        <v>0</v>
      </c>
      <c r="T1323" t="s">
        <v>87</v>
      </c>
      <c r="U1323" t="b">
        <v>0</v>
      </c>
      <c r="V1323" t="s">
        <v>127</v>
      </c>
      <c r="W1323" s="1">
        <v>44673.582974537036</v>
      </c>
      <c r="X1323">
        <v>101</v>
      </c>
      <c r="Y1323">
        <v>0</v>
      </c>
      <c r="Z1323">
        <v>0</v>
      </c>
      <c r="AA1323">
        <v>0</v>
      </c>
      <c r="AB1323">
        <v>37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">
        <v>115</v>
      </c>
      <c r="AI1323" s="1">
        <v>44673.654606481483</v>
      </c>
      <c r="AJ1323">
        <v>34</v>
      </c>
      <c r="AK1323">
        <v>0</v>
      </c>
      <c r="AL1323">
        <v>0</v>
      </c>
      <c r="AM1323">
        <v>0</v>
      </c>
      <c r="AN1323">
        <v>37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 x14ac:dyDescent="0.45">
      <c r="A1324" t="s">
        <v>2889</v>
      </c>
      <c r="B1324" t="s">
        <v>79</v>
      </c>
      <c r="C1324" t="s">
        <v>324</v>
      </c>
      <c r="D1324" t="s">
        <v>81</v>
      </c>
      <c r="E1324" s="2" t="str">
        <f>HYPERLINK("capsilon://?command=openfolder&amp;siteaddress=FAM.docvelocity-na8.net&amp;folderid=FX54F1F4DB-835A-D33A-3FE9-0C9D6B588938","FX220312270")</f>
        <v>FX220312270</v>
      </c>
      <c r="F1324" t="s">
        <v>19</v>
      </c>
      <c r="G1324" t="s">
        <v>19</v>
      </c>
      <c r="H1324" t="s">
        <v>82</v>
      </c>
      <c r="I1324" t="s">
        <v>2890</v>
      </c>
      <c r="J1324">
        <v>0</v>
      </c>
      <c r="K1324" t="s">
        <v>84</v>
      </c>
      <c r="L1324" t="s">
        <v>85</v>
      </c>
      <c r="M1324" t="s">
        <v>86</v>
      </c>
      <c r="N1324">
        <v>2</v>
      </c>
      <c r="O1324" s="1">
        <v>44673.588553240741</v>
      </c>
      <c r="P1324" s="1">
        <v>44673.654768518521</v>
      </c>
      <c r="Q1324">
        <v>5604</v>
      </c>
      <c r="R1324">
        <v>117</v>
      </c>
      <c r="S1324" t="b">
        <v>0</v>
      </c>
      <c r="T1324" t="s">
        <v>87</v>
      </c>
      <c r="U1324" t="b">
        <v>0</v>
      </c>
      <c r="V1324" t="s">
        <v>114</v>
      </c>
      <c r="W1324" s="1">
        <v>44673.592939814815</v>
      </c>
      <c r="X1324">
        <v>38</v>
      </c>
      <c r="Y1324">
        <v>0</v>
      </c>
      <c r="Z1324">
        <v>0</v>
      </c>
      <c r="AA1324">
        <v>0</v>
      </c>
      <c r="AB1324">
        <v>37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">
        <v>479</v>
      </c>
      <c r="AI1324" s="1">
        <v>44673.654768518521</v>
      </c>
      <c r="AJ1324">
        <v>18</v>
      </c>
      <c r="AK1324">
        <v>0</v>
      </c>
      <c r="AL1324">
        <v>0</v>
      </c>
      <c r="AM1324">
        <v>0</v>
      </c>
      <c r="AN1324">
        <v>37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 x14ac:dyDescent="0.45">
      <c r="A1325" t="s">
        <v>2891</v>
      </c>
      <c r="B1325" t="s">
        <v>79</v>
      </c>
      <c r="C1325" t="s">
        <v>2892</v>
      </c>
      <c r="D1325" t="s">
        <v>81</v>
      </c>
      <c r="E1325" s="2" t="str">
        <f>HYPERLINK("capsilon://?command=openfolder&amp;siteaddress=FAM.docvelocity-na8.net&amp;folderid=FXFFEEC852-7F32-1D80-D60B-5C88E4CAF691","FX22047557")</f>
        <v>FX22047557</v>
      </c>
      <c r="F1325" t="s">
        <v>19</v>
      </c>
      <c r="G1325" t="s">
        <v>19</v>
      </c>
      <c r="H1325" t="s">
        <v>82</v>
      </c>
      <c r="I1325" t="s">
        <v>2893</v>
      </c>
      <c r="J1325">
        <v>159</v>
      </c>
      <c r="K1325" t="s">
        <v>84</v>
      </c>
      <c r="L1325" t="s">
        <v>85</v>
      </c>
      <c r="M1325" t="s">
        <v>86</v>
      </c>
      <c r="N1325">
        <v>1</v>
      </c>
      <c r="O1325" s="1">
        <v>44673.600300925929</v>
      </c>
      <c r="P1325" s="1">
        <v>44673.646018518521</v>
      </c>
      <c r="Q1325">
        <v>3151</v>
      </c>
      <c r="R1325">
        <v>799</v>
      </c>
      <c r="S1325" t="b">
        <v>0</v>
      </c>
      <c r="T1325" t="s">
        <v>87</v>
      </c>
      <c r="U1325" t="b">
        <v>0</v>
      </c>
      <c r="V1325" t="s">
        <v>180</v>
      </c>
      <c r="W1325" s="1">
        <v>44673.646018518521</v>
      </c>
      <c r="X1325">
        <v>164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159</v>
      </c>
      <c r="AE1325">
        <v>147</v>
      </c>
      <c r="AF1325">
        <v>0</v>
      </c>
      <c r="AG1325">
        <v>3</v>
      </c>
      <c r="AH1325" t="s">
        <v>87</v>
      </c>
      <c r="AI1325" t="s">
        <v>87</v>
      </c>
      <c r="AJ1325" t="s">
        <v>87</v>
      </c>
      <c r="AK1325" t="s">
        <v>87</v>
      </c>
      <c r="AL1325" t="s">
        <v>87</v>
      </c>
      <c r="AM1325" t="s">
        <v>87</v>
      </c>
      <c r="AN1325" t="s">
        <v>87</v>
      </c>
      <c r="AO1325" t="s">
        <v>87</v>
      </c>
      <c r="AP1325" t="s">
        <v>87</v>
      </c>
      <c r="AQ1325" t="s">
        <v>87</v>
      </c>
      <c r="AR1325" t="s">
        <v>87</v>
      </c>
      <c r="AS1325" t="s">
        <v>87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 x14ac:dyDescent="0.45">
      <c r="A1326" t="s">
        <v>2894</v>
      </c>
      <c r="B1326" t="s">
        <v>79</v>
      </c>
      <c r="C1326" t="s">
        <v>2895</v>
      </c>
      <c r="D1326" t="s">
        <v>81</v>
      </c>
      <c r="E1326" s="2" t="str">
        <f>HYPERLINK("capsilon://?command=openfolder&amp;siteaddress=FAM.docvelocity-na8.net&amp;folderid=FX7886F7B1-20DC-D642-2FEE-5D46EC010924","FX22046814")</f>
        <v>FX22046814</v>
      </c>
      <c r="F1326" t="s">
        <v>19</v>
      </c>
      <c r="G1326" t="s">
        <v>19</v>
      </c>
      <c r="H1326" t="s">
        <v>82</v>
      </c>
      <c r="I1326" t="s">
        <v>2896</v>
      </c>
      <c r="J1326">
        <v>271</v>
      </c>
      <c r="K1326" t="s">
        <v>84</v>
      </c>
      <c r="L1326" t="s">
        <v>85</v>
      </c>
      <c r="M1326" t="s">
        <v>86</v>
      </c>
      <c r="N1326">
        <v>1</v>
      </c>
      <c r="O1326" s="1">
        <v>44673.6016087963</v>
      </c>
      <c r="P1326" s="1">
        <v>44673.770092592589</v>
      </c>
      <c r="Q1326">
        <v>13714</v>
      </c>
      <c r="R1326">
        <v>843</v>
      </c>
      <c r="S1326" t="b">
        <v>0</v>
      </c>
      <c r="T1326" t="s">
        <v>87</v>
      </c>
      <c r="U1326" t="b">
        <v>0</v>
      </c>
      <c r="V1326" t="s">
        <v>88</v>
      </c>
      <c r="W1326" s="1">
        <v>44673.770092592589</v>
      </c>
      <c r="X1326">
        <v>178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271</v>
      </c>
      <c r="AE1326">
        <v>247</v>
      </c>
      <c r="AF1326">
        <v>0</v>
      </c>
      <c r="AG1326">
        <v>7</v>
      </c>
      <c r="AH1326" t="s">
        <v>87</v>
      </c>
      <c r="AI1326" t="s">
        <v>87</v>
      </c>
      <c r="AJ1326" t="s">
        <v>87</v>
      </c>
      <c r="AK1326" t="s">
        <v>87</v>
      </c>
      <c r="AL1326" t="s">
        <v>87</v>
      </c>
      <c r="AM1326" t="s">
        <v>87</v>
      </c>
      <c r="AN1326" t="s">
        <v>87</v>
      </c>
      <c r="AO1326" t="s">
        <v>87</v>
      </c>
      <c r="AP1326" t="s">
        <v>87</v>
      </c>
      <c r="AQ1326" t="s">
        <v>87</v>
      </c>
      <c r="AR1326" t="s">
        <v>87</v>
      </c>
      <c r="AS1326" t="s">
        <v>87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 x14ac:dyDescent="0.45">
      <c r="A1327" t="s">
        <v>2897</v>
      </c>
      <c r="B1327" t="s">
        <v>79</v>
      </c>
      <c r="C1327" t="s">
        <v>2898</v>
      </c>
      <c r="D1327" t="s">
        <v>81</v>
      </c>
      <c r="E1327" s="2" t="str">
        <f>HYPERLINK("capsilon://?command=openfolder&amp;siteaddress=FAM.docvelocity-na8.net&amp;folderid=FXBDFC3A9D-01B2-CC42-444D-DB8DAD8A913E","FX22048565")</f>
        <v>FX22048565</v>
      </c>
      <c r="F1327" t="s">
        <v>19</v>
      </c>
      <c r="G1327" t="s">
        <v>19</v>
      </c>
      <c r="H1327" t="s">
        <v>82</v>
      </c>
      <c r="I1327" t="s">
        <v>2899</v>
      </c>
      <c r="J1327">
        <v>376</v>
      </c>
      <c r="K1327" t="s">
        <v>84</v>
      </c>
      <c r="L1327" t="s">
        <v>85</v>
      </c>
      <c r="M1327" t="s">
        <v>86</v>
      </c>
      <c r="N1327">
        <v>1</v>
      </c>
      <c r="O1327" s="1">
        <v>44673.635740740741</v>
      </c>
      <c r="P1327" s="1">
        <v>44673.651284722226</v>
      </c>
      <c r="Q1327">
        <v>685</v>
      </c>
      <c r="R1327">
        <v>658</v>
      </c>
      <c r="S1327" t="b">
        <v>0</v>
      </c>
      <c r="T1327" t="s">
        <v>87</v>
      </c>
      <c r="U1327" t="b">
        <v>0</v>
      </c>
      <c r="V1327" t="s">
        <v>180</v>
      </c>
      <c r="W1327" s="1">
        <v>44673.651284722226</v>
      </c>
      <c r="X1327">
        <v>389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376</v>
      </c>
      <c r="AE1327">
        <v>352</v>
      </c>
      <c r="AF1327">
        <v>0</v>
      </c>
      <c r="AG1327">
        <v>10</v>
      </c>
      <c r="AH1327" t="s">
        <v>87</v>
      </c>
      <c r="AI1327" t="s">
        <v>87</v>
      </c>
      <c r="AJ1327" t="s">
        <v>87</v>
      </c>
      <c r="AK1327" t="s">
        <v>87</v>
      </c>
      <c r="AL1327" t="s">
        <v>87</v>
      </c>
      <c r="AM1327" t="s">
        <v>87</v>
      </c>
      <c r="AN1327" t="s">
        <v>87</v>
      </c>
      <c r="AO1327" t="s">
        <v>87</v>
      </c>
      <c r="AP1327" t="s">
        <v>87</v>
      </c>
      <c r="AQ1327" t="s">
        <v>87</v>
      </c>
      <c r="AR1327" t="s">
        <v>87</v>
      </c>
      <c r="AS1327" t="s">
        <v>87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 x14ac:dyDescent="0.45">
      <c r="A1328" t="s">
        <v>2900</v>
      </c>
      <c r="B1328" t="s">
        <v>79</v>
      </c>
      <c r="C1328" t="s">
        <v>2901</v>
      </c>
      <c r="D1328" t="s">
        <v>81</v>
      </c>
      <c r="E1328" s="2" t="str">
        <f>HYPERLINK("capsilon://?command=openfolder&amp;siteaddress=FAM.docvelocity-na8.net&amp;folderid=FXAD4FD858-FAF8-DC01-E3EB-2312570319C0","FX22048435")</f>
        <v>FX22048435</v>
      </c>
      <c r="F1328" t="s">
        <v>19</v>
      </c>
      <c r="G1328" t="s">
        <v>19</v>
      </c>
      <c r="H1328" t="s">
        <v>82</v>
      </c>
      <c r="I1328" t="s">
        <v>2902</v>
      </c>
      <c r="J1328">
        <v>848</v>
      </c>
      <c r="K1328" t="s">
        <v>84</v>
      </c>
      <c r="L1328" t="s">
        <v>85</v>
      </c>
      <c r="M1328" t="s">
        <v>86</v>
      </c>
      <c r="N1328">
        <v>1</v>
      </c>
      <c r="O1328" s="1">
        <v>44673.640451388892</v>
      </c>
      <c r="P1328" s="1">
        <v>44673.672025462962</v>
      </c>
      <c r="Q1328">
        <v>1201</v>
      </c>
      <c r="R1328">
        <v>1527</v>
      </c>
      <c r="S1328" t="b">
        <v>0</v>
      </c>
      <c r="T1328" t="s">
        <v>87</v>
      </c>
      <c r="U1328" t="b">
        <v>0</v>
      </c>
      <c r="V1328" t="s">
        <v>180</v>
      </c>
      <c r="W1328" s="1">
        <v>44673.672025462962</v>
      </c>
      <c r="X1328">
        <v>1268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848</v>
      </c>
      <c r="AE1328">
        <v>809</v>
      </c>
      <c r="AF1328">
        <v>0</v>
      </c>
      <c r="AG1328">
        <v>29</v>
      </c>
      <c r="AH1328" t="s">
        <v>87</v>
      </c>
      <c r="AI1328" t="s">
        <v>87</v>
      </c>
      <c r="AJ1328" t="s">
        <v>87</v>
      </c>
      <c r="AK1328" t="s">
        <v>87</v>
      </c>
      <c r="AL1328" t="s">
        <v>87</v>
      </c>
      <c r="AM1328" t="s">
        <v>87</v>
      </c>
      <c r="AN1328" t="s">
        <v>87</v>
      </c>
      <c r="AO1328" t="s">
        <v>87</v>
      </c>
      <c r="AP1328" t="s">
        <v>87</v>
      </c>
      <c r="AQ1328" t="s">
        <v>87</v>
      </c>
      <c r="AR1328" t="s">
        <v>87</v>
      </c>
      <c r="AS1328" t="s">
        <v>87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 x14ac:dyDescent="0.45">
      <c r="A1329" t="s">
        <v>2903</v>
      </c>
      <c r="B1329" t="s">
        <v>79</v>
      </c>
      <c r="C1329" t="s">
        <v>2904</v>
      </c>
      <c r="D1329" t="s">
        <v>81</v>
      </c>
      <c r="E1329" s="2" t="str">
        <f>HYPERLINK("capsilon://?command=openfolder&amp;siteaddress=FAM.docvelocity-na8.net&amp;folderid=FX6AFE3CF9-3D7A-76F8-C750-0AD59AD1ED0C","FX2203597")</f>
        <v>FX2203597</v>
      </c>
      <c r="F1329" t="s">
        <v>19</v>
      </c>
      <c r="G1329" t="s">
        <v>19</v>
      </c>
      <c r="H1329" t="s">
        <v>82</v>
      </c>
      <c r="I1329" t="s">
        <v>2905</v>
      </c>
      <c r="J1329">
        <v>0</v>
      </c>
      <c r="K1329" t="s">
        <v>84</v>
      </c>
      <c r="L1329" t="s">
        <v>85</v>
      </c>
      <c r="M1329" t="s">
        <v>86</v>
      </c>
      <c r="N1329">
        <v>2</v>
      </c>
      <c r="O1329" s="1">
        <v>44673.640567129631</v>
      </c>
      <c r="P1329" s="1">
        <v>44673.655300925922</v>
      </c>
      <c r="Q1329">
        <v>1114</v>
      </c>
      <c r="R1329">
        <v>159</v>
      </c>
      <c r="S1329" t="b">
        <v>0</v>
      </c>
      <c r="T1329" t="s">
        <v>87</v>
      </c>
      <c r="U1329" t="b">
        <v>0</v>
      </c>
      <c r="V1329" t="s">
        <v>531</v>
      </c>
      <c r="W1329" s="1">
        <v>44673.641805555555</v>
      </c>
      <c r="X1329">
        <v>66</v>
      </c>
      <c r="Y1329">
        <v>0</v>
      </c>
      <c r="Z1329">
        <v>0</v>
      </c>
      <c r="AA1329">
        <v>0</v>
      </c>
      <c r="AB1329">
        <v>37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">
        <v>115</v>
      </c>
      <c r="AI1329" s="1">
        <v>44673.655300925922</v>
      </c>
      <c r="AJ1329">
        <v>59</v>
      </c>
      <c r="AK1329">
        <v>0</v>
      </c>
      <c r="AL1329">
        <v>0</v>
      </c>
      <c r="AM1329">
        <v>0</v>
      </c>
      <c r="AN1329">
        <v>37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 x14ac:dyDescent="0.45">
      <c r="A1330" t="s">
        <v>2906</v>
      </c>
      <c r="B1330" t="s">
        <v>79</v>
      </c>
      <c r="C1330" t="s">
        <v>2907</v>
      </c>
      <c r="D1330" t="s">
        <v>81</v>
      </c>
      <c r="E1330" s="2" t="str">
        <f>HYPERLINK("capsilon://?command=openfolder&amp;siteaddress=FAM.docvelocity-na8.net&amp;folderid=FX4D39D731-9714-EC60-36FB-2B9A6FDDE7D0","FX22048275")</f>
        <v>FX22048275</v>
      </c>
      <c r="F1330" t="s">
        <v>19</v>
      </c>
      <c r="G1330" t="s">
        <v>19</v>
      </c>
      <c r="H1330" t="s">
        <v>82</v>
      </c>
      <c r="I1330" t="s">
        <v>2908</v>
      </c>
      <c r="J1330">
        <v>501</v>
      </c>
      <c r="K1330" t="s">
        <v>84</v>
      </c>
      <c r="L1330" t="s">
        <v>85</v>
      </c>
      <c r="M1330" t="s">
        <v>86</v>
      </c>
      <c r="N1330">
        <v>1</v>
      </c>
      <c r="O1330" s="1">
        <v>44673.641192129631</v>
      </c>
      <c r="P1330" s="1">
        <v>44673.776354166665</v>
      </c>
      <c r="Q1330">
        <v>10495</v>
      </c>
      <c r="R1330">
        <v>1183</v>
      </c>
      <c r="S1330" t="b">
        <v>0</v>
      </c>
      <c r="T1330" t="s">
        <v>87</v>
      </c>
      <c r="U1330" t="b">
        <v>0</v>
      </c>
      <c r="V1330" t="s">
        <v>88</v>
      </c>
      <c r="W1330" s="1">
        <v>44673.776354166665</v>
      </c>
      <c r="X1330">
        <v>540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501</v>
      </c>
      <c r="AE1330">
        <v>463</v>
      </c>
      <c r="AF1330">
        <v>0</v>
      </c>
      <c r="AG1330">
        <v>15</v>
      </c>
      <c r="AH1330" t="s">
        <v>87</v>
      </c>
      <c r="AI1330" t="s">
        <v>87</v>
      </c>
      <c r="AJ1330" t="s">
        <v>87</v>
      </c>
      <c r="AK1330" t="s">
        <v>87</v>
      </c>
      <c r="AL1330" t="s">
        <v>87</v>
      </c>
      <c r="AM1330" t="s">
        <v>87</v>
      </c>
      <c r="AN1330" t="s">
        <v>87</v>
      </c>
      <c r="AO1330" t="s">
        <v>87</v>
      </c>
      <c r="AP1330" t="s">
        <v>87</v>
      </c>
      <c r="AQ1330" t="s">
        <v>87</v>
      </c>
      <c r="AR1330" t="s">
        <v>87</v>
      </c>
      <c r="AS1330" t="s">
        <v>87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 x14ac:dyDescent="0.45">
      <c r="A1331" t="s">
        <v>2909</v>
      </c>
      <c r="B1331" t="s">
        <v>79</v>
      </c>
      <c r="C1331" t="s">
        <v>2884</v>
      </c>
      <c r="D1331" t="s">
        <v>81</v>
      </c>
      <c r="E1331" s="2" t="str">
        <f>HYPERLINK("capsilon://?command=openfolder&amp;siteaddress=FAM.docvelocity-na8.net&amp;folderid=FXEB32CAF8-4FF6-C362-E2E0-3F710DC4D4C9","FX22047606")</f>
        <v>FX22047606</v>
      </c>
      <c r="F1331" t="s">
        <v>19</v>
      </c>
      <c r="G1331" t="s">
        <v>19</v>
      </c>
      <c r="H1331" t="s">
        <v>82</v>
      </c>
      <c r="I1331" t="s">
        <v>2885</v>
      </c>
      <c r="J1331">
        <v>471</v>
      </c>
      <c r="K1331" t="s">
        <v>84</v>
      </c>
      <c r="L1331" t="s">
        <v>85</v>
      </c>
      <c r="M1331" t="s">
        <v>86</v>
      </c>
      <c r="N1331">
        <v>2</v>
      </c>
      <c r="O1331" s="1">
        <v>44673.645069444443</v>
      </c>
      <c r="P1331" s="1">
        <v>44673.751030092593</v>
      </c>
      <c r="Q1331">
        <v>6624</v>
      </c>
      <c r="R1331">
        <v>2531</v>
      </c>
      <c r="S1331" t="b">
        <v>0</v>
      </c>
      <c r="T1331" t="s">
        <v>87</v>
      </c>
      <c r="U1331" t="b">
        <v>1</v>
      </c>
      <c r="V1331" t="s">
        <v>151</v>
      </c>
      <c r="W1331" s="1">
        <v>44673.661157407405</v>
      </c>
      <c r="X1331">
        <v>1355</v>
      </c>
      <c r="Y1331">
        <v>382</v>
      </c>
      <c r="Z1331">
        <v>0</v>
      </c>
      <c r="AA1331">
        <v>382</v>
      </c>
      <c r="AB1331">
        <v>0</v>
      </c>
      <c r="AC1331">
        <v>38</v>
      </c>
      <c r="AD1331">
        <v>89</v>
      </c>
      <c r="AE1331">
        <v>0</v>
      </c>
      <c r="AF1331">
        <v>0</v>
      </c>
      <c r="AG1331">
        <v>0</v>
      </c>
      <c r="AH1331" t="s">
        <v>115</v>
      </c>
      <c r="AI1331" s="1">
        <v>44673.751030092593</v>
      </c>
      <c r="AJ1331">
        <v>984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89</v>
      </c>
      <c r="AQ1331">
        <v>0</v>
      </c>
      <c r="AR1331">
        <v>0</v>
      </c>
      <c r="AS1331">
        <v>0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 x14ac:dyDescent="0.45">
      <c r="A1332" t="s">
        <v>2910</v>
      </c>
      <c r="B1332" t="s">
        <v>79</v>
      </c>
      <c r="C1332" t="s">
        <v>2892</v>
      </c>
      <c r="D1332" t="s">
        <v>81</v>
      </c>
      <c r="E1332" s="2" t="str">
        <f>HYPERLINK("capsilon://?command=openfolder&amp;siteaddress=FAM.docvelocity-na8.net&amp;folderid=FXFFEEC852-7F32-1D80-D60B-5C88E4CAF691","FX22047557")</f>
        <v>FX22047557</v>
      </c>
      <c r="F1332" t="s">
        <v>19</v>
      </c>
      <c r="G1332" t="s">
        <v>19</v>
      </c>
      <c r="H1332" t="s">
        <v>82</v>
      </c>
      <c r="I1332" t="s">
        <v>2893</v>
      </c>
      <c r="J1332">
        <v>183</v>
      </c>
      <c r="K1332" t="s">
        <v>84</v>
      </c>
      <c r="L1332" t="s">
        <v>85</v>
      </c>
      <c r="M1332" t="s">
        <v>86</v>
      </c>
      <c r="N1332">
        <v>2</v>
      </c>
      <c r="O1332" s="1">
        <v>44673.646828703706</v>
      </c>
      <c r="P1332" s="1">
        <v>44673.715243055558</v>
      </c>
      <c r="Q1332">
        <v>3275</v>
      </c>
      <c r="R1332">
        <v>2636</v>
      </c>
      <c r="S1332" t="b">
        <v>0</v>
      </c>
      <c r="T1332" t="s">
        <v>87</v>
      </c>
      <c r="U1332" t="b">
        <v>1</v>
      </c>
      <c r="V1332" t="s">
        <v>531</v>
      </c>
      <c r="W1332" s="1">
        <v>44673.662222222221</v>
      </c>
      <c r="X1332">
        <v>1329</v>
      </c>
      <c r="Y1332">
        <v>137</v>
      </c>
      <c r="Z1332">
        <v>0</v>
      </c>
      <c r="AA1332">
        <v>137</v>
      </c>
      <c r="AB1332">
        <v>0</v>
      </c>
      <c r="AC1332">
        <v>73</v>
      </c>
      <c r="AD1332">
        <v>46</v>
      </c>
      <c r="AE1332">
        <v>0</v>
      </c>
      <c r="AF1332">
        <v>0</v>
      </c>
      <c r="AG1332">
        <v>0</v>
      </c>
      <c r="AH1332" t="s">
        <v>479</v>
      </c>
      <c r="AI1332" s="1">
        <v>44673.715243055558</v>
      </c>
      <c r="AJ1332">
        <v>1267</v>
      </c>
      <c r="AK1332">
        <v>11</v>
      </c>
      <c r="AL1332">
        <v>0</v>
      </c>
      <c r="AM1332">
        <v>11</v>
      </c>
      <c r="AN1332">
        <v>0</v>
      </c>
      <c r="AO1332">
        <v>10</v>
      </c>
      <c r="AP1332">
        <v>35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 x14ac:dyDescent="0.45">
      <c r="A1333" t="s">
        <v>2911</v>
      </c>
      <c r="B1333" t="s">
        <v>79</v>
      </c>
      <c r="C1333" t="s">
        <v>2898</v>
      </c>
      <c r="D1333" t="s">
        <v>81</v>
      </c>
      <c r="E1333" s="2" t="str">
        <f>HYPERLINK("capsilon://?command=openfolder&amp;siteaddress=FAM.docvelocity-na8.net&amp;folderid=FXBDFC3A9D-01B2-CC42-444D-DB8DAD8A913E","FX22048565")</f>
        <v>FX22048565</v>
      </c>
      <c r="F1333" t="s">
        <v>19</v>
      </c>
      <c r="G1333" t="s">
        <v>19</v>
      </c>
      <c r="H1333" t="s">
        <v>82</v>
      </c>
      <c r="I1333" t="s">
        <v>2899</v>
      </c>
      <c r="J1333">
        <v>528</v>
      </c>
      <c r="K1333" t="s">
        <v>84</v>
      </c>
      <c r="L1333" t="s">
        <v>85</v>
      </c>
      <c r="M1333" t="s">
        <v>86</v>
      </c>
      <c r="N1333">
        <v>2</v>
      </c>
      <c r="O1333" s="1">
        <v>44673.652222222219</v>
      </c>
      <c r="P1333" s="1">
        <v>44673.77003472222</v>
      </c>
      <c r="Q1333">
        <v>6010</v>
      </c>
      <c r="R1333">
        <v>4169</v>
      </c>
      <c r="S1333" t="b">
        <v>0</v>
      </c>
      <c r="T1333" t="s">
        <v>87</v>
      </c>
      <c r="U1333" t="b">
        <v>1</v>
      </c>
      <c r="V1333" t="s">
        <v>127</v>
      </c>
      <c r="W1333" s="1">
        <v>44673.680949074071</v>
      </c>
      <c r="X1333">
        <v>2481</v>
      </c>
      <c r="Y1333">
        <v>470</v>
      </c>
      <c r="Z1333">
        <v>0</v>
      </c>
      <c r="AA1333">
        <v>470</v>
      </c>
      <c r="AB1333">
        <v>0</v>
      </c>
      <c r="AC1333">
        <v>4</v>
      </c>
      <c r="AD1333">
        <v>58</v>
      </c>
      <c r="AE1333">
        <v>0</v>
      </c>
      <c r="AF1333">
        <v>0</v>
      </c>
      <c r="AG1333">
        <v>0</v>
      </c>
      <c r="AH1333" t="s">
        <v>115</v>
      </c>
      <c r="AI1333" s="1">
        <v>44673.77003472222</v>
      </c>
      <c r="AJ1333">
        <v>1641</v>
      </c>
      <c r="AK1333">
        <v>4</v>
      </c>
      <c r="AL1333">
        <v>0</v>
      </c>
      <c r="AM1333">
        <v>4</v>
      </c>
      <c r="AN1333">
        <v>0</v>
      </c>
      <c r="AO1333">
        <v>4</v>
      </c>
      <c r="AP1333">
        <v>54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 x14ac:dyDescent="0.45">
      <c r="A1334" t="s">
        <v>2912</v>
      </c>
      <c r="B1334" t="s">
        <v>79</v>
      </c>
      <c r="C1334" t="s">
        <v>2913</v>
      </c>
      <c r="D1334" t="s">
        <v>81</v>
      </c>
      <c r="E1334" s="2" t="str">
        <f>HYPERLINK("capsilon://?command=openfolder&amp;siteaddress=FAM.docvelocity-na8.net&amp;folderid=FX2482F84B-01C0-6257-9000-590D5BB723C9","FX22048387")</f>
        <v>FX22048387</v>
      </c>
      <c r="F1334" t="s">
        <v>19</v>
      </c>
      <c r="G1334" t="s">
        <v>19</v>
      </c>
      <c r="H1334" t="s">
        <v>82</v>
      </c>
      <c r="I1334" t="s">
        <v>2914</v>
      </c>
      <c r="J1334">
        <v>347</v>
      </c>
      <c r="K1334" t="s">
        <v>84</v>
      </c>
      <c r="L1334" t="s">
        <v>85</v>
      </c>
      <c r="M1334" t="s">
        <v>86</v>
      </c>
      <c r="N1334">
        <v>1</v>
      </c>
      <c r="O1334" s="1">
        <v>44673.668634259258</v>
      </c>
      <c r="P1334" s="1">
        <v>44673.800462962965</v>
      </c>
      <c r="Q1334">
        <v>10372</v>
      </c>
      <c r="R1334">
        <v>1018</v>
      </c>
      <c r="S1334" t="b">
        <v>0</v>
      </c>
      <c r="T1334" t="s">
        <v>87</v>
      </c>
      <c r="U1334" t="b">
        <v>0</v>
      </c>
      <c r="V1334" t="s">
        <v>88</v>
      </c>
      <c r="W1334" s="1">
        <v>44673.800462962965</v>
      </c>
      <c r="X1334">
        <v>541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347</v>
      </c>
      <c r="AE1334">
        <v>323</v>
      </c>
      <c r="AF1334">
        <v>0</v>
      </c>
      <c r="AG1334">
        <v>15</v>
      </c>
      <c r="AH1334" t="s">
        <v>87</v>
      </c>
      <c r="AI1334" t="s">
        <v>87</v>
      </c>
      <c r="AJ1334" t="s">
        <v>87</v>
      </c>
      <c r="AK1334" t="s">
        <v>87</v>
      </c>
      <c r="AL1334" t="s">
        <v>87</v>
      </c>
      <c r="AM1334" t="s">
        <v>87</v>
      </c>
      <c r="AN1334" t="s">
        <v>87</v>
      </c>
      <c r="AO1334" t="s">
        <v>87</v>
      </c>
      <c r="AP1334" t="s">
        <v>87</v>
      </c>
      <c r="AQ1334" t="s">
        <v>87</v>
      </c>
      <c r="AR1334" t="s">
        <v>87</v>
      </c>
      <c r="AS1334" t="s">
        <v>87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 x14ac:dyDescent="0.45">
      <c r="A1335" t="s">
        <v>2915</v>
      </c>
      <c r="B1335" t="s">
        <v>79</v>
      </c>
      <c r="C1335" t="s">
        <v>2901</v>
      </c>
      <c r="D1335" t="s">
        <v>81</v>
      </c>
      <c r="E1335" s="2" t="str">
        <f>HYPERLINK("capsilon://?command=openfolder&amp;siteaddress=FAM.docvelocity-na8.net&amp;folderid=FXAD4FD858-FAF8-DC01-E3EB-2312570319C0","FX22048435")</f>
        <v>FX22048435</v>
      </c>
      <c r="F1335" t="s">
        <v>19</v>
      </c>
      <c r="G1335" t="s">
        <v>19</v>
      </c>
      <c r="H1335" t="s">
        <v>82</v>
      </c>
      <c r="I1335" t="s">
        <v>2902</v>
      </c>
      <c r="J1335">
        <v>1408</v>
      </c>
      <c r="K1335" t="s">
        <v>84</v>
      </c>
      <c r="L1335" t="s">
        <v>85</v>
      </c>
      <c r="M1335" t="s">
        <v>86</v>
      </c>
      <c r="N1335">
        <v>2</v>
      </c>
      <c r="O1335" s="1">
        <v>44673.673773148148</v>
      </c>
      <c r="P1335" s="1">
        <v>44673.818229166667</v>
      </c>
      <c r="Q1335">
        <v>3104</v>
      </c>
      <c r="R1335">
        <v>9377</v>
      </c>
      <c r="S1335" t="b">
        <v>0</v>
      </c>
      <c r="T1335" t="s">
        <v>87</v>
      </c>
      <c r="U1335" t="b">
        <v>1</v>
      </c>
      <c r="V1335" t="s">
        <v>196</v>
      </c>
      <c r="W1335" s="1">
        <v>44673.735960648148</v>
      </c>
      <c r="X1335">
        <v>3959</v>
      </c>
      <c r="Y1335">
        <v>714</v>
      </c>
      <c r="Z1335">
        <v>0</v>
      </c>
      <c r="AA1335">
        <v>714</v>
      </c>
      <c r="AB1335">
        <v>4846</v>
      </c>
      <c r="AC1335">
        <v>95</v>
      </c>
      <c r="AD1335">
        <v>694</v>
      </c>
      <c r="AE1335">
        <v>0</v>
      </c>
      <c r="AF1335">
        <v>0</v>
      </c>
      <c r="AG1335">
        <v>0</v>
      </c>
      <c r="AH1335" t="s">
        <v>479</v>
      </c>
      <c r="AI1335" s="1">
        <v>44673.818229166667</v>
      </c>
      <c r="AJ1335">
        <v>3998</v>
      </c>
      <c r="AK1335">
        <v>144</v>
      </c>
      <c r="AL1335">
        <v>0</v>
      </c>
      <c r="AM1335">
        <v>144</v>
      </c>
      <c r="AN1335">
        <v>682</v>
      </c>
      <c r="AO1335">
        <v>15</v>
      </c>
      <c r="AP1335">
        <v>550</v>
      </c>
      <c r="AQ1335">
        <v>0</v>
      </c>
      <c r="AR1335">
        <v>0</v>
      </c>
      <c r="AS1335">
        <v>0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 x14ac:dyDescent="0.45">
      <c r="A1336" t="s">
        <v>2916</v>
      </c>
      <c r="B1336" t="s">
        <v>79</v>
      </c>
      <c r="C1336" t="s">
        <v>1604</v>
      </c>
      <c r="D1336" t="s">
        <v>81</v>
      </c>
      <c r="E1336" s="2" t="str">
        <f>HYPERLINK("capsilon://?command=openfolder&amp;siteaddress=FAM.docvelocity-na8.net&amp;folderid=FX00DF6215-9FB4-56F9-4E1C-B75546FA4534","FX2204708")</f>
        <v>FX2204708</v>
      </c>
      <c r="F1336" t="s">
        <v>19</v>
      </c>
      <c r="G1336" t="s">
        <v>19</v>
      </c>
      <c r="H1336" t="s">
        <v>82</v>
      </c>
      <c r="I1336" t="s">
        <v>2917</v>
      </c>
      <c r="J1336">
        <v>0</v>
      </c>
      <c r="K1336" t="s">
        <v>84</v>
      </c>
      <c r="L1336" t="s">
        <v>85</v>
      </c>
      <c r="M1336" t="s">
        <v>86</v>
      </c>
      <c r="N1336">
        <v>2</v>
      </c>
      <c r="O1336" s="1">
        <v>44673.701157407406</v>
      </c>
      <c r="P1336" s="1">
        <v>44673.790694444448</v>
      </c>
      <c r="Q1336">
        <v>7497</v>
      </c>
      <c r="R1336">
        <v>239</v>
      </c>
      <c r="S1336" t="b">
        <v>0</v>
      </c>
      <c r="T1336" t="s">
        <v>87</v>
      </c>
      <c r="U1336" t="b">
        <v>0</v>
      </c>
      <c r="V1336" t="s">
        <v>180</v>
      </c>
      <c r="W1336" s="1">
        <v>44673.719189814816</v>
      </c>
      <c r="X1336">
        <v>32</v>
      </c>
      <c r="Y1336">
        <v>0</v>
      </c>
      <c r="Z1336">
        <v>0</v>
      </c>
      <c r="AA1336">
        <v>0</v>
      </c>
      <c r="AB1336">
        <v>37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">
        <v>115</v>
      </c>
      <c r="AI1336" s="1">
        <v>44673.790694444448</v>
      </c>
      <c r="AJ1336">
        <v>45</v>
      </c>
      <c r="AK1336">
        <v>0</v>
      </c>
      <c r="AL1336">
        <v>0</v>
      </c>
      <c r="AM1336">
        <v>0</v>
      </c>
      <c r="AN1336">
        <v>37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 x14ac:dyDescent="0.45">
      <c r="A1337" t="s">
        <v>2918</v>
      </c>
      <c r="B1337" t="s">
        <v>79</v>
      </c>
      <c r="C1337" t="s">
        <v>2609</v>
      </c>
      <c r="D1337" t="s">
        <v>81</v>
      </c>
      <c r="E1337" s="2" t="str">
        <f t="shared" ref="E1337:E1360" si="31">HYPERLINK("capsilon://?command=openfolder&amp;siteaddress=FAM.docvelocity-na8.net&amp;folderid=FX218E068A-B843-7D3A-1CBC-84A700E1B459","FX22046994")</f>
        <v>FX22046994</v>
      </c>
      <c r="F1337" t="s">
        <v>19</v>
      </c>
      <c r="G1337" t="s">
        <v>19</v>
      </c>
      <c r="H1337" t="s">
        <v>82</v>
      </c>
      <c r="I1337" t="s">
        <v>2919</v>
      </c>
      <c r="J1337">
        <v>45</v>
      </c>
      <c r="K1337" t="s">
        <v>84</v>
      </c>
      <c r="L1337" t="s">
        <v>85</v>
      </c>
      <c r="M1337" t="s">
        <v>86</v>
      </c>
      <c r="N1337">
        <v>2</v>
      </c>
      <c r="O1337" s="1">
        <v>44673.826585648145</v>
      </c>
      <c r="P1337" s="1">
        <v>44674.092534722222</v>
      </c>
      <c r="Q1337">
        <v>22154</v>
      </c>
      <c r="R1337">
        <v>824</v>
      </c>
      <c r="S1337" t="b">
        <v>0</v>
      </c>
      <c r="T1337" t="s">
        <v>87</v>
      </c>
      <c r="U1337" t="b">
        <v>0</v>
      </c>
      <c r="V1337" t="s">
        <v>320</v>
      </c>
      <c r="W1337" s="1">
        <v>44673.910810185182</v>
      </c>
      <c r="X1337">
        <v>562</v>
      </c>
      <c r="Y1337">
        <v>49</v>
      </c>
      <c r="Z1337">
        <v>0</v>
      </c>
      <c r="AA1337">
        <v>49</v>
      </c>
      <c r="AB1337">
        <v>0</v>
      </c>
      <c r="AC1337">
        <v>19</v>
      </c>
      <c r="AD1337">
        <v>-4</v>
      </c>
      <c r="AE1337">
        <v>0</v>
      </c>
      <c r="AF1337">
        <v>0</v>
      </c>
      <c r="AG1337">
        <v>0</v>
      </c>
      <c r="AH1337" t="s">
        <v>200</v>
      </c>
      <c r="AI1337" s="1">
        <v>44674.092534722222</v>
      </c>
      <c r="AJ1337">
        <v>228</v>
      </c>
      <c r="AK1337">
        <v>2</v>
      </c>
      <c r="AL1337">
        <v>0</v>
      </c>
      <c r="AM1337">
        <v>2</v>
      </c>
      <c r="AN1337">
        <v>0</v>
      </c>
      <c r="AO1337">
        <v>1</v>
      </c>
      <c r="AP1337">
        <v>-6</v>
      </c>
      <c r="AQ1337">
        <v>0</v>
      </c>
      <c r="AR1337">
        <v>0</v>
      </c>
      <c r="AS1337">
        <v>0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 x14ac:dyDescent="0.45">
      <c r="A1338" t="s">
        <v>2920</v>
      </c>
      <c r="B1338" t="s">
        <v>79</v>
      </c>
      <c r="C1338" t="s">
        <v>2609</v>
      </c>
      <c r="D1338" t="s">
        <v>81</v>
      </c>
      <c r="E1338" s="2" t="str">
        <f t="shared" si="31"/>
        <v>FX22046994</v>
      </c>
      <c r="F1338" t="s">
        <v>19</v>
      </c>
      <c r="G1338" t="s">
        <v>19</v>
      </c>
      <c r="H1338" t="s">
        <v>82</v>
      </c>
      <c r="I1338" t="s">
        <v>2921</v>
      </c>
      <c r="J1338">
        <v>45</v>
      </c>
      <c r="K1338" t="s">
        <v>84</v>
      </c>
      <c r="L1338" t="s">
        <v>85</v>
      </c>
      <c r="M1338" t="s">
        <v>86</v>
      </c>
      <c r="N1338">
        <v>2</v>
      </c>
      <c r="O1338" s="1">
        <v>44673.826747685183</v>
      </c>
      <c r="P1338" s="1">
        <v>44674.09511574074</v>
      </c>
      <c r="Q1338">
        <v>22319</v>
      </c>
      <c r="R1338">
        <v>868</v>
      </c>
      <c r="S1338" t="b">
        <v>0</v>
      </c>
      <c r="T1338" t="s">
        <v>87</v>
      </c>
      <c r="U1338" t="b">
        <v>0</v>
      </c>
      <c r="V1338" t="s">
        <v>322</v>
      </c>
      <c r="W1338" s="1">
        <v>44673.91097222222</v>
      </c>
      <c r="X1338">
        <v>540</v>
      </c>
      <c r="Y1338">
        <v>44</v>
      </c>
      <c r="Z1338">
        <v>0</v>
      </c>
      <c r="AA1338">
        <v>44</v>
      </c>
      <c r="AB1338">
        <v>0</v>
      </c>
      <c r="AC1338">
        <v>18</v>
      </c>
      <c r="AD1338">
        <v>1</v>
      </c>
      <c r="AE1338">
        <v>0</v>
      </c>
      <c r="AF1338">
        <v>0</v>
      </c>
      <c r="AG1338">
        <v>0</v>
      </c>
      <c r="AH1338" t="s">
        <v>1193</v>
      </c>
      <c r="AI1338" s="1">
        <v>44674.09511574074</v>
      </c>
      <c r="AJ1338">
        <v>328</v>
      </c>
      <c r="AK1338">
        <v>5</v>
      </c>
      <c r="AL1338">
        <v>0</v>
      </c>
      <c r="AM1338">
        <v>5</v>
      </c>
      <c r="AN1338">
        <v>0</v>
      </c>
      <c r="AO1338">
        <v>3</v>
      </c>
      <c r="AP1338">
        <v>-4</v>
      </c>
      <c r="AQ1338">
        <v>0</v>
      </c>
      <c r="AR1338">
        <v>0</v>
      </c>
      <c r="AS1338">
        <v>0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 x14ac:dyDescent="0.45">
      <c r="A1339" t="s">
        <v>2922</v>
      </c>
      <c r="B1339" t="s">
        <v>79</v>
      </c>
      <c r="C1339" t="s">
        <v>2609</v>
      </c>
      <c r="D1339" t="s">
        <v>81</v>
      </c>
      <c r="E1339" s="2" t="str">
        <f t="shared" si="31"/>
        <v>FX22046994</v>
      </c>
      <c r="F1339" t="s">
        <v>19</v>
      </c>
      <c r="G1339" t="s">
        <v>19</v>
      </c>
      <c r="H1339" t="s">
        <v>82</v>
      </c>
      <c r="I1339" t="s">
        <v>2923</v>
      </c>
      <c r="J1339">
        <v>57</v>
      </c>
      <c r="K1339" t="s">
        <v>84</v>
      </c>
      <c r="L1339" t="s">
        <v>85</v>
      </c>
      <c r="M1339" t="s">
        <v>86</v>
      </c>
      <c r="N1339">
        <v>1</v>
      </c>
      <c r="O1339" s="1">
        <v>44673.826863425929</v>
      </c>
      <c r="P1339" s="1">
        <v>44674.037581018521</v>
      </c>
      <c r="Q1339">
        <v>17835</v>
      </c>
      <c r="R1339">
        <v>371</v>
      </c>
      <c r="S1339" t="b">
        <v>0</v>
      </c>
      <c r="T1339" t="s">
        <v>87</v>
      </c>
      <c r="U1339" t="b">
        <v>0</v>
      </c>
      <c r="V1339" t="s">
        <v>315</v>
      </c>
      <c r="W1339" s="1">
        <v>44674.037581018521</v>
      </c>
      <c r="X1339">
        <v>348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57</v>
      </c>
      <c r="AE1339">
        <v>52</v>
      </c>
      <c r="AF1339">
        <v>0</v>
      </c>
      <c r="AG1339">
        <v>1</v>
      </c>
      <c r="AH1339" t="s">
        <v>87</v>
      </c>
      <c r="AI1339" t="s">
        <v>87</v>
      </c>
      <c r="AJ1339" t="s">
        <v>87</v>
      </c>
      <c r="AK1339" t="s">
        <v>87</v>
      </c>
      <c r="AL1339" t="s">
        <v>87</v>
      </c>
      <c r="AM1339" t="s">
        <v>87</v>
      </c>
      <c r="AN1339" t="s">
        <v>87</v>
      </c>
      <c r="AO1339" t="s">
        <v>87</v>
      </c>
      <c r="AP1339" t="s">
        <v>87</v>
      </c>
      <c r="AQ1339" t="s">
        <v>87</v>
      </c>
      <c r="AR1339" t="s">
        <v>87</v>
      </c>
      <c r="AS1339" t="s">
        <v>87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 x14ac:dyDescent="0.45">
      <c r="A1340" t="s">
        <v>2924</v>
      </c>
      <c r="B1340" t="s">
        <v>79</v>
      </c>
      <c r="C1340" t="s">
        <v>2609</v>
      </c>
      <c r="D1340" t="s">
        <v>81</v>
      </c>
      <c r="E1340" s="2" t="str">
        <f t="shared" si="31"/>
        <v>FX22046994</v>
      </c>
      <c r="F1340" t="s">
        <v>19</v>
      </c>
      <c r="G1340" t="s">
        <v>19</v>
      </c>
      <c r="H1340" t="s">
        <v>82</v>
      </c>
      <c r="I1340" t="s">
        <v>2925</v>
      </c>
      <c r="J1340">
        <v>28</v>
      </c>
      <c r="K1340" t="s">
        <v>84</v>
      </c>
      <c r="L1340" t="s">
        <v>85</v>
      </c>
      <c r="M1340" t="s">
        <v>86</v>
      </c>
      <c r="N1340">
        <v>2</v>
      </c>
      <c r="O1340" s="1">
        <v>44673.82739583333</v>
      </c>
      <c r="P1340" s="1">
        <v>44674.095266203702</v>
      </c>
      <c r="Q1340">
        <v>22725</v>
      </c>
      <c r="R1340">
        <v>419</v>
      </c>
      <c r="S1340" t="b">
        <v>0</v>
      </c>
      <c r="T1340" t="s">
        <v>87</v>
      </c>
      <c r="U1340" t="b">
        <v>0</v>
      </c>
      <c r="V1340" t="s">
        <v>315</v>
      </c>
      <c r="W1340" s="1">
        <v>44674.039722222224</v>
      </c>
      <c r="X1340">
        <v>184</v>
      </c>
      <c r="Y1340">
        <v>21</v>
      </c>
      <c r="Z1340">
        <v>0</v>
      </c>
      <c r="AA1340">
        <v>21</v>
      </c>
      <c r="AB1340">
        <v>0</v>
      </c>
      <c r="AC1340">
        <v>0</v>
      </c>
      <c r="AD1340">
        <v>7</v>
      </c>
      <c r="AE1340">
        <v>0</v>
      </c>
      <c r="AF1340">
        <v>0</v>
      </c>
      <c r="AG1340">
        <v>0</v>
      </c>
      <c r="AH1340" t="s">
        <v>200</v>
      </c>
      <c r="AI1340" s="1">
        <v>44674.095266203702</v>
      </c>
      <c r="AJ1340">
        <v>235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7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 x14ac:dyDescent="0.45">
      <c r="A1341" t="s">
        <v>2926</v>
      </c>
      <c r="B1341" t="s">
        <v>79</v>
      </c>
      <c r="C1341" t="s">
        <v>2609</v>
      </c>
      <c r="D1341" t="s">
        <v>81</v>
      </c>
      <c r="E1341" s="2" t="str">
        <f t="shared" si="31"/>
        <v>FX22046994</v>
      </c>
      <c r="F1341" t="s">
        <v>19</v>
      </c>
      <c r="G1341" t="s">
        <v>19</v>
      </c>
      <c r="H1341" t="s">
        <v>82</v>
      </c>
      <c r="I1341" t="s">
        <v>2927</v>
      </c>
      <c r="J1341">
        <v>28</v>
      </c>
      <c r="K1341" t="s">
        <v>84</v>
      </c>
      <c r="L1341" t="s">
        <v>85</v>
      </c>
      <c r="M1341" t="s">
        <v>86</v>
      </c>
      <c r="N1341">
        <v>2</v>
      </c>
      <c r="O1341" s="1">
        <v>44673.827870370369</v>
      </c>
      <c r="P1341" s="1">
        <v>44674.096238425926</v>
      </c>
      <c r="Q1341">
        <v>22907</v>
      </c>
      <c r="R1341">
        <v>280</v>
      </c>
      <c r="S1341" t="b">
        <v>0</v>
      </c>
      <c r="T1341" t="s">
        <v>87</v>
      </c>
      <c r="U1341" t="b">
        <v>0</v>
      </c>
      <c r="V1341" t="s">
        <v>315</v>
      </c>
      <c r="W1341" s="1">
        <v>44674.052523148152</v>
      </c>
      <c r="X1341">
        <v>183</v>
      </c>
      <c r="Y1341">
        <v>21</v>
      </c>
      <c r="Z1341">
        <v>0</v>
      </c>
      <c r="AA1341">
        <v>21</v>
      </c>
      <c r="AB1341">
        <v>0</v>
      </c>
      <c r="AC1341">
        <v>0</v>
      </c>
      <c r="AD1341">
        <v>7</v>
      </c>
      <c r="AE1341">
        <v>0</v>
      </c>
      <c r="AF1341">
        <v>0</v>
      </c>
      <c r="AG1341">
        <v>0</v>
      </c>
      <c r="AH1341" t="s">
        <v>1193</v>
      </c>
      <c r="AI1341" s="1">
        <v>44674.096238425926</v>
      </c>
      <c r="AJ1341">
        <v>97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7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 x14ac:dyDescent="0.45">
      <c r="A1342" t="s">
        <v>2928</v>
      </c>
      <c r="B1342" t="s">
        <v>79</v>
      </c>
      <c r="C1342" t="s">
        <v>2609</v>
      </c>
      <c r="D1342" t="s">
        <v>81</v>
      </c>
      <c r="E1342" s="2" t="str">
        <f t="shared" si="31"/>
        <v>FX22046994</v>
      </c>
      <c r="F1342" t="s">
        <v>19</v>
      </c>
      <c r="G1342" t="s">
        <v>19</v>
      </c>
      <c r="H1342" t="s">
        <v>82</v>
      </c>
      <c r="I1342" t="s">
        <v>2929</v>
      </c>
      <c r="J1342">
        <v>40</v>
      </c>
      <c r="K1342" t="s">
        <v>84</v>
      </c>
      <c r="L1342" t="s">
        <v>85</v>
      </c>
      <c r="M1342" t="s">
        <v>86</v>
      </c>
      <c r="N1342">
        <v>2</v>
      </c>
      <c r="O1342" s="1">
        <v>44673.8281712963</v>
      </c>
      <c r="P1342" s="1">
        <v>44674.099629629629</v>
      </c>
      <c r="Q1342">
        <v>22433</v>
      </c>
      <c r="R1342">
        <v>1021</v>
      </c>
      <c r="S1342" t="b">
        <v>0</v>
      </c>
      <c r="T1342" t="s">
        <v>87</v>
      </c>
      <c r="U1342" t="b">
        <v>0</v>
      </c>
      <c r="V1342" t="s">
        <v>315</v>
      </c>
      <c r="W1342" s="1">
        <v>44674.060879629629</v>
      </c>
      <c r="X1342">
        <v>721</v>
      </c>
      <c r="Y1342">
        <v>44</v>
      </c>
      <c r="Z1342">
        <v>0</v>
      </c>
      <c r="AA1342">
        <v>44</v>
      </c>
      <c r="AB1342">
        <v>0</v>
      </c>
      <c r="AC1342">
        <v>13</v>
      </c>
      <c r="AD1342">
        <v>-4</v>
      </c>
      <c r="AE1342">
        <v>0</v>
      </c>
      <c r="AF1342">
        <v>0</v>
      </c>
      <c r="AG1342">
        <v>0</v>
      </c>
      <c r="AH1342" t="s">
        <v>1193</v>
      </c>
      <c r="AI1342" s="1">
        <v>44674.099629629629</v>
      </c>
      <c r="AJ1342">
        <v>292</v>
      </c>
      <c r="AK1342">
        <v>3</v>
      </c>
      <c r="AL1342">
        <v>0</v>
      </c>
      <c r="AM1342">
        <v>3</v>
      </c>
      <c r="AN1342">
        <v>0</v>
      </c>
      <c r="AO1342">
        <v>3</v>
      </c>
      <c r="AP1342">
        <v>-7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 x14ac:dyDescent="0.45">
      <c r="A1343" t="s">
        <v>2930</v>
      </c>
      <c r="B1343" t="s">
        <v>79</v>
      </c>
      <c r="C1343" t="s">
        <v>2609</v>
      </c>
      <c r="D1343" t="s">
        <v>81</v>
      </c>
      <c r="E1343" s="2" t="str">
        <f t="shared" si="31"/>
        <v>FX22046994</v>
      </c>
      <c r="F1343" t="s">
        <v>19</v>
      </c>
      <c r="G1343" t="s">
        <v>19</v>
      </c>
      <c r="H1343" t="s">
        <v>82</v>
      </c>
      <c r="I1343" t="s">
        <v>2931</v>
      </c>
      <c r="J1343">
        <v>28</v>
      </c>
      <c r="K1343" t="s">
        <v>84</v>
      </c>
      <c r="L1343" t="s">
        <v>85</v>
      </c>
      <c r="M1343" t="s">
        <v>86</v>
      </c>
      <c r="N1343">
        <v>2</v>
      </c>
      <c r="O1343" s="1">
        <v>44673.828321759262</v>
      </c>
      <c r="P1343" s="1">
        <v>44674.097800925927</v>
      </c>
      <c r="Q1343">
        <v>22977</v>
      </c>
      <c r="R1343">
        <v>306</v>
      </c>
      <c r="S1343" t="b">
        <v>0</v>
      </c>
      <c r="T1343" t="s">
        <v>87</v>
      </c>
      <c r="U1343" t="b">
        <v>0</v>
      </c>
      <c r="V1343" t="s">
        <v>320</v>
      </c>
      <c r="W1343" s="1">
        <v>44674.059733796297</v>
      </c>
      <c r="X1343">
        <v>189</v>
      </c>
      <c r="Y1343">
        <v>21</v>
      </c>
      <c r="Z1343">
        <v>0</v>
      </c>
      <c r="AA1343">
        <v>21</v>
      </c>
      <c r="AB1343">
        <v>0</v>
      </c>
      <c r="AC1343">
        <v>0</v>
      </c>
      <c r="AD1343">
        <v>7</v>
      </c>
      <c r="AE1343">
        <v>0</v>
      </c>
      <c r="AF1343">
        <v>0</v>
      </c>
      <c r="AG1343">
        <v>0</v>
      </c>
      <c r="AH1343" t="s">
        <v>200</v>
      </c>
      <c r="AI1343" s="1">
        <v>44674.097800925927</v>
      </c>
      <c r="AJ1343">
        <v>117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7</v>
      </c>
      <c r="AQ1343">
        <v>0</v>
      </c>
      <c r="AR1343">
        <v>0</v>
      </c>
      <c r="AS1343">
        <v>0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 x14ac:dyDescent="0.45">
      <c r="A1344" t="s">
        <v>2932</v>
      </c>
      <c r="B1344" t="s">
        <v>79</v>
      </c>
      <c r="C1344" t="s">
        <v>2609</v>
      </c>
      <c r="D1344" t="s">
        <v>81</v>
      </c>
      <c r="E1344" s="2" t="str">
        <f t="shared" si="31"/>
        <v>FX22046994</v>
      </c>
      <c r="F1344" t="s">
        <v>19</v>
      </c>
      <c r="G1344" t="s">
        <v>19</v>
      </c>
      <c r="H1344" t="s">
        <v>82</v>
      </c>
      <c r="I1344" t="s">
        <v>2933</v>
      </c>
      <c r="J1344">
        <v>40</v>
      </c>
      <c r="K1344" t="s">
        <v>84</v>
      </c>
      <c r="L1344" t="s">
        <v>85</v>
      </c>
      <c r="M1344" t="s">
        <v>86</v>
      </c>
      <c r="N1344">
        <v>2</v>
      </c>
      <c r="O1344" s="1">
        <v>44673.828356481485</v>
      </c>
      <c r="P1344" s="1">
        <v>44674.099652777775</v>
      </c>
      <c r="Q1344">
        <v>22836</v>
      </c>
      <c r="R1344">
        <v>604</v>
      </c>
      <c r="S1344" t="b">
        <v>0</v>
      </c>
      <c r="T1344" t="s">
        <v>87</v>
      </c>
      <c r="U1344" t="b">
        <v>0</v>
      </c>
      <c r="V1344" t="s">
        <v>320</v>
      </c>
      <c r="W1344" s="1">
        <v>44674.064895833333</v>
      </c>
      <c r="X1344">
        <v>445</v>
      </c>
      <c r="Y1344">
        <v>44</v>
      </c>
      <c r="Z1344">
        <v>0</v>
      </c>
      <c r="AA1344">
        <v>44</v>
      </c>
      <c r="AB1344">
        <v>0</v>
      </c>
      <c r="AC1344">
        <v>15</v>
      </c>
      <c r="AD1344">
        <v>-4</v>
      </c>
      <c r="AE1344">
        <v>0</v>
      </c>
      <c r="AF1344">
        <v>0</v>
      </c>
      <c r="AG1344">
        <v>0</v>
      </c>
      <c r="AH1344" t="s">
        <v>200</v>
      </c>
      <c r="AI1344" s="1">
        <v>44674.099652777775</v>
      </c>
      <c r="AJ1344">
        <v>159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-4</v>
      </c>
      <c r="AQ1344">
        <v>0</v>
      </c>
      <c r="AR1344">
        <v>0</v>
      </c>
      <c r="AS1344">
        <v>0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 x14ac:dyDescent="0.45">
      <c r="A1345" t="s">
        <v>2934</v>
      </c>
      <c r="B1345" t="s">
        <v>79</v>
      </c>
      <c r="C1345" t="s">
        <v>2609</v>
      </c>
      <c r="D1345" t="s">
        <v>81</v>
      </c>
      <c r="E1345" s="2" t="str">
        <f t="shared" si="31"/>
        <v>FX22046994</v>
      </c>
      <c r="F1345" t="s">
        <v>19</v>
      </c>
      <c r="G1345" t="s">
        <v>19</v>
      </c>
      <c r="H1345" t="s">
        <v>82</v>
      </c>
      <c r="I1345" t="s">
        <v>2935</v>
      </c>
      <c r="J1345">
        <v>52</v>
      </c>
      <c r="K1345" t="s">
        <v>84</v>
      </c>
      <c r="L1345" t="s">
        <v>85</v>
      </c>
      <c r="M1345" t="s">
        <v>86</v>
      </c>
      <c r="N1345">
        <v>1</v>
      </c>
      <c r="O1345" s="1">
        <v>44673.828483796293</v>
      </c>
      <c r="P1345" s="1">
        <v>44674.062847222223</v>
      </c>
      <c r="Q1345">
        <v>20080</v>
      </c>
      <c r="R1345">
        <v>169</v>
      </c>
      <c r="S1345" t="b">
        <v>0</v>
      </c>
      <c r="T1345" t="s">
        <v>87</v>
      </c>
      <c r="U1345" t="b">
        <v>0</v>
      </c>
      <c r="V1345" t="s">
        <v>315</v>
      </c>
      <c r="W1345" s="1">
        <v>44674.062847222223</v>
      </c>
      <c r="X1345">
        <v>169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52</v>
      </c>
      <c r="AE1345">
        <v>47</v>
      </c>
      <c r="AF1345">
        <v>0</v>
      </c>
      <c r="AG1345">
        <v>1</v>
      </c>
      <c r="AH1345" t="s">
        <v>87</v>
      </c>
      <c r="AI1345" t="s">
        <v>87</v>
      </c>
      <c r="AJ1345" t="s">
        <v>87</v>
      </c>
      <c r="AK1345" t="s">
        <v>87</v>
      </c>
      <c r="AL1345" t="s">
        <v>87</v>
      </c>
      <c r="AM1345" t="s">
        <v>87</v>
      </c>
      <c r="AN1345" t="s">
        <v>87</v>
      </c>
      <c r="AO1345" t="s">
        <v>87</v>
      </c>
      <c r="AP1345" t="s">
        <v>87</v>
      </c>
      <c r="AQ1345" t="s">
        <v>87</v>
      </c>
      <c r="AR1345" t="s">
        <v>87</v>
      </c>
      <c r="AS1345" t="s">
        <v>87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 x14ac:dyDescent="0.45">
      <c r="A1346" t="s">
        <v>2936</v>
      </c>
      <c r="B1346" t="s">
        <v>79</v>
      </c>
      <c r="C1346" t="s">
        <v>2609</v>
      </c>
      <c r="D1346" t="s">
        <v>81</v>
      </c>
      <c r="E1346" s="2" t="str">
        <f t="shared" si="31"/>
        <v>FX22046994</v>
      </c>
      <c r="F1346" t="s">
        <v>19</v>
      </c>
      <c r="G1346" t="s">
        <v>19</v>
      </c>
      <c r="H1346" t="s">
        <v>82</v>
      </c>
      <c r="I1346" t="s">
        <v>2937</v>
      </c>
      <c r="J1346">
        <v>28</v>
      </c>
      <c r="K1346" t="s">
        <v>84</v>
      </c>
      <c r="L1346" t="s">
        <v>85</v>
      </c>
      <c r="M1346" t="s">
        <v>86</v>
      </c>
      <c r="N1346">
        <v>2</v>
      </c>
      <c r="O1346" s="1">
        <v>44673.828784722224</v>
      </c>
      <c r="P1346" s="1">
        <v>44674.100659722222</v>
      </c>
      <c r="Q1346">
        <v>23307</v>
      </c>
      <c r="R1346">
        <v>183</v>
      </c>
      <c r="S1346" t="b">
        <v>0</v>
      </c>
      <c r="T1346" t="s">
        <v>87</v>
      </c>
      <c r="U1346" t="b">
        <v>0</v>
      </c>
      <c r="V1346" t="s">
        <v>315</v>
      </c>
      <c r="W1346" s="1">
        <v>44674.063958333332</v>
      </c>
      <c r="X1346">
        <v>95</v>
      </c>
      <c r="Y1346">
        <v>21</v>
      </c>
      <c r="Z1346">
        <v>0</v>
      </c>
      <c r="AA1346">
        <v>21</v>
      </c>
      <c r="AB1346">
        <v>0</v>
      </c>
      <c r="AC1346">
        <v>0</v>
      </c>
      <c r="AD1346">
        <v>7</v>
      </c>
      <c r="AE1346">
        <v>0</v>
      </c>
      <c r="AF1346">
        <v>0</v>
      </c>
      <c r="AG1346">
        <v>0</v>
      </c>
      <c r="AH1346" t="s">
        <v>1193</v>
      </c>
      <c r="AI1346" s="1">
        <v>44674.100659722222</v>
      </c>
      <c r="AJ1346">
        <v>88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7</v>
      </c>
      <c r="AQ1346">
        <v>0</v>
      </c>
      <c r="AR1346">
        <v>0</v>
      </c>
      <c r="AS1346">
        <v>0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 x14ac:dyDescent="0.45">
      <c r="A1347" t="s">
        <v>2938</v>
      </c>
      <c r="B1347" t="s">
        <v>79</v>
      </c>
      <c r="C1347" t="s">
        <v>2609</v>
      </c>
      <c r="D1347" t="s">
        <v>81</v>
      </c>
      <c r="E1347" s="2" t="str">
        <f t="shared" si="31"/>
        <v>FX22046994</v>
      </c>
      <c r="F1347" t="s">
        <v>19</v>
      </c>
      <c r="G1347" t="s">
        <v>19</v>
      </c>
      <c r="H1347" t="s">
        <v>82</v>
      </c>
      <c r="I1347" t="s">
        <v>2939</v>
      </c>
      <c r="J1347">
        <v>28</v>
      </c>
      <c r="K1347" t="s">
        <v>84</v>
      </c>
      <c r="L1347" t="s">
        <v>85</v>
      </c>
      <c r="M1347" t="s">
        <v>86</v>
      </c>
      <c r="N1347">
        <v>2</v>
      </c>
      <c r="O1347" s="1">
        <v>44673.82885416667</v>
      </c>
      <c r="P1347" s="1">
        <v>44674.100474537037</v>
      </c>
      <c r="Q1347">
        <v>23320</v>
      </c>
      <c r="R1347">
        <v>148</v>
      </c>
      <c r="S1347" t="b">
        <v>0</v>
      </c>
      <c r="T1347" t="s">
        <v>87</v>
      </c>
      <c r="U1347" t="b">
        <v>0</v>
      </c>
      <c r="V1347" t="s">
        <v>320</v>
      </c>
      <c r="W1347" s="1">
        <v>44674.065810185188</v>
      </c>
      <c r="X1347">
        <v>78</v>
      </c>
      <c r="Y1347">
        <v>21</v>
      </c>
      <c r="Z1347">
        <v>0</v>
      </c>
      <c r="AA1347">
        <v>21</v>
      </c>
      <c r="AB1347">
        <v>0</v>
      </c>
      <c r="AC1347">
        <v>0</v>
      </c>
      <c r="AD1347">
        <v>7</v>
      </c>
      <c r="AE1347">
        <v>0</v>
      </c>
      <c r="AF1347">
        <v>0</v>
      </c>
      <c r="AG1347">
        <v>0</v>
      </c>
      <c r="AH1347" t="s">
        <v>200</v>
      </c>
      <c r="AI1347" s="1">
        <v>44674.100474537037</v>
      </c>
      <c r="AJ1347">
        <v>70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7</v>
      </c>
      <c r="AQ1347">
        <v>0</v>
      </c>
      <c r="AR1347">
        <v>0</v>
      </c>
      <c r="AS1347">
        <v>0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 x14ac:dyDescent="0.45">
      <c r="A1348" t="s">
        <v>2940</v>
      </c>
      <c r="B1348" t="s">
        <v>79</v>
      </c>
      <c r="C1348" t="s">
        <v>2609</v>
      </c>
      <c r="D1348" t="s">
        <v>81</v>
      </c>
      <c r="E1348" s="2" t="str">
        <f t="shared" si="31"/>
        <v>FX22046994</v>
      </c>
      <c r="F1348" t="s">
        <v>19</v>
      </c>
      <c r="G1348" t="s">
        <v>19</v>
      </c>
      <c r="H1348" t="s">
        <v>82</v>
      </c>
      <c r="I1348" t="s">
        <v>2941</v>
      </c>
      <c r="J1348">
        <v>45</v>
      </c>
      <c r="K1348" t="s">
        <v>84</v>
      </c>
      <c r="L1348" t="s">
        <v>85</v>
      </c>
      <c r="M1348" t="s">
        <v>86</v>
      </c>
      <c r="N1348">
        <v>2</v>
      </c>
      <c r="O1348" s="1">
        <v>44673.828969907408</v>
      </c>
      <c r="P1348" s="1">
        <v>44674.101631944446</v>
      </c>
      <c r="Q1348">
        <v>23283</v>
      </c>
      <c r="R1348">
        <v>275</v>
      </c>
      <c r="S1348" t="b">
        <v>0</v>
      </c>
      <c r="T1348" t="s">
        <v>87</v>
      </c>
      <c r="U1348" t="b">
        <v>0</v>
      </c>
      <c r="V1348" t="s">
        <v>320</v>
      </c>
      <c r="W1348" s="1">
        <v>44674.067858796298</v>
      </c>
      <c r="X1348">
        <v>176</v>
      </c>
      <c r="Y1348">
        <v>44</v>
      </c>
      <c r="Z1348">
        <v>0</v>
      </c>
      <c r="AA1348">
        <v>44</v>
      </c>
      <c r="AB1348">
        <v>0</v>
      </c>
      <c r="AC1348">
        <v>17</v>
      </c>
      <c r="AD1348">
        <v>1</v>
      </c>
      <c r="AE1348">
        <v>0</v>
      </c>
      <c r="AF1348">
        <v>0</v>
      </c>
      <c r="AG1348">
        <v>0</v>
      </c>
      <c r="AH1348" t="s">
        <v>200</v>
      </c>
      <c r="AI1348" s="1">
        <v>44674.101631944446</v>
      </c>
      <c r="AJ1348">
        <v>99</v>
      </c>
      <c r="AK1348">
        <v>2</v>
      </c>
      <c r="AL1348">
        <v>0</v>
      </c>
      <c r="AM1348">
        <v>2</v>
      </c>
      <c r="AN1348">
        <v>0</v>
      </c>
      <c r="AO1348">
        <v>1</v>
      </c>
      <c r="AP1348">
        <v>-1</v>
      </c>
      <c r="AQ1348">
        <v>0</v>
      </c>
      <c r="AR1348">
        <v>0</v>
      </c>
      <c r="AS1348">
        <v>0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 x14ac:dyDescent="0.45">
      <c r="A1349" t="s">
        <v>2942</v>
      </c>
      <c r="B1349" t="s">
        <v>79</v>
      </c>
      <c r="C1349" t="s">
        <v>2609</v>
      </c>
      <c r="D1349" t="s">
        <v>81</v>
      </c>
      <c r="E1349" s="2" t="str">
        <f t="shared" si="31"/>
        <v>FX22046994</v>
      </c>
      <c r="F1349" t="s">
        <v>19</v>
      </c>
      <c r="G1349" t="s">
        <v>19</v>
      </c>
      <c r="H1349" t="s">
        <v>82</v>
      </c>
      <c r="I1349" t="s">
        <v>2943</v>
      </c>
      <c r="J1349">
        <v>45</v>
      </c>
      <c r="K1349" t="s">
        <v>84</v>
      </c>
      <c r="L1349" t="s">
        <v>85</v>
      </c>
      <c r="M1349" t="s">
        <v>86</v>
      </c>
      <c r="N1349">
        <v>2</v>
      </c>
      <c r="O1349" s="1">
        <v>44673.829212962963</v>
      </c>
      <c r="P1349" s="1">
        <v>44674.105914351851</v>
      </c>
      <c r="Q1349">
        <v>23167</v>
      </c>
      <c r="R1349">
        <v>740</v>
      </c>
      <c r="S1349" t="b">
        <v>0</v>
      </c>
      <c r="T1349" t="s">
        <v>87</v>
      </c>
      <c r="U1349" t="b">
        <v>0</v>
      </c>
      <c r="V1349" t="s">
        <v>320</v>
      </c>
      <c r="W1349" s="1">
        <v>44674.071192129632</v>
      </c>
      <c r="X1349">
        <v>287</v>
      </c>
      <c r="Y1349">
        <v>49</v>
      </c>
      <c r="Z1349">
        <v>0</v>
      </c>
      <c r="AA1349">
        <v>49</v>
      </c>
      <c r="AB1349">
        <v>0</v>
      </c>
      <c r="AC1349">
        <v>19</v>
      </c>
      <c r="AD1349">
        <v>-4</v>
      </c>
      <c r="AE1349">
        <v>0</v>
      </c>
      <c r="AF1349">
        <v>0</v>
      </c>
      <c r="AG1349">
        <v>0</v>
      </c>
      <c r="AH1349" t="s">
        <v>1193</v>
      </c>
      <c r="AI1349" s="1">
        <v>44674.105914351851</v>
      </c>
      <c r="AJ1349">
        <v>453</v>
      </c>
      <c r="AK1349">
        <v>9</v>
      </c>
      <c r="AL1349">
        <v>0</v>
      </c>
      <c r="AM1349">
        <v>9</v>
      </c>
      <c r="AN1349">
        <v>0</v>
      </c>
      <c r="AO1349">
        <v>7</v>
      </c>
      <c r="AP1349">
        <v>-13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 x14ac:dyDescent="0.45">
      <c r="A1350" t="s">
        <v>2944</v>
      </c>
      <c r="B1350" t="s">
        <v>79</v>
      </c>
      <c r="C1350" t="s">
        <v>2609</v>
      </c>
      <c r="D1350" t="s">
        <v>81</v>
      </c>
      <c r="E1350" s="2" t="str">
        <f t="shared" si="31"/>
        <v>FX22046994</v>
      </c>
      <c r="F1350" t="s">
        <v>19</v>
      </c>
      <c r="G1350" t="s">
        <v>19</v>
      </c>
      <c r="H1350" t="s">
        <v>82</v>
      </c>
      <c r="I1350" t="s">
        <v>2945</v>
      </c>
      <c r="J1350">
        <v>28</v>
      </c>
      <c r="K1350" t="s">
        <v>84</v>
      </c>
      <c r="L1350" t="s">
        <v>85</v>
      </c>
      <c r="M1350" t="s">
        <v>86</v>
      </c>
      <c r="N1350">
        <v>2</v>
      </c>
      <c r="O1350" s="1">
        <v>44673.829259259262</v>
      </c>
      <c r="P1350" s="1">
        <v>44674.10260416667</v>
      </c>
      <c r="Q1350">
        <v>23411</v>
      </c>
      <c r="R1350">
        <v>206</v>
      </c>
      <c r="S1350" t="b">
        <v>0</v>
      </c>
      <c r="T1350" t="s">
        <v>87</v>
      </c>
      <c r="U1350" t="b">
        <v>0</v>
      </c>
      <c r="V1350" t="s">
        <v>315</v>
      </c>
      <c r="W1350" s="1">
        <v>44674.071331018517</v>
      </c>
      <c r="X1350">
        <v>123</v>
      </c>
      <c r="Y1350">
        <v>21</v>
      </c>
      <c r="Z1350">
        <v>0</v>
      </c>
      <c r="AA1350">
        <v>21</v>
      </c>
      <c r="AB1350">
        <v>0</v>
      </c>
      <c r="AC1350">
        <v>0</v>
      </c>
      <c r="AD1350">
        <v>7</v>
      </c>
      <c r="AE1350">
        <v>0</v>
      </c>
      <c r="AF1350">
        <v>0</v>
      </c>
      <c r="AG1350">
        <v>0</v>
      </c>
      <c r="AH1350" t="s">
        <v>200</v>
      </c>
      <c r="AI1350" s="1">
        <v>44674.10260416667</v>
      </c>
      <c r="AJ1350">
        <v>83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7</v>
      </c>
      <c r="AQ1350">
        <v>0</v>
      </c>
      <c r="AR1350">
        <v>0</v>
      </c>
      <c r="AS1350">
        <v>0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 x14ac:dyDescent="0.45">
      <c r="A1351" t="s">
        <v>2946</v>
      </c>
      <c r="B1351" t="s">
        <v>79</v>
      </c>
      <c r="C1351" t="s">
        <v>2609</v>
      </c>
      <c r="D1351" t="s">
        <v>81</v>
      </c>
      <c r="E1351" s="2" t="str">
        <f t="shared" si="31"/>
        <v>FX22046994</v>
      </c>
      <c r="F1351" t="s">
        <v>19</v>
      </c>
      <c r="G1351" t="s">
        <v>19</v>
      </c>
      <c r="H1351" t="s">
        <v>82</v>
      </c>
      <c r="I1351" t="s">
        <v>2947</v>
      </c>
      <c r="J1351">
        <v>57</v>
      </c>
      <c r="K1351" t="s">
        <v>84</v>
      </c>
      <c r="L1351" t="s">
        <v>85</v>
      </c>
      <c r="M1351" t="s">
        <v>86</v>
      </c>
      <c r="N1351">
        <v>1</v>
      </c>
      <c r="O1351" s="1">
        <v>44673.829293981478</v>
      </c>
      <c r="P1351" s="1">
        <v>44674.078518518516</v>
      </c>
      <c r="Q1351">
        <v>20900</v>
      </c>
      <c r="R1351">
        <v>633</v>
      </c>
      <c r="S1351" t="b">
        <v>0</v>
      </c>
      <c r="T1351" t="s">
        <v>87</v>
      </c>
      <c r="U1351" t="b">
        <v>0</v>
      </c>
      <c r="V1351" t="s">
        <v>320</v>
      </c>
      <c r="W1351" s="1">
        <v>44674.078518518516</v>
      </c>
      <c r="X1351">
        <v>633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57</v>
      </c>
      <c r="AE1351">
        <v>52</v>
      </c>
      <c r="AF1351">
        <v>0</v>
      </c>
      <c r="AG1351">
        <v>1</v>
      </c>
      <c r="AH1351" t="s">
        <v>87</v>
      </c>
      <c r="AI1351" t="s">
        <v>87</v>
      </c>
      <c r="AJ1351" t="s">
        <v>87</v>
      </c>
      <c r="AK1351" t="s">
        <v>87</v>
      </c>
      <c r="AL1351" t="s">
        <v>87</v>
      </c>
      <c r="AM1351" t="s">
        <v>87</v>
      </c>
      <c r="AN1351" t="s">
        <v>87</v>
      </c>
      <c r="AO1351" t="s">
        <v>87</v>
      </c>
      <c r="AP1351" t="s">
        <v>87</v>
      </c>
      <c r="AQ1351" t="s">
        <v>87</v>
      </c>
      <c r="AR1351" t="s">
        <v>87</v>
      </c>
      <c r="AS1351" t="s">
        <v>87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 x14ac:dyDescent="0.45">
      <c r="A1352" t="s">
        <v>2948</v>
      </c>
      <c r="B1352" t="s">
        <v>79</v>
      </c>
      <c r="C1352" t="s">
        <v>2609</v>
      </c>
      <c r="D1352" t="s">
        <v>81</v>
      </c>
      <c r="E1352" s="2" t="str">
        <f t="shared" si="31"/>
        <v>FX22046994</v>
      </c>
      <c r="F1352" t="s">
        <v>19</v>
      </c>
      <c r="G1352" t="s">
        <v>19</v>
      </c>
      <c r="H1352" t="s">
        <v>82</v>
      </c>
      <c r="I1352" t="s">
        <v>2949</v>
      </c>
      <c r="J1352">
        <v>28</v>
      </c>
      <c r="K1352" t="s">
        <v>84</v>
      </c>
      <c r="L1352" t="s">
        <v>85</v>
      </c>
      <c r="M1352" t="s">
        <v>86</v>
      </c>
      <c r="N1352">
        <v>2</v>
      </c>
      <c r="O1352" s="1">
        <v>44673.829664351855</v>
      </c>
      <c r="P1352" s="1">
        <v>44674.103715277779</v>
      </c>
      <c r="Q1352">
        <v>23466</v>
      </c>
      <c r="R1352">
        <v>212</v>
      </c>
      <c r="S1352" t="b">
        <v>0</v>
      </c>
      <c r="T1352" t="s">
        <v>87</v>
      </c>
      <c r="U1352" t="b">
        <v>0</v>
      </c>
      <c r="V1352" t="s">
        <v>315</v>
      </c>
      <c r="W1352" s="1">
        <v>44674.072685185187</v>
      </c>
      <c r="X1352">
        <v>116</v>
      </c>
      <c r="Y1352">
        <v>21</v>
      </c>
      <c r="Z1352">
        <v>0</v>
      </c>
      <c r="AA1352">
        <v>21</v>
      </c>
      <c r="AB1352">
        <v>0</v>
      </c>
      <c r="AC1352">
        <v>0</v>
      </c>
      <c r="AD1352">
        <v>7</v>
      </c>
      <c r="AE1352">
        <v>0</v>
      </c>
      <c r="AF1352">
        <v>0</v>
      </c>
      <c r="AG1352">
        <v>0</v>
      </c>
      <c r="AH1352" t="s">
        <v>200</v>
      </c>
      <c r="AI1352" s="1">
        <v>44674.103715277779</v>
      </c>
      <c r="AJ1352">
        <v>96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7</v>
      </c>
      <c r="AQ1352">
        <v>0</v>
      </c>
      <c r="AR1352">
        <v>0</v>
      </c>
      <c r="AS1352">
        <v>0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 x14ac:dyDescent="0.45">
      <c r="A1353" t="s">
        <v>2950</v>
      </c>
      <c r="B1353" t="s">
        <v>79</v>
      </c>
      <c r="C1353" t="s">
        <v>2609</v>
      </c>
      <c r="D1353" t="s">
        <v>81</v>
      </c>
      <c r="E1353" s="2" t="str">
        <f t="shared" si="31"/>
        <v>FX22046994</v>
      </c>
      <c r="F1353" t="s">
        <v>19</v>
      </c>
      <c r="G1353" t="s">
        <v>19</v>
      </c>
      <c r="H1353" t="s">
        <v>82</v>
      </c>
      <c r="I1353" t="s">
        <v>2951</v>
      </c>
      <c r="J1353">
        <v>28</v>
      </c>
      <c r="K1353" t="s">
        <v>84</v>
      </c>
      <c r="L1353" t="s">
        <v>85</v>
      </c>
      <c r="M1353" t="s">
        <v>86</v>
      </c>
      <c r="N1353">
        <v>2</v>
      </c>
      <c r="O1353" s="1">
        <v>44673.829826388886</v>
      </c>
      <c r="P1353" s="1">
        <v>44674.104722222219</v>
      </c>
      <c r="Q1353">
        <v>23610</v>
      </c>
      <c r="R1353">
        <v>141</v>
      </c>
      <c r="S1353" t="b">
        <v>0</v>
      </c>
      <c r="T1353" t="s">
        <v>87</v>
      </c>
      <c r="U1353" t="b">
        <v>0</v>
      </c>
      <c r="V1353" t="s">
        <v>315</v>
      </c>
      <c r="W1353" s="1">
        <v>44674.073333333334</v>
      </c>
      <c r="X1353">
        <v>55</v>
      </c>
      <c r="Y1353">
        <v>21</v>
      </c>
      <c r="Z1353">
        <v>0</v>
      </c>
      <c r="AA1353">
        <v>21</v>
      </c>
      <c r="AB1353">
        <v>0</v>
      </c>
      <c r="AC1353">
        <v>0</v>
      </c>
      <c r="AD1353">
        <v>7</v>
      </c>
      <c r="AE1353">
        <v>0</v>
      </c>
      <c r="AF1353">
        <v>0</v>
      </c>
      <c r="AG1353">
        <v>0</v>
      </c>
      <c r="AH1353" t="s">
        <v>200</v>
      </c>
      <c r="AI1353" s="1">
        <v>44674.104722222219</v>
      </c>
      <c r="AJ1353">
        <v>86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7</v>
      </c>
      <c r="AQ1353">
        <v>0</v>
      </c>
      <c r="AR1353">
        <v>0</v>
      </c>
      <c r="AS1353">
        <v>0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 x14ac:dyDescent="0.45">
      <c r="A1354" t="s">
        <v>2952</v>
      </c>
      <c r="B1354" t="s">
        <v>79</v>
      </c>
      <c r="C1354" t="s">
        <v>2609</v>
      </c>
      <c r="D1354" t="s">
        <v>81</v>
      </c>
      <c r="E1354" s="2" t="str">
        <f t="shared" si="31"/>
        <v>FX22046994</v>
      </c>
      <c r="F1354" t="s">
        <v>19</v>
      </c>
      <c r="G1354" t="s">
        <v>19</v>
      </c>
      <c r="H1354" t="s">
        <v>82</v>
      </c>
      <c r="I1354" t="s">
        <v>2953</v>
      </c>
      <c r="J1354">
        <v>28</v>
      </c>
      <c r="K1354" t="s">
        <v>84</v>
      </c>
      <c r="L1354" t="s">
        <v>85</v>
      </c>
      <c r="M1354" t="s">
        <v>86</v>
      </c>
      <c r="N1354">
        <v>2</v>
      </c>
      <c r="O1354" s="1">
        <v>44673.830034722225</v>
      </c>
      <c r="P1354" s="1">
        <v>44674.105520833335</v>
      </c>
      <c r="Q1354">
        <v>23651</v>
      </c>
      <c r="R1354">
        <v>151</v>
      </c>
      <c r="S1354" t="b">
        <v>0</v>
      </c>
      <c r="T1354" t="s">
        <v>87</v>
      </c>
      <c r="U1354" t="b">
        <v>0</v>
      </c>
      <c r="V1354" t="s">
        <v>315</v>
      </c>
      <c r="W1354" s="1">
        <v>44674.074305555558</v>
      </c>
      <c r="X1354">
        <v>83</v>
      </c>
      <c r="Y1354">
        <v>21</v>
      </c>
      <c r="Z1354">
        <v>0</v>
      </c>
      <c r="AA1354">
        <v>21</v>
      </c>
      <c r="AB1354">
        <v>0</v>
      </c>
      <c r="AC1354">
        <v>0</v>
      </c>
      <c r="AD1354">
        <v>7</v>
      </c>
      <c r="AE1354">
        <v>0</v>
      </c>
      <c r="AF1354">
        <v>0</v>
      </c>
      <c r="AG1354">
        <v>0</v>
      </c>
      <c r="AH1354" t="s">
        <v>200</v>
      </c>
      <c r="AI1354" s="1">
        <v>44674.105520833335</v>
      </c>
      <c r="AJ1354">
        <v>68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7</v>
      </c>
      <c r="AQ1354">
        <v>0</v>
      </c>
      <c r="AR1354">
        <v>0</v>
      </c>
      <c r="AS1354">
        <v>0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 x14ac:dyDescent="0.45">
      <c r="A1355" t="s">
        <v>2954</v>
      </c>
      <c r="B1355" t="s">
        <v>79</v>
      </c>
      <c r="C1355" t="s">
        <v>2609</v>
      </c>
      <c r="D1355" t="s">
        <v>81</v>
      </c>
      <c r="E1355" s="2" t="str">
        <f t="shared" si="31"/>
        <v>FX22046994</v>
      </c>
      <c r="F1355" t="s">
        <v>19</v>
      </c>
      <c r="G1355" t="s">
        <v>19</v>
      </c>
      <c r="H1355" t="s">
        <v>82</v>
      </c>
      <c r="I1355" t="s">
        <v>2955</v>
      </c>
      <c r="J1355">
        <v>40</v>
      </c>
      <c r="K1355" t="s">
        <v>84</v>
      </c>
      <c r="L1355" t="s">
        <v>85</v>
      </c>
      <c r="M1355" t="s">
        <v>86</v>
      </c>
      <c r="N1355">
        <v>2</v>
      </c>
      <c r="O1355" s="1">
        <v>44673.830231481479</v>
      </c>
      <c r="P1355" s="1">
        <v>44674.107372685183</v>
      </c>
      <c r="Q1355">
        <v>23596</v>
      </c>
      <c r="R1355">
        <v>349</v>
      </c>
      <c r="S1355" t="b">
        <v>0</v>
      </c>
      <c r="T1355" t="s">
        <v>87</v>
      </c>
      <c r="U1355" t="b">
        <v>0</v>
      </c>
      <c r="V1355" t="s">
        <v>315</v>
      </c>
      <c r="W1355" s="1">
        <v>44674.076516203706</v>
      </c>
      <c r="X1355">
        <v>190</v>
      </c>
      <c r="Y1355">
        <v>44</v>
      </c>
      <c r="Z1355">
        <v>0</v>
      </c>
      <c r="AA1355">
        <v>44</v>
      </c>
      <c r="AB1355">
        <v>0</v>
      </c>
      <c r="AC1355">
        <v>13</v>
      </c>
      <c r="AD1355">
        <v>-4</v>
      </c>
      <c r="AE1355">
        <v>0</v>
      </c>
      <c r="AF1355">
        <v>0</v>
      </c>
      <c r="AG1355">
        <v>0</v>
      </c>
      <c r="AH1355" t="s">
        <v>200</v>
      </c>
      <c r="AI1355" s="1">
        <v>44674.107372685183</v>
      </c>
      <c r="AJ1355">
        <v>159</v>
      </c>
      <c r="AK1355">
        <v>4</v>
      </c>
      <c r="AL1355">
        <v>0</v>
      </c>
      <c r="AM1355">
        <v>4</v>
      </c>
      <c r="AN1355">
        <v>0</v>
      </c>
      <c r="AO1355">
        <v>3</v>
      </c>
      <c r="AP1355">
        <v>-8</v>
      </c>
      <c r="AQ1355">
        <v>0</v>
      </c>
      <c r="AR1355">
        <v>0</v>
      </c>
      <c r="AS1355">
        <v>0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 x14ac:dyDescent="0.45">
      <c r="A1356" t="s">
        <v>2956</v>
      </c>
      <c r="B1356" t="s">
        <v>79</v>
      </c>
      <c r="C1356" t="s">
        <v>2609</v>
      </c>
      <c r="D1356" t="s">
        <v>81</v>
      </c>
      <c r="E1356" s="2" t="str">
        <f t="shared" si="31"/>
        <v>FX22046994</v>
      </c>
      <c r="F1356" t="s">
        <v>19</v>
      </c>
      <c r="G1356" t="s">
        <v>19</v>
      </c>
      <c r="H1356" t="s">
        <v>82</v>
      </c>
      <c r="I1356" t="s">
        <v>2957</v>
      </c>
      <c r="J1356">
        <v>28</v>
      </c>
      <c r="K1356" t="s">
        <v>84</v>
      </c>
      <c r="L1356" t="s">
        <v>85</v>
      </c>
      <c r="M1356" t="s">
        <v>86</v>
      </c>
      <c r="N1356">
        <v>2</v>
      </c>
      <c r="O1356" s="1">
        <v>44673.830266203702</v>
      </c>
      <c r="P1356" s="1">
        <v>44674.108113425929</v>
      </c>
      <c r="Q1356">
        <v>23746</v>
      </c>
      <c r="R1356">
        <v>260</v>
      </c>
      <c r="S1356" t="b">
        <v>0</v>
      </c>
      <c r="T1356" t="s">
        <v>87</v>
      </c>
      <c r="U1356" t="b">
        <v>0</v>
      </c>
      <c r="V1356" t="s">
        <v>315</v>
      </c>
      <c r="W1356" s="1">
        <v>44674.077337962961</v>
      </c>
      <c r="X1356">
        <v>70</v>
      </c>
      <c r="Y1356">
        <v>21</v>
      </c>
      <c r="Z1356">
        <v>0</v>
      </c>
      <c r="AA1356">
        <v>21</v>
      </c>
      <c r="AB1356">
        <v>0</v>
      </c>
      <c r="AC1356">
        <v>0</v>
      </c>
      <c r="AD1356">
        <v>7</v>
      </c>
      <c r="AE1356">
        <v>0</v>
      </c>
      <c r="AF1356">
        <v>0</v>
      </c>
      <c r="AG1356">
        <v>0</v>
      </c>
      <c r="AH1356" t="s">
        <v>1193</v>
      </c>
      <c r="AI1356" s="1">
        <v>44674.108113425929</v>
      </c>
      <c r="AJ1356">
        <v>190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 x14ac:dyDescent="0.45">
      <c r="A1357" t="s">
        <v>2958</v>
      </c>
      <c r="B1357" t="s">
        <v>79</v>
      </c>
      <c r="C1357" t="s">
        <v>2609</v>
      </c>
      <c r="D1357" t="s">
        <v>81</v>
      </c>
      <c r="E1357" s="2" t="str">
        <f t="shared" si="31"/>
        <v>FX22046994</v>
      </c>
      <c r="F1357" t="s">
        <v>19</v>
      </c>
      <c r="G1357" t="s">
        <v>19</v>
      </c>
      <c r="H1357" t="s">
        <v>82</v>
      </c>
      <c r="I1357" t="s">
        <v>2959</v>
      </c>
      <c r="J1357">
        <v>52</v>
      </c>
      <c r="K1357" t="s">
        <v>84</v>
      </c>
      <c r="L1357" t="s">
        <v>85</v>
      </c>
      <c r="M1357" t="s">
        <v>86</v>
      </c>
      <c r="N1357">
        <v>1</v>
      </c>
      <c r="O1357" s="1">
        <v>44673.830405092594</v>
      </c>
      <c r="P1357" s="1">
        <v>44674.079097222224</v>
      </c>
      <c r="Q1357">
        <v>21336</v>
      </c>
      <c r="R1357">
        <v>151</v>
      </c>
      <c r="S1357" t="b">
        <v>0</v>
      </c>
      <c r="T1357" t="s">
        <v>87</v>
      </c>
      <c r="U1357" t="b">
        <v>0</v>
      </c>
      <c r="V1357" t="s">
        <v>315</v>
      </c>
      <c r="W1357" s="1">
        <v>44674.079097222224</v>
      </c>
      <c r="X1357">
        <v>151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52</v>
      </c>
      <c r="AE1357">
        <v>47</v>
      </c>
      <c r="AF1357">
        <v>0</v>
      </c>
      <c r="AG1357">
        <v>1</v>
      </c>
      <c r="AH1357" t="s">
        <v>87</v>
      </c>
      <c r="AI1357" t="s">
        <v>87</v>
      </c>
      <c r="AJ1357" t="s">
        <v>87</v>
      </c>
      <c r="AK1357" t="s">
        <v>87</v>
      </c>
      <c r="AL1357" t="s">
        <v>87</v>
      </c>
      <c r="AM1357" t="s">
        <v>87</v>
      </c>
      <c r="AN1357" t="s">
        <v>87</v>
      </c>
      <c r="AO1357" t="s">
        <v>87</v>
      </c>
      <c r="AP1357" t="s">
        <v>87</v>
      </c>
      <c r="AQ1357" t="s">
        <v>87</v>
      </c>
      <c r="AR1357" t="s">
        <v>87</v>
      </c>
      <c r="AS1357" t="s">
        <v>87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 x14ac:dyDescent="0.45">
      <c r="A1358" t="s">
        <v>2960</v>
      </c>
      <c r="B1358" t="s">
        <v>79</v>
      </c>
      <c r="C1358" t="s">
        <v>2609</v>
      </c>
      <c r="D1358" t="s">
        <v>81</v>
      </c>
      <c r="E1358" s="2" t="str">
        <f t="shared" si="31"/>
        <v>FX22046994</v>
      </c>
      <c r="F1358" t="s">
        <v>19</v>
      </c>
      <c r="G1358" t="s">
        <v>19</v>
      </c>
      <c r="H1358" t="s">
        <v>82</v>
      </c>
      <c r="I1358" t="s">
        <v>2961</v>
      </c>
      <c r="J1358">
        <v>40</v>
      </c>
      <c r="K1358" t="s">
        <v>84</v>
      </c>
      <c r="L1358" t="s">
        <v>85</v>
      </c>
      <c r="M1358" t="s">
        <v>86</v>
      </c>
      <c r="N1358">
        <v>2</v>
      </c>
      <c r="O1358" s="1">
        <v>44673.830474537041</v>
      </c>
      <c r="P1358" s="1">
        <v>44674.127800925926</v>
      </c>
      <c r="Q1358">
        <v>25389</v>
      </c>
      <c r="R1358">
        <v>300</v>
      </c>
      <c r="S1358" t="b">
        <v>0</v>
      </c>
      <c r="T1358" t="s">
        <v>87</v>
      </c>
      <c r="U1358" t="b">
        <v>0</v>
      </c>
      <c r="V1358" t="s">
        <v>320</v>
      </c>
      <c r="W1358" s="1">
        <v>44674.080763888887</v>
      </c>
      <c r="X1358">
        <v>193</v>
      </c>
      <c r="Y1358">
        <v>44</v>
      </c>
      <c r="Z1358">
        <v>0</v>
      </c>
      <c r="AA1358">
        <v>44</v>
      </c>
      <c r="AB1358">
        <v>0</v>
      </c>
      <c r="AC1358">
        <v>15</v>
      </c>
      <c r="AD1358">
        <v>-4</v>
      </c>
      <c r="AE1358">
        <v>0</v>
      </c>
      <c r="AF1358">
        <v>0</v>
      </c>
      <c r="AG1358">
        <v>0</v>
      </c>
      <c r="AH1358" t="s">
        <v>1193</v>
      </c>
      <c r="AI1358" s="1">
        <v>44674.127800925926</v>
      </c>
      <c r="AJ1358">
        <v>107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-4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 x14ac:dyDescent="0.45">
      <c r="A1359" t="s">
        <v>2962</v>
      </c>
      <c r="B1359" t="s">
        <v>79</v>
      </c>
      <c r="C1359" t="s">
        <v>2609</v>
      </c>
      <c r="D1359" t="s">
        <v>81</v>
      </c>
      <c r="E1359" s="2" t="str">
        <f t="shared" si="31"/>
        <v>FX22046994</v>
      </c>
      <c r="F1359" t="s">
        <v>19</v>
      </c>
      <c r="G1359" t="s">
        <v>19</v>
      </c>
      <c r="H1359" t="s">
        <v>82</v>
      </c>
      <c r="I1359" t="s">
        <v>2963</v>
      </c>
      <c r="J1359">
        <v>28</v>
      </c>
      <c r="K1359" t="s">
        <v>84</v>
      </c>
      <c r="L1359" t="s">
        <v>85</v>
      </c>
      <c r="M1359" t="s">
        <v>86</v>
      </c>
      <c r="N1359">
        <v>2</v>
      </c>
      <c r="O1359" s="1">
        <v>44673.831006944441</v>
      </c>
      <c r="P1359" s="1">
        <v>44674.447118055556</v>
      </c>
      <c r="Q1359">
        <v>52897</v>
      </c>
      <c r="R1359">
        <v>335</v>
      </c>
      <c r="S1359" t="b">
        <v>0</v>
      </c>
      <c r="T1359" t="s">
        <v>87</v>
      </c>
      <c r="U1359" t="b">
        <v>0</v>
      </c>
      <c r="V1359" t="s">
        <v>322</v>
      </c>
      <c r="W1359" s="1">
        <v>44674.084317129629</v>
      </c>
      <c r="X1359">
        <v>199</v>
      </c>
      <c r="Y1359">
        <v>21</v>
      </c>
      <c r="Z1359">
        <v>0</v>
      </c>
      <c r="AA1359">
        <v>21</v>
      </c>
      <c r="AB1359">
        <v>0</v>
      </c>
      <c r="AC1359">
        <v>0</v>
      </c>
      <c r="AD1359">
        <v>7</v>
      </c>
      <c r="AE1359">
        <v>0</v>
      </c>
      <c r="AF1359">
        <v>0</v>
      </c>
      <c r="AG1359">
        <v>0</v>
      </c>
      <c r="AH1359" t="s">
        <v>1788</v>
      </c>
      <c r="AI1359" s="1">
        <v>44674.447118055556</v>
      </c>
      <c r="AJ1359">
        <v>136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7</v>
      </c>
      <c r="AQ1359">
        <v>0</v>
      </c>
      <c r="AR1359">
        <v>0</v>
      </c>
      <c r="AS1359">
        <v>0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 x14ac:dyDescent="0.45">
      <c r="A1360" t="s">
        <v>2964</v>
      </c>
      <c r="B1360" t="s">
        <v>79</v>
      </c>
      <c r="C1360" t="s">
        <v>2609</v>
      </c>
      <c r="D1360" t="s">
        <v>81</v>
      </c>
      <c r="E1360" s="2" t="str">
        <f t="shared" si="31"/>
        <v>FX22046994</v>
      </c>
      <c r="F1360" t="s">
        <v>19</v>
      </c>
      <c r="G1360" t="s">
        <v>19</v>
      </c>
      <c r="H1360" t="s">
        <v>82</v>
      </c>
      <c r="I1360" t="s">
        <v>2965</v>
      </c>
      <c r="J1360">
        <v>28</v>
      </c>
      <c r="K1360" t="s">
        <v>84</v>
      </c>
      <c r="L1360" t="s">
        <v>85</v>
      </c>
      <c r="M1360" t="s">
        <v>86</v>
      </c>
      <c r="N1360">
        <v>2</v>
      </c>
      <c r="O1360" s="1">
        <v>44673.83121527778</v>
      </c>
      <c r="P1360" s="1">
        <v>44674.448495370372</v>
      </c>
      <c r="Q1360">
        <v>53056</v>
      </c>
      <c r="R1360">
        <v>277</v>
      </c>
      <c r="S1360" t="b">
        <v>0</v>
      </c>
      <c r="T1360" t="s">
        <v>87</v>
      </c>
      <c r="U1360" t="b">
        <v>0</v>
      </c>
      <c r="V1360" t="s">
        <v>315</v>
      </c>
      <c r="W1360" s="1">
        <v>44674.084803240738</v>
      </c>
      <c r="X1360">
        <v>159</v>
      </c>
      <c r="Y1360">
        <v>21</v>
      </c>
      <c r="Z1360">
        <v>0</v>
      </c>
      <c r="AA1360">
        <v>21</v>
      </c>
      <c r="AB1360">
        <v>0</v>
      </c>
      <c r="AC1360">
        <v>0</v>
      </c>
      <c r="AD1360">
        <v>7</v>
      </c>
      <c r="AE1360">
        <v>0</v>
      </c>
      <c r="AF1360">
        <v>0</v>
      </c>
      <c r="AG1360">
        <v>0</v>
      </c>
      <c r="AH1360" t="s">
        <v>1788</v>
      </c>
      <c r="AI1360" s="1">
        <v>44674.448495370372</v>
      </c>
      <c r="AJ1360">
        <v>118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7</v>
      </c>
      <c r="AQ1360">
        <v>0</v>
      </c>
      <c r="AR1360">
        <v>0</v>
      </c>
      <c r="AS1360">
        <v>0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 x14ac:dyDescent="0.45">
      <c r="A1361" t="s">
        <v>2966</v>
      </c>
      <c r="B1361" t="s">
        <v>79</v>
      </c>
      <c r="C1361" t="s">
        <v>2967</v>
      </c>
      <c r="D1361" t="s">
        <v>81</v>
      </c>
      <c r="E1361" s="2" t="str">
        <f>HYPERLINK("capsilon://?command=openfolder&amp;siteaddress=FAM.docvelocity-na8.net&amp;folderid=FX09DEA2BE-6509-F28F-9BA4-84F7E916A27C","FX22048376")</f>
        <v>FX22048376</v>
      </c>
      <c r="F1361" t="s">
        <v>19</v>
      </c>
      <c r="G1361" t="s">
        <v>19</v>
      </c>
      <c r="H1361" t="s">
        <v>82</v>
      </c>
      <c r="I1361" t="s">
        <v>2968</v>
      </c>
      <c r="J1361">
        <v>245</v>
      </c>
      <c r="K1361" t="s">
        <v>84</v>
      </c>
      <c r="L1361" t="s">
        <v>85</v>
      </c>
      <c r="M1361" t="s">
        <v>86</v>
      </c>
      <c r="N1361">
        <v>1</v>
      </c>
      <c r="O1361" s="1">
        <v>44673.831712962965</v>
      </c>
      <c r="P1361" s="1">
        <v>44674.092048611114</v>
      </c>
      <c r="Q1361">
        <v>21914</v>
      </c>
      <c r="R1361">
        <v>579</v>
      </c>
      <c r="S1361" t="b">
        <v>0</v>
      </c>
      <c r="T1361" t="s">
        <v>87</v>
      </c>
      <c r="U1361" t="b">
        <v>0</v>
      </c>
      <c r="V1361" t="s">
        <v>320</v>
      </c>
      <c r="W1361" s="1">
        <v>44674.092048611114</v>
      </c>
      <c r="X1361">
        <v>404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245</v>
      </c>
      <c r="AE1361">
        <v>232</v>
      </c>
      <c r="AF1361">
        <v>0</v>
      </c>
      <c r="AG1361">
        <v>5</v>
      </c>
      <c r="AH1361" t="s">
        <v>87</v>
      </c>
      <c r="AI1361" t="s">
        <v>87</v>
      </c>
      <c r="AJ1361" t="s">
        <v>87</v>
      </c>
      <c r="AK1361" t="s">
        <v>87</v>
      </c>
      <c r="AL1361" t="s">
        <v>87</v>
      </c>
      <c r="AM1361" t="s">
        <v>87</v>
      </c>
      <c r="AN1361" t="s">
        <v>87</v>
      </c>
      <c r="AO1361" t="s">
        <v>87</v>
      </c>
      <c r="AP1361" t="s">
        <v>87</v>
      </c>
      <c r="AQ1361" t="s">
        <v>87</v>
      </c>
      <c r="AR1361" t="s">
        <v>87</v>
      </c>
      <c r="AS1361" t="s">
        <v>87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 x14ac:dyDescent="0.45">
      <c r="A1362" t="s">
        <v>2969</v>
      </c>
      <c r="B1362" t="s">
        <v>79</v>
      </c>
      <c r="C1362" t="s">
        <v>2967</v>
      </c>
      <c r="D1362" t="s">
        <v>81</v>
      </c>
      <c r="E1362" s="2" t="str">
        <f>HYPERLINK("capsilon://?command=openfolder&amp;siteaddress=FAM.docvelocity-na8.net&amp;folderid=FX09DEA2BE-6509-F28F-9BA4-84F7E916A27C","FX22048376")</f>
        <v>FX22048376</v>
      </c>
      <c r="F1362" t="s">
        <v>19</v>
      </c>
      <c r="G1362" t="s">
        <v>19</v>
      </c>
      <c r="H1362" t="s">
        <v>82</v>
      </c>
      <c r="I1362" t="s">
        <v>2970</v>
      </c>
      <c r="J1362">
        <v>168</v>
      </c>
      <c r="K1362" t="s">
        <v>84</v>
      </c>
      <c r="L1362" t="s">
        <v>85</v>
      </c>
      <c r="M1362" t="s">
        <v>86</v>
      </c>
      <c r="N1362">
        <v>1</v>
      </c>
      <c r="O1362" s="1">
        <v>44673.831875000003</v>
      </c>
      <c r="P1362" s="1">
        <v>44674.107812499999</v>
      </c>
      <c r="Q1362">
        <v>22929</v>
      </c>
      <c r="R1362">
        <v>912</v>
      </c>
      <c r="S1362" t="b">
        <v>0</v>
      </c>
      <c r="T1362" t="s">
        <v>87</v>
      </c>
      <c r="U1362" t="b">
        <v>0</v>
      </c>
      <c r="V1362" t="s">
        <v>320</v>
      </c>
      <c r="W1362" s="1">
        <v>44674.107812499999</v>
      </c>
      <c r="X1362">
        <v>358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168</v>
      </c>
      <c r="AE1362">
        <v>142</v>
      </c>
      <c r="AF1362">
        <v>0</v>
      </c>
      <c r="AG1362">
        <v>5</v>
      </c>
      <c r="AH1362" t="s">
        <v>87</v>
      </c>
      <c r="AI1362" t="s">
        <v>87</v>
      </c>
      <c r="AJ1362" t="s">
        <v>87</v>
      </c>
      <c r="AK1362" t="s">
        <v>87</v>
      </c>
      <c r="AL1362" t="s">
        <v>87</v>
      </c>
      <c r="AM1362" t="s">
        <v>87</v>
      </c>
      <c r="AN1362" t="s">
        <v>87</v>
      </c>
      <c r="AO1362" t="s">
        <v>87</v>
      </c>
      <c r="AP1362" t="s">
        <v>87</v>
      </c>
      <c r="AQ1362" t="s">
        <v>87</v>
      </c>
      <c r="AR1362" t="s">
        <v>87</v>
      </c>
      <c r="AS1362" t="s">
        <v>87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 x14ac:dyDescent="0.45">
      <c r="A1363" t="s">
        <v>2971</v>
      </c>
      <c r="B1363" t="s">
        <v>79</v>
      </c>
      <c r="C1363" t="s">
        <v>2967</v>
      </c>
      <c r="D1363" t="s">
        <v>81</v>
      </c>
      <c r="E1363" s="2" t="str">
        <f>HYPERLINK("capsilon://?command=openfolder&amp;siteaddress=FAM.docvelocity-na8.net&amp;folderid=FX09DEA2BE-6509-F28F-9BA4-84F7E916A27C","FX22048376")</f>
        <v>FX22048376</v>
      </c>
      <c r="F1363" t="s">
        <v>19</v>
      </c>
      <c r="G1363" t="s">
        <v>19</v>
      </c>
      <c r="H1363" t="s">
        <v>82</v>
      </c>
      <c r="I1363" t="s">
        <v>2972</v>
      </c>
      <c r="J1363">
        <v>215</v>
      </c>
      <c r="K1363" t="s">
        <v>84</v>
      </c>
      <c r="L1363" t="s">
        <v>85</v>
      </c>
      <c r="M1363" t="s">
        <v>86</v>
      </c>
      <c r="N1363">
        <v>1</v>
      </c>
      <c r="O1363" s="1">
        <v>44673.83222222222</v>
      </c>
      <c r="P1363" s="1">
        <v>44674.110821759263</v>
      </c>
      <c r="Q1363">
        <v>23318</v>
      </c>
      <c r="R1363">
        <v>753</v>
      </c>
      <c r="S1363" t="b">
        <v>0</v>
      </c>
      <c r="T1363" t="s">
        <v>87</v>
      </c>
      <c r="U1363" t="b">
        <v>0</v>
      </c>
      <c r="V1363" t="s">
        <v>320</v>
      </c>
      <c r="W1363" s="1">
        <v>44674.110821759263</v>
      </c>
      <c r="X1363">
        <v>259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215</v>
      </c>
      <c r="AE1363">
        <v>202</v>
      </c>
      <c r="AF1363">
        <v>0</v>
      </c>
      <c r="AG1363">
        <v>5</v>
      </c>
      <c r="AH1363" t="s">
        <v>87</v>
      </c>
      <c r="AI1363" t="s">
        <v>87</v>
      </c>
      <c r="AJ1363" t="s">
        <v>87</v>
      </c>
      <c r="AK1363" t="s">
        <v>87</v>
      </c>
      <c r="AL1363" t="s">
        <v>87</v>
      </c>
      <c r="AM1363" t="s">
        <v>87</v>
      </c>
      <c r="AN1363" t="s">
        <v>87</v>
      </c>
      <c r="AO1363" t="s">
        <v>87</v>
      </c>
      <c r="AP1363" t="s">
        <v>87</v>
      </c>
      <c r="AQ1363" t="s">
        <v>87</v>
      </c>
      <c r="AR1363" t="s">
        <v>87</v>
      </c>
      <c r="AS1363" t="s">
        <v>87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 x14ac:dyDescent="0.45">
      <c r="A1364" t="s">
        <v>2973</v>
      </c>
      <c r="B1364" t="s">
        <v>79</v>
      </c>
      <c r="C1364" t="s">
        <v>2974</v>
      </c>
      <c r="D1364" t="s">
        <v>81</v>
      </c>
      <c r="E1364" s="2" t="str">
        <f>HYPERLINK("capsilon://?command=openfolder&amp;siteaddress=FAM.docvelocity-na8.net&amp;folderid=FX8F492FCA-E45C-B224-F0AD-07EA2D10B165","FX22048670")</f>
        <v>FX22048670</v>
      </c>
      <c r="F1364" t="s">
        <v>19</v>
      </c>
      <c r="G1364" t="s">
        <v>19</v>
      </c>
      <c r="H1364" t="s">
        <v>82</v>
      </c>
      <c r="I1364" t="s">
        <v>2975</v>
      </c>
      <c r="J1364">
        <v>46</v>
      </c>
      <c r="K1364" t="s">
        <v>84</v>
      </c>
      <c r="L1364" t="s">
        <v>85</v>
      </c>
      <c r="M1364" t="s">
        <v>86</v>
      </c>
      <c r="N1364">
        <v>2</v>
      </c>
      <c r="O1364" s="1">
        <v>44673.832291666666</v>
      </c>
      <c r="P1364" s="1">
        <v>44674.482754629629</v>
      </c>
      <c r="Q1364">
        <v>55819</v>
      </c>
      <c r="R1364">
        <v>381</v>
      </c>
      <c r="S1364" t="b">
        <v>0</v>
      </c>
      <c r="T1364" t="s">
        <v>87</v>
      </c>
      <c r="U1364" t="b">
        <v>0</v>
      </c>
      <c r="V1364" t="s">
        <v>322</v>
      </c>
      <c r="W1364" s="1">
        <v>44674.088946759257</v>
      </c>
      <c r="X1364">
        <v>185</v>
      </c>
      <c r="Y1364">
        <v>41</v>
      </c>
      <c r="Z1364">
        <v>0</v>
      </c>
      <c r="AA1364">
        <v>41</v>
      </c>
      <c r="AB1364">
        <v>0</v>
      </c>
      <c r="AC1364">
        <v>1</v>
      </c>
      <c r="AD1364">
        <v>5</v>
      </c>
      <c r="AE1364">
        <v>0</v>
      </c>
      <c r="AF1364">
        <v>0</v>
      </c>
      <c r="AG1364">
        <v>0</v>
      </c>
      <c r="AH1364" t="s">
        <v>1788</v>
      </c>
      <c r="AI1364" s="1">
        <v>44674.482754629629</v>
      </c>
      <c r="AJ1364">
        <v>158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5</v>
      </c>
      <c r="AQ1364">
        <v>0</v>
      </c>
      <c r="AR1364">
        <v>0</v>
      </c>
      <c r="AS1364">
        <v>0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 x14ac:dyDescent="0.45">
      <c r="A1365" t="s">
        <v>2976</v>
      </c>
      <c r="B1365" t="s">
        <v>79</v>
      </c>
      <c r="C1365" t="s">
        <v>2974</v>
      </c>
      <c r="D1365" t="s">
        <v>81</v>
      </c>
      <c r="E1365" s="2" t="str">
        <f>HYPERLINK("capsilon://?command=openfolder&amp;siteaddress=FAM.docvelocity-na8.net&amp;folderid=FX8F492FCA-E45C-B224-F0AD-07EA2D10B165","FX22048670")</f>
        <v>FX22048670</v>
      </c>
      <c r="F1365" t="s">
        <v>19</v>
      </c>
      <c r="G1365" t="s">
        <v>19</v>
      </c>
      <c r="H1365" t="s">
        <v>82</v>
      </c>
      <c r="I1365" t="s">
        <v>2977</v>
      </c>
      <c r="J1365">
        <v>46</v>
      </c>
      <c r="K1365" t="s">
        <v>84</v>
      </c>
      <c r="L1365" t="s">
        <v>85</v>
      </c>
      <c r="M1365" t="s">
        <v>86</v>
      </c>
      <c r="N1365">
        <v>2</v>
      </c>
      <c r="O1365" s="1">
        <v>44673.832499999997</v>
      </c>
      <c r="P1365" s="1">
        <v>44674.484398148146</v>
      </c>
      <c r="Q1365">
        <v>56083</v>
      </c>
      <c r="R1365">
        <v>241</v>
      </c>
      <c r="S1365" t="b">
        <v>0</v>
      </c>
      <c r="T1365" t="s">
        <v>87</v>
      </c>
      <c r="U1365" t="b">
        <v>0</v>
      </c>
      <c r="V1365" t="s">
        <v>322</v>
      </c>
      <c r="W1365" s="1">
        <v>44674.090115740742</v>
      </c>
      <c r="X1365">
        <v>100</v>
      </c>
      <c r="Y1365">
        <v>41</v>
      </c>
      <c r="Z1365">
        <v>0</v>
      </c>
      <c r="AA1365">
        <v>41</v>
      </c>
      <c r="AB1365">
        <v>0</v>
      </c>
      <c r="AC1365">
        <v>1</v>
      </c>
      <c r="AD1365">
        <v>5</v>
      </c>
      <c r="AE1365">
        <v>0</v>
      </c>
      <c r="AF1365">
        <v>0</v>
      </c>
      <c r="AG1365">
        <v>0</v>
      </c>
      <c r="AH1365" t="s">
        <v>1788</v>
      </c>
      <c r="AI1365" s="1">
        <v>44674.484398148146</v>
      </c>
      <c r="AJ1365">
        <v>141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5</v>
      </c>
      <c r="AQ1365">
        <v>0</v>
      </c>
      <c r="AR1365">
        <v>0</v>
      </c>
      <c r="AS1365">
        <v>0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 x14ac:dyDescent="0.45">
      <c r="A1366" t="s">
        <v>2978</v>
      </c>
      <c r="B1366" t="s">
        <v>79</v>
      </c>
      <c r="C1366" t="s">
        <v>2974</v>
      </c>
      <c r="D1366" t="s">
        <v>81</v>
      </c>
      <c r="E1366" s="2" t="str">
        <f>HYPERLINK("capsilon://?command=openfolder&amp;siteaddress=FAM.docvelocity-na8.net&amp;folderid=FX8F492FCA-E45C-B224-F0AD-07EA2D10B165","FX22048670")</f>
        <v>FX22048670</v>
      </c>
      <c r="F1366" t="s">
        <v>19</v>
      </c>
      <c r="G1366" t="s">
        <v>19</v>
      </c>
      <c r="H1366" t="s">
        <v>82</v>
      </c>
      <c r="I1366" t="s">
        <v>2979</v>
      </c>
      <c r="J1366">
        <v>28</v>
      </c>
      <c r="K1366" t="s">
        <v>84</v>
      </c>
      <c r="L1366" t="s">
        <v>85</v>
      </c>
      <c r="M1366" t="s">
        <v>86</v>
      </c>
      <c r="N1366">
        <v>2</v>
      </c>
      <c r="O1366" s="1">
        <v>44673.832604166666</v>
      </c>
      <c r="P1366" s="1">
        <v>44674.485601851855</v>
      </c>
      <c r="Q1366">
        <v>56230</v>
      </c>
      <c r="R1366">
        <v>189</v>
      </c>
      <c r="S1366" t="b">
        <v>0</v>
      </c>
      <c r="T1366" t="s">
        <v>87</v>
      </c>
      <c r="U1366" t="b">
        <v>0</v>
      </c>
      <c r="V1366" t="s">
        <v>322</v>
      </c>
      <c r="W1366" s="1">
        <v>44674.091111111113</v>
      </c>
      <c r="X1366">
        <v>86</v>
      </c>
      <c r="Y1366">
        <v>21</v>
      </c>
      <c r="Z1366">
        <v>0</v>
      </c>
      <c r="AA1366">
        <v>21</v>
      </c>
      <c r="AB1366">
        <v>0</v>
      </c>
      <c r="AC1366">
        <v>0</v>
      </c>
      <c r="AD1366">
        <v>7</v>
      </c>
      <c r="AE1366">
        <v>0</v>
      </c>
      <c r="AF1366">
        <v>0</v>
      </c>
      <c r="AG1366">
        <v>0</v>
      </c>
      <c r="AH1366" t="s">
        <v>1788</v>
      </c>
      <c r="AI1366" s="1">
        <v>44674.485601851855</v>
      </c>
      <c r="AJ1366">
        <v>103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7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 x14ac:dyDescent="0.45">
      <c r="A1367" t="s">
        <v>2980</v>
      </c>
      <c r="B1367" t="s">
        <v>79</v>
      </c>
      <c r="C1367" t="s">
        <v>2967</v>
      </c>
      <c r="D1367" t="s">
        <v>81</v>
      </c>
      <c r="E1367" s="2" t="str">
        <f>HYPERLINK("capsilon://?command=openfolder&amp;siteaddress=FAM.docvelocity-na8.net&amp;folderid=FX09DEA2BE-6509-F28F-9BA4-84F7E916A27C","FX22048376")</f>
        <v>FX22048376</v>
      </c>
      <c r="F1367" t="s">
        <v>19</v>
      </c>
      <c r="G1367" t="s">
        <v>19</v>
      </c>
      <c r="H1367" t="s">
        <v>82</v>
      </c>
      <c r="I1367" t="s">
        <v>2981</v>
      </c>
      <c r="J1367">
        <v>235</v>
      </c>
      <c r="K1367" t="s">
        <v>84</v>
      </c>
      <c r="L1367" t="s">
        <v>85</v>
      </c>
      <c r="M1367" t="s">
        <v>86</v>
      </c>
      <c r="N1367">
        <v>1</v>
      </c>
      <c r="O1367" s="1">
        <v>44673.832638888889</v>
      </c>
      <c r="P1367" s="1">
        <v>44674.114930555559</v>
      </c>
      <c r="Q1367">
        <v>23591</v>
      </c>
      <c r="R1367">
        <v>799</v>
      </c>
      <c r="S1367" t="b">
        <v>0</v>
      </c>
      <c r="T1367" t="s">
        <v>87</v>
      </c>
      <c r="U1367" t="b">
        <v>0</v>
      </c>
      <c r="V1367" t="s">
        <v>320</v>
      </c>
      <c r="W1367" s="1">
        <v>44674.114930555559</v>
      </c>
      <c r="X1367">
        <v>354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235</v>
      </c>
      <c r="AE1367">
        <v>222</v>
      </c>
      <c r="AF1367">
        <v>0</v>
      </c>
      <c r="AG1367">
        <v>6</v>
      </c>
      <c r="AH1367" t="s">
        <v>87</v>
      </c>
      <c r="AI1367" t="s">
        <v>87</v>
      </c>
      <c r="AJ1367" t="s">
        <v>87</v>
      </c>
      <c r="AK1367" t="s">
        <v>87</v>
      </c>
      <c r="AL1367" t="s">
        <v>87</v>
      </c>
      <c r="AM1367" t="s">
        <v>87</v>
      </c>
      <c r="AN1367" t="s">
        <v>87</v>
      </c>
      <c r="AO1367" t="s">
        <v>87</v>
      </c>
      <c r="AP1367" t="s">
        <v>87</v>
      </c>
      <c r="AQ1367" t="s">
        <v>87</v>
      </c>
      <c r="AR1367" t="s">
        <v>87</v>
      </c>
      <c r="AS1367" t="s">
        <v>87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 x14ac:dyDescent="0.45">
      <c r="A1368" t="s">
        <v>2982</v>
      </c>
      <c r="B1368" t="s">
        <v>79</v>
      </c>
      <c r="C1368" t="s">
        <v>2983</v>
      </c>
      <c r="D1368" t="s">
        <v>81</v>
      </c>
      <c r="E1368" s="2" t="str">
        <f>HYPERLINK("capsilon://?command=openfolder&amp;siteaddress=FAM.docvelocity-na8.net&amp;folderid=FXD5B4149A-FEBF-8E84-D1FB-F76229A906E6","FX22048093")</f>
        <v>FX22048093</v>
      </c>
      <c r="F1368" t="s">
        <v>19</v>
      </c>
      <c r="G1368" t="s">
        <v>19</v>
      </c>
      <c r="H1368" t="s">
        <v>82</v>
      </c>
      <c r="I1368" t="s">
        <v>2984</v>
      </c>
      <c r="J1368">
        <v>174</v>
      </c>
      <c r="K1368" t="s">
        <v>84</v>
      </c>
      <c r="L1368" t="s">
        <v>85</v>
      </c>
      <c r="M1368" t="s">
        <v>86</v>
      </c>
      <c r="N1368">
        <v>1</v>
      </c>
      <c r="O1368" s="1">
        <v>44673.83284722222</v>
      </c>
      <c r="P1368" s="1">
        <v>44674.118981481479</v>
      </c>
      <c r="Q1368">
        <v>23833</v>
      </c>
      <c r="R1368">
        <v>889</v>
      </c>
      <c r="S1368" t="b">
        <v>0</v>
      </c>
      <c r="T1368" t="s">
        <v>87</v>
      </c>
      <c r="U1368" t="b">
        <v>0</v>
      </c>
      <c r="V1368" t="s">
        <v>320</v>
      </c>
      <c r="W1368" s="1">
        <v>44674.118981481479</v>
      </c>
      <c r="X1368">
        <v>349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174</v>
      </c>
      <c r="AE1368">
        <v>161</v>
      </c>
      <c r="AF1368">
        <v>0</v>
      </c>
      <c r="AG1368">
        <v>5</v>
      </c>
      <c r="AH1368" t="s">
        <v>87</v>
      </c>
      <c r="AI1368" t="s">
        <v>87</v>
      </c>
      <c r="AJ1368" t="s">
        <v>87</v>
      </c>
      <c r="AK1368" t="s">
        <v>87</v>
      </c>
      <c r="AL1368" t="s">
        <v>87</v>
      </c>
      <c r="AM1368" t="s">
        <v>87</v>
      </c>
      <c r="AN1368" t="s">
        <v>87</v>
      </c>
      <c r="AO1368" t="s">
        <v>87</v>
      </c>
      <c r="AP1368" t="s">
        <v>87</v>
      </c>
      <c r="AQ1368" t="s">
        <v>87</v>
      </c>
      <c r="AR1368" t="s">
        <v>87</v>
      </c>
      <c r="AS1368" t="s">
        <v>87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 x14ac:dyDescent="0.45">
      <c r="A1369" t="s">
        <v>2985</v>
      </c>
      <c r="B1369" t="s">
        <v>79</v>
      </c>
      <c r="C1369" t="s">
        <v>2974</v>
      </c>
      <c r="D1369" t="s">
        <v>81</v>
      </c>
      <c r="E1369" s="2" t="str">
        <f>HYPERLINK("capsilon://?command=openfolder&amp;siteaddress=FAM.docvelocity-na8.net&amp;folderid=FX8F492FCA-E45C-B224-F0AD-07EA2D10B165","FX22048670")</f>
        <v>FX22048670</v>
      </c>
      <c r="F1369" t="s">
        <v>19</v>
      </c>
      <c r="G1369" t="s">
        <v>19</v>
      </c>
      <c r="H1369" t="s">
        <v>82</v>
      </c>
      <c r="I1369" t="s">
        <v>2986</v>
      </c>
      <c r="J1369">
        <v>56</v>
      </c>
      <c r="K1369" t="s">
        <v>84</v>
      </c>
      <c r="L1369" t="s">
        <v>85</v>
      </c>
      <c r="M1369" t="s">
        <v>86</v>
      </c>
      <c r="N1369">
        <v>2</v>
      </c>
      <c r="O1369" s="1">
        <v>44673.83326388889</v>
      </c>
      <c r="P1369" s="1">
        <v>44674.488310185188</v>
      </c>
      <c r="Q1369">
        <v>56063</v>
      </c>
      <c r="R1369">
        <v>533</v>
      </c>
      <c r="S1369" t="b">
        <v>0</v>
      </c>
      <c r="T1369" t="s">
        <v>87</v>
      </c>
      <c r="U1369" t="b">
        <v>0</v>
      </c>
      <c r="V1369" t="s">
        <v>322</v>
      </c>
      <c r="W1369" s="1">
        <v>44674.09584490741</v>
      </c>
      <c r="X1369">
        <v>300</v>
      </c>
      <c r="Y1369">
        <v>51</v>
      </c>
      <c r="Z1369">
        <v>0</v>
      </c>
      <c r="AA1369">
        <v>51</v>
      </c>
      <c r="AB1369">
        <v>0</v>
      </c>
      <c r="AC1369">
        <v>9</v>
      </c>
      <c r="AD1369">
        <v>5</v>
      </c>
      <c r="AE1369">
        <v>0</v>
      </c>
      <c r="AF1369">
        <v>0</v>
      </c>
      <c r="AG1369">
        <v>0</v>
      </c>
      <c r="AH1369" t="s">
        <v>1788</v>
      </c>
      <c r="AI1369" s="1">
        <v>44674.488310185188</v>
      </c>
      <c r="AJ1369">
        <v>233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5</v>
      </c>
      <c r="AQ1369">
        <v>0</v>
      </c>
      <c r="AR1369">
        <v>0</v>
      </c>
      <c r="AS1369">
        <v>0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 x14ac:dyDescent="0.45">
      <c r="A1370" t="s">
        <v>2987</v>
      </c>
      <c r="B1370" t="s">
        <v>79</v>
      </c>
      <c r="C1370" t="s">
        <v>2974</v>
      </c>
      <c r="D1370" t="s">
        <v>81</v>
      </c>
      <c r="E1370" s="2" t="str">
        <f>HYPERLINK("capsilon://?command=openfolder&amp;siteaddress=FAM.docvelocity-na8.net&amp;folderid=FX8F492FCA-E45C-B224-F0AD-07EA2D10B165","FX22048670")</f>
        <v>FX22048670</v>
      </c>
      <c r="F1370" t="s">
        <v>19</v>
      </c>
      <c r="G1370" t="s">
        <v>19</v>
      </c>
      <c r="H1370" t="s">
        <v>82</v>
      </c>
      <c r="I1370" t="s">
        <v>2988</v>
      </c>
      <c r="J1370">
        <v>56</v>
      </c>
      <c r="K1370" t="s">
        <v>84</v>
      </c>
      <c r="L1370" t="s">
        <v>85</v>
      </c>
      <c r="M1370" t="s">
        <v>86</v>
      </c>
      <c r="N1370">
        <v>2</v>
      </c>
      <c r="O1370" s="1">
        <v>44673.833298611113</v>
      </c>
      <c r="P1370" s="1">
        <v>44674.494791666664</v>
      </c>
      <c r="Q1370">
        <v>56447</v>
      </c>
      <c r="R1370">
        <v>706</v>
      </c>
      <c r="S1370" t="b">
        <v>0</v>
      </c>
      <c r="T1370" t="s">
        <v>87</v>
      </c>
      <c r="U1370" t="b">
        <v>0</v>
      </c>
      <c r="V1370" t="s">
        <v>315</v>
      </c>
      <c r="W1370" s="1">
        <v>44674.109756944446</v>
      </c>
      <c r="X1370">
        <v>274</v>
      </c>
      <c r="Y1370">
        <v>51</v>
      </c>
      <c r="Z1370">
        <v>0</v>
      </c>
      <c r="AA1370">
        <v>51</v>
      </c>
      <c r="AB1370">
        <v>0</v>
      </c>
      <c r="AC1370">
        <v>5</v>
      </c>
      <c r="AD1370">
        <v>5</v>
      </c>
      <c r="AE1370">
        <v>0</v>
      </c>
      <c r="AF1370">
        <v>0</v>
      </c>
      <c r="AG1370">
        <v>0</v>
      </c>
      <c r="AH1370" t="s">
        <v>1788</v>
      </c>
      <c r="AI1370" s="1">
        <v>44674.494791666664</v>
      </c>
      <c r="AJ1370">
        <v>362</v>
      </c>
      <c r="AK1370">
        <v>9</v>
      </c>
      <c r="AL1370">
        <v>0</v>
      </c>
      <c r="AM1370">
        <v>9</v>
      </c>
      <c r="AN1370">
        <v>0</v>
      </c>
      <c r="AO1370">
        <v>8</v>
      </c>
      <c r="AP1370">
        <v>-4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 x14ac:dyDescent="0.45">
      <c r="A1371" t="s">
        <v>2989</v>
      </c>
      <c r="B1371" t="s">
        <v>79</v>
      </c>
      <c r="C1371" t="s">
        <v>2907</v>
      </c>
      <c r="D1371" t="s">
        <v>81</v>
      </c>
      <c r="E1371" s="2" t="str">
        <f>HYPERLINK("capsilon://?command=openfolder&amp;siteaddress=FAM.docvelocity-na8.net&amp;folderid=FX4D39D731-9714-EC60-36FB-2B9A6FDDE7D0","FX22048275")</f>
        <v>FX22048275</v>
      </c>
      <c r="F1371" t="s">
        <v>19</v>
      </c>
      <c r="G1371" t="s">
        <v>19</v>
      </c>
      <c r="H1371" t="s">
        <v>82</v>
      </c>
      <c r="I1371" t="s">
        <v>2908</v>
      </c>
      <c r="J1371">
        <v>757</v>
      </c>
      <c r="K1371" t="s">
        <v>84</v>
      </c>
      <c r="L1371" t="s">
        <v>85</v>
      </c>
      <c r="M1371" t="s">
        <v>86</v>
      </c>
      <c r="N1371">
        <v>2</v>
      </c>
      <c r="O1371" s="1">
        <v>44673.83388888889</v>
      </c>
      <c r="P1371" s="1">
        <v>44673.909756944442</v>
      </c>
      <c r="Q1371">
        <v>2536</v>
      </c>
      <c r="R1371">
        <v>4019</v>
      </c>
      <c r="S1371" t="b">
        <v>0</v>
      </c>
      <c r="T1371" t="s">
        <v>87</v>
      </c>
      <c r="U1371" t="b">
        <v>1</v>
      </c>
      <c r="V1371" t="s">
        <v>315</v>
      </c>
      <c r="W1371" s="1">
        <v>44673.885034722225</v>
      </c>
      <c r="X1371">
        <v>2430</v>
      </c>
      <c r="Y1371">
        <v>578</v>
      </c>
      <c r="Z1371">
        <v>0</v>
      </c>
      <c r="AA1371">
        <v>578</v>
      </c>
      <c r="AB1371">
        <v>0</v>
      </c>
      <c r="AC1371">
        <v>97</v>
      </c>
      <c r="AD1371">
        <v>179</v>
      </c>
      <c r="AE1371">
        <v>0</v>
      </c>
      <c r="AF1371">
        <v>0</v>
      </c>
      <c r="AG1371">
        <v>0</v>
      </c>
      <c r="AH1371" t="s">
        <v>200</v>
      </c>
      <c r="AI1371" s="1">
        <v>44673.909756944442</v>
      </c>
      <c r="AJ1371">
        <v>1550</v>
      </c>
      <c r="AK1371">
        <v>8</v>
      </c>
      <c r="AL1371">
        <v>0</v>
      </c>
      <c r="AM1371">
        <v>8</v>
      </c>
      <c r="AN1371">
        <v>0</v>
      </c>
      <c r="AO1371">
        <v>5</v>
      </c>
      <c r="AP1371">
        <v>171</v>
      </c>
      <c r="AQ1371">
        <v>0</v>
      </c>
      <c r="AR1371">
        <v>0</v>
      </c>
      <c r="AS1371">
        <v>0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 x14ac:dyDescent="0.45">
      <c r="A1372" t="s">
        <v>2990</v>
      </c>
      <c r="B1372" t="s">
        <v>79</v>
      </c>
      <c r="C1372" t="s">
        <v>2895</v>
      </c>
      <c r="D1372" t="s">
        <v>81</v>
      </c>
      <c r="E1372" s="2" t="str">
        <f>HYPERLINK("capsilon://?command=openfolder&amp;siteaddress=FAM.docvelocity-na8.net&amp;folderid=FX7886F7B1-20DC-D642-2FEE-5D46EC010924","FX22046814")</f>
        <v>FX22046814</v>
      </c>
      <c r="F1372" t="s">
        <v>19</v>
      </c>
      <c r="G1372" t="s">
        <v>19</v>
      </c>
      <c r="H1372" t="s">
        <v>82</v>
      </c>
      <c r="I1372" t="s">
        <v>2896</v>
      </c>
      <c r="J1372">
        <v>352</v>
      </c>
      <c r="K1372" t="s">
        <v>84</v>
      </c>
      <c r="L1372" t="s">
        <v>85</v>
      </c>
      <c r="M1372" t="s">
        <v>86</v>
      </c>
      <c r="N1372">
        <v>2</v>
      </c>
      <c r="O1372" s="1">
        <v>44673.834374999999</v>
      </c>
      <c r="P1372" s="1">
        <v>44673.923437500001</v>
      </c>
      <c r="Q1372">
        <v>3887</v>
      </c>
      <c r="R1372">
        <v>3808</v>
      </c>
      <c r="S1372" t="b">
        <v>0</v>
      </c>
      <c r="T1372" t="s">
        <v>87</v>
      </c>
      <c r="U1372" t="b">
        <v>1</v>
      </c>
      <c r="V1372" t="s">
        <v>322</v>
      </c>
      <c r="W1372" s="1">
        <v>44673.904710648145</v>
      </c>
      <c r="X1372">
        <v>2627</v>
      </c>
      <c r="Y1372">
        <v>257</v>
      </c>
      <c r="Z1372">
        <v>0</v>
      </c>
      <c r="AA1372">
        <v>257</v>
      </c>
      <c r="AB1372">
        <v>0</v>
      </c>
      <c r="AC1372">
        <v>97</v>
      </c>
      <c r="AD1372">
        <v>95</v>
      </c>
      <c r="AE1372">
        <v>0</v>
      </c>
      <c r="AF1372">
        <v>0</v>
      </c>
      <c r="AG1372">
        <v>0</v>
      </c>
      <c r="AH1372" t="s">
        <v>200</v>
      </c>
      <c r="AI1372" s="1">
        <v>44673.923437500001</v>
      </c>
      <c r="AJ1372">
        <v>1181</v>
      </c>
      <c r="AK1372">
        <v>3</v>
      </c>
      <c r="AL1372">
        <v>0</v>
      </c>
      <c r="AM1372">
        <v>3</v>
      </c>
      <c r="AN1372">
        <v>0</v>
      </c>
      <c r="AO1372">
        <v>2</v>
      </c>
      <c r="AP1372">
        <v>92</v>
      </c>
      <c r="AQ1372">
        <v>0</v>
      </c>
      <c r="AR1372">
        <v>0</v>
      </c>
      <c r="AS1372">
        <v>0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 x14ac:dyDescent="0.45">
      <c r="A1373" t="s">
        <v>2991</v>
      </c>
      <c r="B1373" t="s">
        <v>79</v>
      </c>
      <c r="C1373" t="s">
        <v>2974</v>
      </c>
      <c r="D1373" t="s">
        <v>81</v>
      </c>
      <c r="E1373" s="2" t="str">
        <f>HYPERLINK("capsilon://?command=openfolder&amp;siteaddress=FAM.docvelocity-na8.net&amp;folderid=FX8F492FCA-E45C-B224-F0AD-07EA2D10B165","FX22048670")</f>
        <v>FX22048670</v>
      </c>
      <c r="F1373" t="s">
        <v>19</v>
      </c>
      <c r="G1373" t="s">
        <v>19</v>
      </c>
      <c r="H1373" t="s">
        <v>82</v>
      </c>
      <c r="I1373" t="s">
        <v>2992</v>
      </c>
      <c r="J1373">
        <v>28</v>
      </c>
      <c r="K1373" t="s">
        <v>84</v>
      </c>
      <c r="L1373" t="s">
        <v>85</v>
      </c>
      <c r="M1373" t="s">
        <v>86</v>
      </c>
      <c r="N1373">
        <v>2</v>
      </c>
      <c r="O1373" s="1">
        <v>44673.834988425922</v>
      </c>
      <c r="P1373" s="1">
        <v>44674.496400462966</v>
      </c>
      <c r="Q1373">
        <v>56839</v>
      </c>
      <c r="R1373">
        <v>307</v>
      </c>
      <c r="S1373" t="b">
        <v>0</v>
      </c>
      <c r="T1373" t="s">
        <v>87</v>
      </c>
      <c r="U1373" t="b">
        <v>0</v>
      </c>
      <c r="V1373" t="s">
        <v>322</v>
      </c>
      <c r="W1373" s="1">
        <v>44674.108993055554</v>
      </c>
      <c r="X1373">
        <v>169</v>
      </c>
      <c r="Y1373">
        <v>21</v>
      </c>
      <c r="Z1373">
        <v>0</v>
      </c>
      <c r="AA1373">
        <v>21</v>
      </c>
      <c r="AB1373">
        <v>0</v>
      </c>
      <c r="AC1373">
        <v>1</v>
      </c>
      <c r="AD1373">
        <v>7</v>
      </c>
      <c r="AE1373">
        <v>0</v>
      </c>
      <c r="AF1373">
        <v>0</v>
      </c>
      <c r="AG1373">
        <v>0</v>
      </c>
      <c r="AH1373" t="s">
        <v>1788</v>
      </c>
      <c r="AI1373" s="1">
        <v>44674.496400462966</v>
      </c>
      <c r="AJ1373">
        <v>138</v>
      </c>
      <c r="AK1373">
        <v>2</v>
      </c>
      <c r="AL1373">
        <v>0</v>
      </c>
      <c r="AM1373">
        <v>2</v>
      </c>
      <c r="AN1373">
        <v>0</v>
      </c>
      <c r="AO1373">
        <v>1</v>
      </c>
      <c r="AP1373">
        <v>5</v>
      </c>
      <c r="AQ1373">
        <v>0</v>
      </c>
      <c r="AR1373">
        <v>0</v>
      </c>
      <c r="AS1373">
        <v>0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 x14ac:dyDescent="0.45">
      <c r="A1374" t="s">
        <v>2993</v>
      </c>
      <c r="B1374" t="s">
        <v>79</v>
      </c>
      <c r="C1374" t="s">
        <v>2913</v>
      </c>
      <c r="D1374" t="s">
        <v>81</v>
      </c>
      <c r="E1374" s="2" t="str">
        <f>HYPERLINK("capsilon://?command=openfolder&amp;siteaddress=FAM.docvelocity-na8.net&amp;folderid=FX2482F84B-01C0-6257-9000-590D5BB723C9","FX22048387")</f>
        <v>FX22048387</v>
      </c>
      <c r="F1374" t="s">
        <v>19</v>
      </c>
      <c r="G1374" t="s">
        <v>19</v>
      </c>
      <c r="H1374" t="s">
        <v>82</v>
      </c>
      <c r="I1374" t="s">
        <v>2914</v>
      </c>
      <c r="J1374">
        <v>619</v>
      </c>
      <c r="K1374" t="s">
        <v>84</v>
      </c>
      <c r="L1374" t="s">
        <v>85</v>
      </c>
      <c r="M1374" t="s">
        <v>86</v>
      </c>
      <c r="N1374">
        <v>2</v>
      </c>
      <c r="O1374" s="1">
        <v>44673.835069444445</v>
      </c>
      <c r="P1374" s="1">
        <v>44674.084189814814</v>
      </c>
      <c r="Q1374">
        <v>17953</v>
      </c>
      <c r="R1374">
        <v>3571</v>
      </c>
      <c r="S1374" t="b">
        <v>0</v>
      </c>
      <c r="T1374" t="s">
        <v>87</v>
      </c>
      <c r="U1374" t="b">
        <v>1</v>
      </c>
      <c r="V1374" t="s">
        <v>320</v>
      </c>
      <c r="W1374" s="1">
        <v>44673.904305555552</v>
      </c>
      <c r="X1374">
        <v>2453</v>
      </c>
      <c r="Y1374">
        <v>331</v>
      </c>
      <c r="Z1374">
        <v>0</v>
      </c>
      <c r="AA1374">
        <v>331</v>
      </c>
      <c r="AB1374">
        <v>205</v>
      </c>
      <c r="AC1374">
        <v>13</v>
      </c>
      <c r="AD1374">
        <v>288</v>
      </c>
      <c r="AE1374">
        <v>0</v>
      </c>
      <c r="AF1374">
        <v>0</v>
      </c>
      <c r="AG1374">
        <v>0</v>
      </c>
      <c r="AH1374" t="s">
        <v>200</v>
      </c>
      <c r="AI1374" s="1">
        <v>44674.084189814814</v>
      </c>
      <c r="AJ1374">
        <v>1056</v>
      </c>
      <c r="AK1374">
        <v>0</v>
      </c>
      <c r="AL1374">
        <v>0</v>
      </c>
      <c r="AM1374">
        <v>0</v>
      </c>
      <c r="AN1374">
        <v>205</v>
      </c>
      <c r="AO1374">
        <v>0</v>
      </c>
      <c r="AP1374">
        <v>288</v>
      </c>
      <c r="AQ1374">
        <v>0</v>
      </c>
      <c r="AR1374">
        <v>0</v>
      </c>
      <c r="AS1374">
        <v>0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 x14ac:dyDescent="0.45">
      <c r="A1375" t="s">
        <v>2994</v>
      </c>
      <c r="B1375" t="s">
        <v>79</v>
      </c>
      <c r="C1375" t="s">
        <v>2995</v>
      </c>
      <c r="D1375" t="s">
        <v>81</v>
      </c>
      <c r="E1375" s="2" t="str">
        <f>HYPERLINK("capsilon://?command=openfolder&amp;siteaddress=FAM.docvelocity-na8.net&amp;folderid=FX58922925-AF35-7828-8127-206563156B2F","FX22047035")</f>
        <v>FX22047035</v>
      </c>
      <c r="F1375" t="s">
        <v>19</v>
      </c>
      <c r="G1375" t="s">
        <v>19</v>
      </c>
      <c r="H1375" t="s">
        <v>82</v>
      </c>
      <c r="I1375" t="s">
        <v>2996</v>
      </c>
      <c r="J1375">
        <v>211</v>
      </c>
      <c r="K1375" t="s">
        <v>84</v>
      </c>
      <c r="L1375" t="s">
        <v>85</v>
      </c>
      <c r="M1375" t="s">
        <v>86</v>
      </c>
      <c r="N1375">
        <v>1</v>
      </c>
      <c r="O1375" s="1">
        <v>44673.893692129626</v>
      </c>
      <c r="P1375" s="1">
        <v>44674.141099537039</v>
      </c>
      <c r="Q1375">
        <v>20584</v>
      </c>
      <c r="R1375">
        <v>792</v>
      </c>
      <c r="S1375" t="b">
        <v>0</v>
      </c>
      <c r="T1375" t="s">
        <v>87</v>
      </c>
      <c r="U1375" t="b">
        <v>0</v>
      </c>
      <c r="V1375" t="s">
        <v>320</v>
      </c>
      <c r="W1375" s="1">
        <v>44674.141099537039</v>
      </c>
      <c r="X1375">
        <v>449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211</v>
      </c>
      <c r="AE1375">
        <v>187</v>
      </c>
      <c r="AF1375">
        <v>0</v>
      </c>
      <c r="AG1375">
        <v>6</v>
      </c>
      <c r="AH1375" t="s">
        <v>87</v>
      </c>
      <c r="AI1375" t="s">
        <v>87</v>
      </c>
      <c r="AJ1375" t="s">
        <v>87</v>
      </c>
      <c r="AK1375" t="s">
        <v>87</v>
      </c>
      <c r="AL1375" t="s">
        <v>87</v>
      </c>
      <c r="AM1375" t="s">
        <v>87</v>
      </c>
      <c r="AN1375" t="s">
        <v>87</v>
      </c>
      <c r="AO1375" t="s">
        <v>87</v>
      </c>
      <c r="AP1375" t="s">
        <v>87</v>
      </c>
      <c r="AQ1375" t="s">
        <v>87</v>
      </c>
      <c r="AR1375" t="s">
        <v>87</v>
      </c>
      <c r="AS1375" t="s">
        <v>87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 x14ac:dyDescent="0.45">
      <c r="A1376" t="s">
        <v>2997</v>
      </c>
      <c r="B1376" t="s">
        <v>79</v>
      </c>
      <c r="C1376" t="s">
        <v>2603</v>
      </c>
      <c r="D1376" t="s">
        <v>81</v>
      </c>
      <c r="E1376" s="2" t="str">
        <f>HYPERLINK("capsilon://?command=openfolder&amp;siteaddress=FAM.docvelocity-na8.net&amp;folderid=FX240EA4C5-14F2-61B1-25C2-E4DB673AA201","FX22043580")</f>
        <v>FX22043580</v>
      </c>
      <c r="F1376" t="s">
        <v>19</v>
      </c>
      <c r="G1376" t="s">
        <v>19</v>
      </c>
      <c r="H1376" t="s">
        <v>82</v>
      </c>
      <c r="I1376" t="s">
        <v>2998</v>
      </c>
      <c r="J1376">
        <v>0</v>
      </c>
      <c r="K1376" t="s">
        <v>84</v>
      </c>
      <c r="L1376" t="s">
        <v>85</v>
      </c>
      <c r="M1376" t="s">
        <v>86</v>
      </c>
      <c r="N1376">
        <v>2</v>
      </c>
      <c r="O1376" s="1">
        <v>44674.026770833334</v>
      </c>
      <c r="P1376" s="1">
        <v>44674.502245370371</v>
      </c>
      <c r="Q1376">
        <v>40189</v>
      </c>
      <c r="R1376">
        <v>892</v>
      </c>
      <c r="S1376" t="b">
        <v>0</v>
      </c>
      <c r="T1376" t="s">
        <v>87</v>
      </c>
      <c r="U1376" t="b">
        <v>0</v>
      </c>
      <c r="V1376" t="s">
        <v>322</v>
      </c>
      <c r="W1376" s="1">
        <v>44674.133252314816</v>
      </c>
      <c r="X1376">
        <v>379</v>
      </c>
      <c r="Y1376">
        <v>52</v>
      </c>
      <c r="Z1376">
        <v>0</v>
      </c>
      <c r="AA1376">
        <v>52</v>
      </c>
      <c r="AB1376">
        <v>0</v>
      </c>
      <c r="AC1376">
        <v>39</v>
      </c>
      <c r="AD1376">
        <v>-52</v>
      </c>
      <c r="AE1376">
        <v>0</v>
      </c>
      <c r="AF1376">
        <v>0</v>
      </c>
      <c r="AG1376">
        <v>0</v>
      </c>
      <c r="AH1376" t="s">
        <v>1788</v>
      </c>
      <c r="AI1376" s="1">
        <v>44674.502245370371</v>
      </c>
      <c r="AJ1376">
        <v>504</v>
      </c>
      <c r="AK1376">
        <v>2</v>
      </c>
      <c r="AL1376">
        <v>0</v>
      </c>
      <c r="AM1376">
        <v>2</v>
      </c>
      <c r="AN1376">
        <v>0</v>
      </c>
      <c r="AO1376">
        <v>1</v>
      </c>
      <c r="AP1376">
        <v>-54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 x14ac:dyDescent="0.45">
      <c r="A1377" t="s">
        <v>2999</v>
      </c>
      <c r="B1377" t="s">
        <v>79</v>
      </c>
      <c r="C1377" t="s">
        <v>2603</v>
      </c>
      <c r="D1377" t="s">
        <v>81</v>
      </c>
      <c r="E1377" s="2" t="str">
        <f>HYPERLINK("capsilon://?command=openfolder&amp;siteaddress=FAM.docvelocity-na8.net&amp;folderid=FX240EA4C5-14F2-61B1-25C2-E4DB673AA201","FX22043580")</f>
        <v>FX22043580</v>
      </c>
      <c r="F1377" t="s">
        <v>19</v>
      </c>
      <c r="G1377" t="s">
        <v>19</v>
      </c>
      <c r="H1377" t="s">
        <v>82</v>
      </c>
      <c r="I1377" t="s">
        <v>3000</v>
      </c>
      <c r="J1377">
        <v>0</v>
      </c>
      <c r="K1377" t="s">
        <v>84</v>
      </c>
      <c r="L1377" t="s">
        <v>85</v>
      </c>
      <c r="M1377" t="s">
        <v>86</v>
      </c>
      <c r="N1377">
        <v>2</v>
      </c>
      <c r="O1377" s="1">
        <v>44674.030740740738</v>
      </c>
      <c r="P1377" s="1">
        <v>44674.503530092596</v>
      </c>
      <c r="Q1377">
        <v>40626</v>
      </c>
      <c r="R1377">
        <v>223</v>
      </c>
      <c r="S1377" t="b">
        <v>0</v>
      </c>
      <c r="T1377" t="s">
        <v>87</v>
      </c>
      <c r="U1377" t="b">
        <v>0</v>
      </c>
      <c r="V1377" t="s">
        <v>322</v>
      </c>
      <c r="W1377" s="1">
        <v>44674.134560185186</v>
      </c>
      <c r="X1377">
        <v>112</v>
      </c>
      <c r="Y1377">
        <v>9</v>
      </c>
      <c r="Z1377">
        <v>0</v>
      </c>
      <c r="AA1377">
        <v>9</v>
      </c>
      <c r="AB1377">
        <v>0</v>
      </c>
      <c r="AC1377">
        <v>0</v>
      </c>
      <c r="AD1377">
        <v>-9</v>
      </c>
      <c r="AE1377">
        <v>0</v>
      </c>
      <c r="AF1377">
        <v>0</v>
      </c>
      <c r="AG1377">
        <v>0</v>
      </c>
      <c r="AH1377" t="s">
        <v>1788</v>
      </c>
      <c r="AI1377" s="1">
        <v>44674.503530092596</v>
      </c>
      <c r="AJ1377">
        <v>111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-9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 x14ac:dyDescent="0.45">
      <c r="A1378" t="s">
        <v>3001</v>
      </c>
      <c r="B1378" t="s">
        <v>79</v>
      </c>
      <c r="C1378" t="s">
        <v>2609</v>
      </c>
      <c r="D1378" t="s">
        <v>81</v>
      </c>
      <c r="E1378" s="2" t="str">
        <f>HYPERLINK("capsilon://?command=openfolder&amp;siteaddress=FAM.docvelocity-na8.net&amp;folderid=FX218E068A-B843-7D3A-1CBC-84A700E1B459","FX22046994")</f>
        <v>FX22046994</v>
      </c>
      <c r="F1378" t="s">
        <v>19</v>
      </c>
      <c r="G1378" t="s">
        <v>19</v>
      </c>
      <c r="H1378" t="s">
        <v>82</v>
      </c>
      <c r="I1378" t="s">
        <v>2923</v>
      </c>
      <c r="J1378">
        <v>0</v>
      </c>
      <c r="K1378" t="s">
        <v>84</v>
      </c>
      <c r="L1378" t="s">
        <v>85</v>
      </c>
      <c r="M1378" t="s">
        <v>86</v>
      </c>
      <c r="N1378">
        <v>2</v>
      </c>
      <c r="O1378" s="1">
        <v>44674.037881944445</v>
      </c>
      <c r="P1378" s="1">
        <v>44674.085509259261</v>
      </c>
      <c r="Q1378">
        <v>3081</v>
      </c>
      <c r="R1378">
        <v>1034</v>
      </c>
      <c r="S1378" t="b">
        <v>0</v>
      </c>
      <c r="T1378" t="s">
        <v>87</v>
      </c>
      <c r="U1378" t="b">
        <v>1</v>
      </c>
      <c r="V1378" t="s">
        <v>315</v>
      </c>
      <c r="W1378" s="1">
        <v>44674.050393518519</v>
      </c>
      <c r="X1378">
        <v>921</v>
      </c>
      <c r="Y1378">
        <v>37</v>
      </c>
      <c r="Z1378">
        <v>0</v>
      </c>
      <c r="AA1378">
        <v>37</v>
      </c>
      <c r="AB1378">
        <v>0</v>
      </c>
      <c r="AC1378">
        <v>23</v>
      </c>
      <c r="AD1378">
        <v>-37</v>
      </c>
      <c r="AE1378">
        <v>0</v>
      </c>
      <c r="AF1378">
        <v>0</v>
      </c>
      <c r="AG1378">
        <v>0</v>
      </c>
      <c r="AH1378" t="s">
        <v>200</v>
      </c>
      <c r="AI1378" s="1">
        <v>44674.085509259261</v>
      </c>
      <c r="AJ1378">
        <v>113</v>
      </c>
      <c r="AK1378">
        <v>2</v>
      </c>
      <c r="AL1378">
        <v>0</v>
      </c>
      <c r="AM1378">
        <v>2</v>
      </c>
      <c r="AN1378">
        <v>0</v>
      </c>
      <c r="AO1378">
        <v>1</v>
      </c>
      <c r="AP1378">
        <v>-39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 x14ac:dyDescent="0.45">
      <c r="A1379" t="s">
        <v>3002</v>
      </c>
      <c r="B1379" t="s">
        <v>79</v>
      </c>
      <c r="C1379" t="s">
        <v>2609</v>
      </c>
      <c r="D1379" t="s">
        <v>81</v>
      </c>
      <c r="E1379" s="2" t="str">
        <f>HYPERLINK("capsilon://?command=openfolder&amp;siteaddress=FAM.docvelocity-na8.net&amp;folderid=FX218E068A-B843-7D3A-1CBC-84A700E1B459","FX22046994")</f>
        <v>FX22046994</v>
      </c>
      <c r="F1379" t="s">
        <v>19</v>
      </c>
      <c r="G1379" t="s">
        <v>19</v>
      </c>
      <c r="H1379" t="s">
        <v>82</v>
      </c>
      <c r="I1379" t="s">
        <v>2935</v>
      </c>
      <c r="J1379">
        <v>0</v>
      </c>
      <c r="K1379" t="s">
        <v>84</v>
      </c>
      <c r="L1379" t="s">
        <v>85</v>
      </c>
      <c r="M1379" t="s">
        <v>86</v>
      </c>
      <c r="N1379">
        <v>2</v>
      </c>
      <c r="O1379" s="1">
        <v>44674.063090277778</v>
      </c>
      <c r="P1379" s="1">
        <v>44674.086770833332</v>
      </c>
      <c r="Q1379">
        <v>1426</v>
      </c>
      <c r="R1379">
        <v>620</v>
      </c>
      <c r="S1379" t="b">
        <v>0</v>
      </c>
      <c r="T1379" t="s">
        <v>87</v>
      </c>
      <c r="U1379" t="b">
        <v>1</v>
      </c>
      <c r="V1379" t="s">
        <v>315</v>
      </c>
      <c r="W1379" s="1">
        <v>44674.069895833331</v>
      </c>
      <c r="X1379">
        <v>512</v>
      </c>
      <c r="Y1379">
        <v>37</v>
      </c>
      <c r="Z1379">
        <v>0</v>
      </c>
      <c r="AA1379">
        <v>37</v>
      </c>
      <c r="AB1379">
        <v>0</v>
      </c>
      <c r="AC1379">
        <v>25</v>
      </c>
      <c r="AD1379">
        <v>-37</v>
      </c>
      <c r="AE1379">
        <v>0</v>
      </c>
      <c r="AF1379">
        <v>0</v>
      </c>
      <c r="AG1379">
        <v>0</v>
      </c>
      <c r="AH1379" t="s">
        <v>200</v>
      </c>
      <c r="AI1379" s="1">
        <v>44674.086770833332</v>
      </c>
      <c r="AJ1379">
        <v>108</v>
      </c>
      <c r="AK1379">
        <v>3</v>
      </c>
      <c r="AL1379">
        <v>0</v>
      </c>
      <c r="AM1379">
        <v>3</v>
      </c>
      <c r="AN1379">
        <v>0</v>
      </c>
      <c r="AO1379">
        <v>2</v>
      </c>
      <c r="AP1379">
        <v>-40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 x14ac:dyDescent="0.45">
      <c r="A1380" t="s">
        <v>3003</v>
      </c>
      <c r="B1380" t="s">
        <v>79</v>
      </c>
      <c r="C1380" t="s">
        <v>2609</v>
      </c>
      <c r="D1380" t="s">
        <v>81</v>
      </c>
      <c r="E1380" s="2" t="str">
        <f>HYPERLINK("capsilon://?command=openfolder&amp;siteaddress=FAM.docvelocity-na8.net&amp;folderid=FX218E068A-B843-7D3A-1CBC-84A700E1B459","FX22046994")</f>
        <v>FX22046994</v>
      </c>
      <c r="F1380" t="s">
        <v>19</v>
      </c>
      <c r="G1380" t="s">
        <v>19</v>
      </c>
      <c r="H1380" t="s">
        <v>82</v>
      </c>
      <c r="I1380" t="s">
        <v>2947</v>
      </c>
      <c r="J1380">
        <v>0</v>
      </c>
      <c r="K1380" t="s">
        <v>84</v>
      </c>
      <c r="L1380" t="s">
        <v>85</v>
      </c>
      <c r="M1380" t="s">
        <v>86</v>
      </c>
      <c r="N1380">
        <v>2</v>
      </c>
      <c r="O1380" s="1">
        <v>44674.078784722224</v>
      </c>
      <c r="P1380" s="1">
        <v>44674.087673611109</v>
      </c>
      <c r="Q1380">
        <v>359</v>
      </c>
      <c r="R1380">
        <v>409</v>
      </c>
      <c r="S1380" t="b">
        <v>0</v>
      </c>
      <c r="T1380" t="s">
        <v>87</v>
      </c>
      <c r="U1380" t="b">
        <v>1</v>
      </c>
      <c r="V1380" t="s">
        <v>315</v>
      </c>
      <c r="W1380" s="1">
        <v>44674.082951388889</v>
      </c>
      <c r="X1380">
        <v>332</v>
      </c>
      <c r="Y1380">
        <v>37</v>
      </c>
      <c r="Z1380">
        <v>0</v>
      </c>
      <c r="AA1380">
        <v>37</v>
      </c>
      <c r="AB1380">
        <v>0</v>
      </c>
      <c r="AC1380">
        <v>23</v>
      </c>
      <c r="AD1380">
        <v>-37</v>
      </c>
      <c r="AE1380">
        <v>0</v>
      </c>
      <c r="AF1380">
        <v>0</v>
      </c>
      <c r="AG1380">
        <v>0</v>
      </c>
      <c r="AH1380" t="s">
        <v>200</v>
      </c>
      <c r="AI1380" s="1">
        <v>44674.087673611109</v>
      </c>
      <c r="AJ1380">
        <v>77</v>
      </c>
      <c r="AK1380">
        <v>1</v>
      </c>
      <c r="AL1380">
        <v>0</v>
      </c>
      <c r="AM1380">
        <v>1</v>
      </c>
      <c r="AN1380">
        <v>0</v>
      </c>
      <c r="AO1380">
        <v>1</v>
      </c>
      <c r="AP1380">
        <v>-38</v>
      </c>
      <c r="AQ1380">
        <v>0</v>
      </c>
      <c r="AR1380">
        <v>0</v>
      </c>
      <c r="AS1380">
        <v>0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 x14ac:dyDescent="0.45">
      <c r="A1381" t="s">
        <v>3004</v>
      </c>
      <c r="B1381" t="s">
        <v>79</v>
      </c>
      <c r="C1381" t="s">
        <v>2609</v>
      </c>
      <c r="D1381" t="s">
        <v>81</v>
      </c>
      <c r="E1381" s="2" t="str">
        <f>HYPERLINK("capsilon://?command=openfolder&amp;siteaddress=FAM.docvelocity-na8.net&amp;folderid=FX218E068A-B843-7D3A-1CBC-84A700E1B459","FX22046994")</f>
        <v>FX22046994</v>
      </c>
      <c r="F1381" t="s">
        <v>19</v>
      </c>
      <c r="G1381" t="s">
        <v>19</v>
      </c>
      <c r="H1381" t="s">
        <v>82</v>
      </c>
      <c r="I1381" t="s">
        <v>2959</v>
      </c>
      <c r="J1381">
        <v>0</v>
      </c>
      <c r="K1381" t="s">
        <v>84</v>
      </c>
      <c r="L1381" t="s">
        <v>85</v>
      </c>
      <c r="M1381" t="s">
        <v>86</v>
      </c>
      <c r="N1381">
        <v>2</v>
      </c>
      <c r="O1381" s="1">
        <v>44674.079363425924</v>
      </c>
      <c r="P1381" s="1">
        <v>44674.089884259258</v>
      </c>
      <c r="Q1381">
        <v>150</v>
      </c>
      <c r="R1381">
        <v>759</v>
      </c>
      <c r="S1381" t="b">
        <v>0</v>
      </c>
      <c r="T1381" t="s">
        <v>87</v>
      </c>
      <c r="U1381" t="b">
        <v>1</v>
      </c>
      <c r="V1381" t="s">
        <v>320</v>
      </c>
      <c r="W1381" s="1">
        <v>44674.087361111109</v>
      </c>
      <c r="X1381">
        <v>569</v>
      </c>
      <c r="Y1381">
        <v>37</v>
      </c>
      <c r="Z1381">
        <v>0</v>
      </c>
      <c r="AA1381">
        <v>37</v>
      </c>
      <c r="AB1381">
        <v>0</v>
      </c>
      <c r="AC1381">
        <v>24</v>
      </c>
      <c r="AD1381">
        <v>-37</v>
      </c>
      <c r="AE1381">
        <v>0</v>
      </c>
      <c r="AF1381">
        <v>0</v>
      </c>
      <c r="AG1381">
        <v>0</v>
      </c>
      <c r="AH1381" t="s">
        <v>200</v>
      </c>
      <c r="AI1381" s="1">
        <v>44674.089884259258</v>
      </c>
      <c r="AJ1381">
        <v>190</v>
      </c>
      <c r="AK1381">
        <v>3</v>
      </c>
      <c r="AL1381">
        <v>0</v>
      </c>
      <c r="AM1381">
        <v>3</v>
      </c>
      <c r="AN1381">
        <v>0</v>
      </c>
      <c r="AO1381">
        <v>2</v>
      </c>
      <c r="AP1381">
        <v>-40</v>
      </c>
      <c r="AQ1381">
        <v>0</v>
      </c>
      <c r="AR1381">
        <v>0</v>
      </c>
      <c r="AS1381">
        <v>0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 x14ac:dyDescent="0.45">
      <c r="A1382" t="s">
        <v>3005</v>
      </c>
      <c r="B1382" t="s">
        <v>79</v>
      </c>
      <c r="C1382" t="s">
        <v>2967</v>
      </c>
      <c r="D1382" t="s">
        <v>81</v>
      </c>
      <c r="E1382" s="2" t="str">
        <f>HYPERLINK("capsilon://?command=openfolder&amp;siteaddress=FAM.docvelocity-na8.net&amp;folderid=FX09DEA2BE-6509-F28F-9BA4-84F7E916A27C","FX22048376")</f>
        <v>FX22048376</v>
      </c>
      <c r="F1382" t="s">
        <v>19</v>
      </c>
      <c r="G1382" t="s">
        <v>19</v>
      </c>
      <c r="H1382" t="s">
        <v>82</v>
      </c>
      <c r="I1382" t="s">
        <v>2968</v>
      </c>
      <c r="J1382">
        <v>297</v>
      </c>
      <c r="K1382" t="s">
        <v>84</v>
      </c>
      <c r="L1382" t="s">
        <v>85</v>
      </c>
      <c r="M1382" t="s">
        <v>86</v>
      </c>
      <c r="N1382">
        <v>2</v>
      </c>
      <c r="O1382" s="1">
        <v>44674.092962962961</v>
      </c>
      <c r="P1382" s="1">
        <v>44674.126550925925</v>
      </c>
      <c r="Q1382">
        <v>986</v>
      </c>
      <c r="R1382">
        <v>1916</v>
      </c>
      <c r="S1382" t="b">
        <v>0</v>
      </c>
      <c r="T1382" t="s">
        <v>87</v>
      </c>
      <c r="U1382" t="b">
        <v>1</v>
      </c>
      <c r="V1382" t="s">
        <v>322</v>
      </c>
      <c r="W1382" s="1">
        <v>44674.107025462959</v>
      </c>
      <c r="X1382">
        <v>966</v>
      </c>
      <c r="Y1382">
        <v>272</v>
      </c>
      <c r="Z1382">
        <v>0</v>
      </c>
      <c r="AA1382">
        <v>272</v>
      </c>
      <c r="AB1382">
        <v>0</v>
      </c>
      <c r="AC1382">
        <v>22</v>
      </c>
      <c r="AD1382">
        <v>25</v>
      </c>
      <c r="AE1382">
        <v>0</v>
      </c>
      <c r="AF1382">
        <v>0</v>
      </c>
      <c r="AG1382">
        <v>0</v>
      </c>
      <c r="AH1382" t="s">
        <v>1193</v>
      </c>
      <c r="AI1382" s="1">
        <v>44674.126550925925</v>
      </c>
      <c r="AJ1382">
        <v>896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25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 x14ac:dyDescent="0.45">
      <c r="A1383" t="s">
        <v>3006</v>
      </c>
      <c r="B1383" t="s">
        <v>79</v>
      </c>
      <c r="C1383" t="s">
        <v>2967</v>
      </c>
      <c r="D1383" t="s">
        <v>81</v>
      </c>
      <c r="E1383" s="2" t="str">
        <f>HYPERLINK("capsilon://?command=openfolder&amp;siteaddress=FAM.docvelocity-na8.net&amp;folderid=FX09DEA2BE-6509-F28F-9BA4-84F7E916A27C","FX22048376")</f>
        <v>FX22048376</v>
      </c>
      <c r="F1383" t="s">
        <v>19</v>
      </c>
      <c r="G1383" t="s">
        <v>19</v>
      </c>
      <c r="H1383" t="s">
        <v>82</v>
      </c>
      <c r="I1383" t="s">
        <v>2970</v>
      </c>
      <c r="J1383">
        <v>220</v>
      </c>
      <c r="K1383" t="s">
        <v>84</v>
      </c>
      <c r="L1383" t="s">
        <v>85</v>
      </c>
      <c r="M1383" t="s">
        <v>86</v>
      </c>
      <c r="N1383">
        <v>2</v>
      </c>
      <c r="O1383" s="1">
        <v>44674.108912037038</v>
      </c>
      <c r="P1383" s="1">
        <v>44674.141585648147</v>
      </c>
      <c r="Q1383">
        <v>582</v>
      </c>
      <c r="R1383">
        <v>2241</v>
      </c>
      <c r="S1383" t="b">
        <v>0</v>
      </c>
      <c r="T1383" t="s">
        <v>87</v>
      </c>
      <c r="U1383" t="b">
        <v>1</v>
      </c>
      <c r="V1383" t="s">
        <v>322</v>
      </c>
      <c r="W1383" s="1">
        <v>44674.128437500003</v>
      </c>
      <c r="X1383">
        <v>1679</v>
      </c>
      <c r="Y1383">
        <v>182</v>
      </c>
      <c r="Z1383">
        <v>0</v>
      </c>
      <c r="AA1383">
        <v>182</v>
      </c>
      <c r="AB1383">
        <v>0</v>
      </c>
      <c r="AC1383">
        <v>67</v>
      </c>
      <c r="AD1383">
        <v>38</v>
      </c>
      <c r="AE1383">
        <v>0</v>
      </c>
      <c r="AF1383">
        <v>0</v>
      </c>
      <c r="AG1383">
        <v>0</v>
      </c>
      <c r="AH1383" t="s">
        <v>200</v>
      </c>
      <c r="AI1383" s="1">
        <v>44674.141585648147</v>
      </c>
      <c r="AJ1383">
        <v>562</v>
      </c>
      <c r="AK1383">
        <v>2</v>
      </c>
      <c r="AL1383">
        <v>0</v>
      </c>
      <c r="AM1383">
        <v>2</v>
      </c>
      <c r="AN1383">
        <v>0</v>
      </c>
      <c r="AO1383">
        <v>1</v>
      </c>
      <c r="AP1383">
        <v>36</v>
      </c>
      <c r="AQ1383">
        <v>0</v>
      </c>
      <c r="AR1383">
        <v>0</v>
      </c>
      <c r="AS1383">
        <v>0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 x14ac:dyDescent="0.45">
      <c r="A1384" t="s">
        <v>3007</v>
      </c>
      <c r="B1384" t="s">
        <v>79</v>
      </c>
      <c r="C1384" t="s">
        <v>2967</v>
      </c>
      <c r="D1384" t="s">
        <v>81</v>
      </c>
      <c r="E1384" s="2" t="str">
        <f>HYPERLINK("capsilon://?command=openfolder&amp;siteaddress=FAM.docvelocity-na8.net&amp;folderid=FX09DEA2BE-6509-F28F-9BA4-84F7E916A27C","FX22048376")</f>
        <v>FX22048376</v>
      </c>
      <c r="F1384" t="s">
        <v>19</v>
      </c>
      <c r="G1384" t="s">
        <v>19</v>
      </c>
      <c r="H1384" t="s">
        <v>82</v>
      </c>
      <c r="I1384" t="s">
        <v>2972</v>
      </c>
      <c r="J1384">
        <v>267</v>
      </c>
      <c r="K1384" t="s">
        <v>84</v>
      </c>
      <c r="L1384" t="s">
        <v>85</v>
      </c>
      <c r="M1384" t="s">
        <v>86</v>
      </c>
      <c r="N1384">
        <v>2</v>
      </c>
      <c r="O1384" s="1">
        <v>44674.111932870372</v>
      </c>
      <c r="P1384" s="1">
        <v>44674.364594907405</v>
      </c>
      <c r="Q1384">
        <v>18620</v>
      </c>
      <c r="R1384">
        <v>3210</v>
      </c>
      <c r="S1384" t="b">
        <v>0</v>
      </c>
      <c r="T1384" t="s">
        <v>87</v>
      </c>
      <c r="U1384" t="b">
        <v>1</v>
      </c>
      <c r="V1384" t="s">
        <v>315</v>
      </c>
      <c r="W1384" s="1">
        <v>44674.127685185187</v>
      </c>
      <c r="X1384">
        <v>1256</v>
      </c>
      <c r="Y1384">
        <v>242</v>
      </c>
      <c r="Z1384">
        <v>0</v>
      </c>
      <c r="AA1384">
        <v>242</v>
      </c>
      <c r="AB1384">
        <v>0</v>
      </c>
      <c r="AC1384">
        <v>56</v>
      </c>
      <c r="AD1384">
        <v>25</v>
      </c>
      <c r="AE1384">
        <v>0</v>
      </c>
      <c r="AF1384">
        <v>0</v>
      </c>
      <c r="AG1384">
        <v>0</v>
      </c>
      <c r="AH1384" t="s">
        <v>1788</v>
      </c>
      <c r="AI1384" s="1">
        <v>44674.364594907405</v>
      </c>
      <c r="AJ1384">
        <v>1929</v>
      </c>
      <c r="AK1384">
        <v>4</v>
      </c>
      <c r="AL1384">
        <v>0</v>
      </c>
      <c r="AM1384">
        <v>4</v>
      </c>
      <c r="AN1384">
        <v>0</v>
      </c>
      <c r="AO1384">
        <v>3</v>
      </c>
      <c r="AP1384">
        <v>21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 x14ac:dyDescent="0.45">
      <c r="A1385" t="s">
        <v>3008</v>
      </c>
      <c r="B1385" t="s">
        <v>79</v>
      </c>
      <c r="C1385" t="s">
        <v>2967</v>
      </c>
      <c r="D1385" t="s">
        <v>81</v>
      </c>
      <c r="E1385" s="2" t="str">
        <f>HYPERLINK("capsilon://?command=openfolder&amp;siteaddress=FAM.docvelocity-na8.net&amp;folderid=FX09DEA2BE-6509-F28F-9BA4-84F7E916A27C","FX22048376")</f>
        <v>FX22048376</v>
      </c>
      <c r="F1385" t="s">
        <v>19</v>
      </c>
      <c r="G1385" t="s">
        <v>19</v>
      </c>
      <c r="H1385" t="s">
        <v>82</v>
      </c>
      <c r="I1385" t="s">
        <v>2981</v>
      </c>
      <c r="J1385">
        <v>311</v>
      </c>
      <c r="K1385" t="s">
        <v>84</v>
      </c>
      <c r="L1385" t="s">
        <v>85</v>
      </c>
      <c r="M1385" t="s">
        <v>86</v>
      </c>
      <c r="N1385">
        <v>2</v>
      </c>
      <c r="O1385" s="1">
        <v>44674.115925925929</v>
      </c>
      <c r="P1385" s="1">
        <v>44674.381006944444</v>
      </c>
      <c r="Q1385">
        <v>20609</v>
      </c>
      <c r="R1385">
        <v>2294</v>
      </c>
      <c r="S1385" t="b">
        <v>0</v>
      </c>
      <c r="T1385" t="s">
        <v>87</v>
      </c>
      <c r="U1385" t="b">
        <v>1</v>
      </c>
      <c r="V1385" t="s">
        <v>320</v>
      </c>
      <c r="W1385" s="1">
        <v>44674.132685185185</v>
      </c>
      <c r="X1385">
        <v>1183</v>
      </c>
      <c r="Y1385">
        <v>281</v>
      </c>
      <c r="Z1385">
        <v>0</v>
      </c>
      <c r="AA1385">
        <v>281</v>
      </c>
      <c r="AB1385">
        <v>0</v>
      </c>
      <c r="AC1385">
        <v>35</v>
      </c>
      <c r="AD1385">
        <v>30</v>
      </c>
      <c r="AE1385">
        <v>0</v>
      </c>
      <c r="AF1385">
        <v>0</v>
      </c>
      <c r="AG1385">
        <v>0</v>
      </c>
      <c r="AH1385" t="s">
        <v>1788</v>
      </c>
      <c r="AI1385" s="1">
        <v>44674.381006944444</v>
      </c>
      <c r="AJ1385">
        <v>1095</v>
      </c>
      <c r="AK1385">
        <v>3</v>
      </c>
      <c r="AL1385">
        <v>0</v>
      </c>
      <c r="AM1385">
        <v>3</v>
      </c>
      <c r="AN1385">
        <v>0</v>
      </c>
      <c r="AO1385">
        <v>2</v>
      </c>
      <c r="AP1385">
        <v>27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 x14ac:dyDescent="0.45">
      <c r="A1386" t="s">
        <v>3009</v>
      </c>
      <c r="B1386" t="s">
        <v>79</v>
      </c>
      <c r="C1386" t="s">
        <v>2983</v>
      </c>
      <c r="D1386" t="s">
        <v>81</v>
      </c>
      <c r="E1386" s="2" t="str">
        <f>HYPERLINK("capsilon://?command=openfolder&amp;siteaddress=FAM.docvelocity-na8.net&amp;folderid=FXD5B4149A-FEBF-8E84-D1FB-F76229A906E6","FX22048093")</f>
        <v>FX22048093</v>
      </c>
      <c r="F1386" t="s">
        <v>19</v>
      </c>
      <c r="G1386" t="s">
        <v>19</v>
      </c>
      <c r="H1386" t="s">
        <v>82</v>
      </c>
      <c r="I1386" t="s">
        <v>2984</v>
      </c>
      <c r="J1386">
        <v>226</v>
      </c>
      <c r="K1386" t="s">
        <v>84</v>
      </c>
      <c r="L1386" t="s">
        <v>85</v>
      </c>
      <c r="M1386" t="s">
        <v>86</v>
      </c>
      <c r="N1386">
        <v>2</v>
      </c>
      <c r="O1386" s="1">
        <v>44674.119756944441</v>
      </c>
      <c r="P1386" s="1">
        <v>44674.423958333333</v>
      </c>
      <c r="Q1386">
        <v>23826</v>
      </c>
      <c r="R1386">
        <v>2457</v>
      </c>
      <c r="S1386" t="b">
        <v>0</v>
      </c>
      <c r="T1386" t="s">
        <v>87</v>
      </c>
      <c r="U1386" t="b">
        <v>1</v>
      </c>
      <c r="V1386" t="s">
        <v>315</v>
      </c>
      <c r="W1386" s="1">
        <v>44674.133530092593</v>
      </c>
      <c r="X1386">
        <v>504</v>
      </c>
      <c r="Y1386">
        <v>191</v>
      </c>
      <c r="Z1386">
        <v>0</v>
      </c>
      <c r="AA1386">
        <v>191</v>
      </c>
      <c r="AB1386">
        <v>0</v>
      </c>
      <c r="AC1386">
        <v>20</v>
      </c>
      <c r="AD1386">
        <v>35</v>
      </c>
      <c r="AE1386">
        <v>0</v>
      </c>
      <c r="AF1386">
        <v>0</v>
      </c>
      <c r="AG1386">
        <v>0</v>
      </c>
      <c r="AH1386" t="s">
        <v>1788</v>
      </c>
      <c r="AI1386" s="1">
        <v>44674.423958333333</v>
      </c>
      <c r="AJ1386">
        <v>1931</v>
      </c>
      <c r="AK1386">
        <v>28</v>
      </c>
      <c r="AL1386">
        <v>0</v>
      </c>
      <c r="AM1386">
        <v>28</v>
      </c>
      <c r="AN1386">
        <v>0</v>
      </c>
      <c r="AO1386">
        <v>26</v>
      </c>
      <c r="AP1386">
        <v>7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 x14ac:dyDescent="0.45">
      <c r="A1387" t="s">
        <v>3010</v>
      </c>
      <c r="B1387" t="s">
        <v>79</v>
      </c>
      <c r="C1387" t="s">
        <v>2995</v>
      </c>
      <c r="D1387" t="s">
        <v>81</v>
      </c>
      <c r="E1387" s="2" t="str">
        <f>HYPERLINK("capsilon://?command=openfolder&amp;siteaddress=FAM.docvelocity-na8.net&amp;folderid=FX58922925-AF35-7828-8127-206563156B2F","FX22047035")</f>
        <v>FX22047035</v>
      </c>
      <c r="F1387" t="s">
        <v>19</v>
      </c>
      <c r="G1387" t="s">
        <v>19</v>
      </c>
      <c r="H1387" t="s">
        <v>82</v>
      </c>
      <c r="I1387" t="s">
        <v>2996</v>
      </c>
      <c r="J1387">
        <v>263</v>
      </c>
      <c r="K1387" t="s">
        <v>84</v>
      </c>
      <c r="L1387" t="s">
        <v>85</v>
      </c>
      <c r="M1387" t="s">
        <v>86</v>
      </c>
      <c r="N1387">
        <v>2</v>
      </c>
      <c r="O1387" s="1">
        <v>44674.141898148147</v>
      </c>
      <c r="P1387" s="1">
        <v>44674.445532407408</v>
      </c>
      <c r="Q1387">
        <v>24143</v>
      </c>
      <c r="R1387">
        <v>2091</v>
      </c>
      <c r="S1387" t="b">
        <v>0</v>
      </c>
      <c r="T1387" t="s">
        <v>87</v>
      </c>
      <c r="U1387" t="b">
        <v>1</v>
      </c>
      <c r="V1387" t="s">
        <v>322</v>
      </c>
      <c r="W1387" s="1">
        <v>44674.177546296298</v>
      </c>
      <c r="X1387">
        <v>972</v>
      </c>
      <c r="Y1387">
        <v>227</v>
      </c>
      <c r="Z1387">
        <v>0</v>
      </c>
      <c r="AA1387">
        <v>227</v>
      </c>
      <c r="AB1387">
        <v>0</v>
      </c>
      <c r="AC1387">
        <v>49</v>
      </c>
      <c r="AD1387">
        <v>36</v>
      </c>
      <c r="AE1387">
        <v>0</v>
      </c>
      <c r="AF1387">
        <v>0</v>
      </c>
      <c r="AG1387">
        <v>0</v>
      </c>
      <c r="AH1387" t="s">
        <v>1788</v>
      </c>
      <c r="AI1387" s="1">
        <v>44674.445532407408</v>
      </c>
      <c r="AJ1387">
        <v>1102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36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 x14ac:dyDescent="0.45">
      <c r="A1388" t="s">
        <v>3011</v>
      </c>
      <c r="B1388" t="s">
        <v>79</v>
      </c>
      <c r="C1388" t="s">
        <v>1635</v>
      </c>
      <c r="D1388" t="s">
        <v>81</v>
      </c>
      <c r="E1388" s="2" t="str">
        <f>HYPERLINK("capsilon://?command=openfolder&amp;siteaddress=FAM.docvelocity-na8.net&amp;folderid=FXFCB999EE-773D-981F-32F6-8DF9C0ACD97C","FX22027434")</f>
        <v>FX22027434</v>
      </c>
      <c r="F1388" t="s">
        <v>19</v>
      </c>
      <c r="G1388" t="s">
        <v>19</v>
      </c>
      <c r="H1388" t="s">
        <v>82</v>
      </c>
      <c r="I1388" t="s">
        <v>3012</v>
      </c>
      <c r="J1388">
        <v>42</v>
      </c>
      <c r="K1388" t="s">
        <v>84</v>
      </c>
      <c r="L1388" t="s">
        <v>85</v>
      </c>
      <c r="M1388" t="s">
        <v>86</v>
      </c>
      <c r="N1388">
        <v>2</v>
      </c>
      <c r="O1388" s="1">
        <v>44652.378159722219</v>
      </c>
      <c r="P1388" s="1">
        <v>44652.390821759262</v>
      </c>
      <c r="Q1388">
        <v>504</v>
      </c>
      <c r="R1388">
        <v>590</v>
      </c>
      <c r="S1388" t="b">
        <v>0</v>
      </c>
      <c r="T1388" t="s">
        <v>87</v>
      </c>
      <c r="U1388" t="b">
        <v>0</v>
      </c>
      <c r="V1388" t="s">
        <v>993</v>
      </c>
      <c r="W1388" s="1">
        <v>44652.385196759256</v>
      </c>
      <c r="X1388">
        <v>339</v>
      </c>
      <c r="Y1388">
        <v>37</v>
      </c>
      <c r="Z1388">
        <v>0</v>
      </c>
      <c r="AA1388">
        <v>37</v>
      </c>
      <c r="AB1388">
        <v>0</v>
      </c>
      <c r="AC1388">
        <v>7</v>
      </c>
      <c r="AD1388">
        <v>5</v>
      </c>
      <c r="AE1388">
        <v>0</v>
      </c>
      <c r="AF1388">
        <v>0</v>
      </c>
      <c r="AG1388">
        <v>0</v>
      </c>
      <c r="AH1388" t="s">
        <v>420</v>
      </c>
      <c r="AI1388" s="1">
        <v>44652.390821759262</v>
      </c>
      <c r="AJ1388">
        <v>251</v>
      </c>
      <c r="AK1388">
        <v>5</v>
      </c>
      <c r="AL1388">
        <v>0</v>
      </c>
      <c r="AM1388">
        <v>5</v>
      </c>
      <c r="AN1388">
        <v>0</v>
      </c>
      <c r="AO1388">
        <v>4</v>
      </c>
      <c r="AP1388">
        <v>0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 x14ac:dyDescent="0.45">
      <c r="A1389" t="s">
        <v>3013</v>
      </c>
      <c r="B1389" t="s">
        <v>79</v>
      </c>
      <c r="C1389" t="s">
        <v>2732</v>
      </c>
      <c r="D1389" t="s">
        <v>81</v>
      </c>
      <c r="E1389" s="2" t="str">
        <f>HYPERLINK("capsilon://?command=openfolder&amp;siteaddress=FAM.docvelocity-na8.net&amp;folderid=FX41E0F1C0-F02D-0872-B0FD-625D31DA0944","FX220314003")</f>
        <v>FX220314003</v>
      </c>
      <c r="F1389" t="s">
        <v>19</v>
      </c>
      <c r="G1389" t="s">
        <v>19</v>
      </c>
      <c r="H1389" t="s">
        <v>82</v>
      </c>
      <c r="I1389" t="s">
        <v>2733</v>
      </c>
      <c r="J1389">
        <v>232</v>
      </c>
      <c r="K1389" t="s">
        <v>84</v>
      </c>
      <c r="L1389" t="s">
        <v>85</v>
      </c>
      <c r="M1389" t="s">
        <v>86</v>
      </c>
      <c r="N1389">
        <v>2</v>
      </c>
      <c r="O1389" s="1">
        <v>44655.616157407407</v>
      </c>
      <c r="P1389" s="1">
        <v>44655.647256944445</v>
      </c>
      <c r="Q1389">
        <v>691</v>
      </c>
      <c r="R1389">
        <v>1996</v>
      </c>
      <c r="S1389" t="b">
        <v>0</v>
      </c>
      <c r="T1389" t="s">
        <v>87</v>
      </c>
      <c r="U1389" t="b">
        <v>1</v>
      </c>
      <c r="V1389" t="s">
        <v>127</v>
      </c>
      <c r="W1389" s="1">
        <v>44655.634340277778</v>
      </c>
      <c r="X1389">
        <v>1379</v>
      </c>
      <c r="Y1389">
        <v>187</v>
      </c>
      <c r="Z1389">
        <v>0</v>
      </c>
      <c r="AA1389">
        <v>187</v>
      </c>
      <c r="AB1389">
        <v>0</v>
      </c>
      <c r="AC1389">
        <v>4</v>
      </c>
      <c r="AD1389">
        <v>45</v>
      </c>
      <c r="AE1389">
        <v>0</v>
      </c>
      <c r="AF1389">
        <v>0</v>
      </c>
      <c r="AG1389">
        <v>0</v>
      </c>
      <c r="AH1389" t="s">
        <v>182</v>
      </c>
      <c r="AI1389" s="1">
        <v>44655.647256944445</v>
      </c>
      <c r="AJ1389">
        <v>583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45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 x14ac:dyDescent="0.45">
      <c r="A1390" t="s">
        <v>3014</v>
      </c>
      <c r="B1390" t="s">
        <v>79</v>
      </c>
      <c r="C1390" t="s">
        <v>2892</v>
      </c>
      <c r="D1390" t="s">
        <v>81</v>
      </c>
      <c r="E1390" s="2" t="str">
        <f>HYPERLINK("capsilon://?command=openfolder&amp;siteaddress=FAM.docvelocity-na8.net&amp;folderid=FXFFEEC852-7F32-1D80-D60B-5C88E4CAF691","FX22047557")</f>
        <v>FX22047557</v>
      </c>
      <c r="F1390" t="s">
        <v>19</v>
      </c>
      <c r="G1390" t="s">
        <v>19</v>
      </c>
      <c r="H1390" t="s">
        <v>82</v>
      </c>
      <c r="I1390" t="s">
        <v>3015</v>
      </c>
      <c r="J1390">
        <v>28</v>
      </c>
      <c r="K1390" t="s">
        <v>84</v>
      </c>
      <c r="L1390" t="s">
        <v>85</v>
      </c>
      <c r="M1390" t="s">
        <v>86</v>
      </c>
      <c r="N1390">
        <v>2</v>
      </c>
      <c r="O1390" s="1">
        <v>44676.373368055552</v>
      </c>
      <c r="P1390" s="1">
        <v>44676.380057870374</v>
      </c>
      <c r="Q1390">
        <v>279</v>
      </c>
      <c r="R1390">
        <v>299</v>
      </c>
      <c r="S1390" t="b">
        <v>0</v>
      </c>
      <c r="T1390" t="s">
        <v>87</v>
      </c>
      <c r="U1390" t="b">
        <v>0</v>
      </c>
      <c r="V1390" t="s">
        <v>1708</v>
      </c>
      <c r="W1390" s="1">
        <v>44676.377893518518</v>
      </c>
      <c r="X1390">
        <v>137</v>
      </c>
      <c r="Y1390">
        <v>21</v>
      </c>
      <c r="Z1390">
        <v>0</v>
      </c>
      <c r="AA1390">
        <v>21</v>
      </c>
      <c r="AB1390">
        <v>0</v>
      </c>
      <c r="AC1390">
        <v>0</v>
      </c>
      <c r="AD1390">
        <v>7</v>
      </c>
      <c r="AE1390">
        <v>0</v>
      </c>
      <c r="AF1390">
        <v>0</v>
      </c>
      <c r="AG1390">
        <v>0</v>
      </c>
      <c r="AH1390" t="s">
        <v>413</v>
      </c>
      <c r="AI1390" s="1">
        <v>44676.380057870374</v>
      </c>
      <c r="AJ1390">
        <v>162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7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 x14ac:dyDescent="0.45">
      <c r="A1391" t="s">
        <v>3016</v>
      </c>
      <c r="B1391" t="s">
        <v>79</v>
      </c>
      <c r="C1391" t="s">
        <v>2778</v>
      </c>
      <c r="D1391" t="s">
        <v>81</v>
      </c>
      <c r="E1391" s="2" t="str">
        <f>HYPERLINK("capsilon://?command=openfolder&amp;siteaddress=FAM.docvelocity-na8.net&amp;folderid=FXBBDE3BCA-D396-D8DD-2B5F-7C17BD9B8132","FX220312846")</f>
        <v>FX220312846</v>
      </c>
      <c r="F1391" t="s">
        <v>19</v>
      </c>
      <c r="G1391" t="s">
        <v>19</v>
      </c>
      <c r="H1391" t="s">
        <v>82</v>
      </c>
      <c r="I1391" t="s">
        <v>2779</v>
      </c>
      <c r="J1391">
        <v>233</v>
      </c>
      <c r="K1391" t="s">
        <v>84</v>
      </c>
      <c r="L1391" t="s">
        <v>85</v>
      </c>
      <c r="M1391" t="s">
        <v>86</v>
      </c>
      <c r="N1391">
        <v>2</v>
      </c>
      <c r="O1391" s="1">
        <v>44655.618287037039</v>
      </c>
      <c r="P1391" s="1">
        <v>44655.722488425927</v>
      </c>
      <c r="Q1391">
        <v>3357</v>
      </c>
      <c r="R1391">
        <v>5646</v>
      </c>
      <c r="S1391" t="b">
        <v>0</v>
      </c>
      <c r="T1391" t="s">
        <v>87</v>
      </c>
      <c r="U1391" t="b">
        <v>1</v>
      </c>
      <c r="V1391" t="s">
        <v>189</v>
      </c>
      <c r="W1391" s="1">
        <v>44655.665127314816</v>
      </c>
      <c r="X1391">
        <v>3750</v>
      </c>
      <c r="Y1391">
        <v>238</v>
      </c>
      <c r="Z1391">
        <v>0</v>
      </c>
      <c r="AA1391">
        <v>238</v>
      </c>
      <c r="AB1391">
        <v>0</v>
      </c>
      <c r="AC1391">
        <v>76</v>
      </c>
      <c r="AD1391">
        <v>-5</v>
      </c>
      <c r="AE1391">
        <v>0</v>
      </c>
      <c r="AF1391">
        <v>0</v>
      </c>
      <c r="AG1391">
        <v>0</v>
      </c>
      <c r="AH1391" t="s">
        <v>115</v>
      </c>
      <c r="AI1391" s="1">
        <v>44655.722488425927</v>
      </c>
      <c r="AJ1391">
        <v>1855</v>
      </c>
      <c r="AK1391">
        <v>20</v>
      </c>
      <c r="AL1391">
        <v>0</v>
      </c>
      <c r="AM1391">
        <v>20</v>
      </c>
      <c r="AN1391">
        <v>0</v>
      </c>
      <c r="AO1391">
        <v>20</v>
      </c>
      <c r="AP1391">
        <v>-25</v>
      </c>
      <c r="AQ1391">
        <v>0</v>
      </c>
      <c r="AR1391">
        <v>0</v>
      </c>
      <c r="AS1391">
        <v>0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 x14ac:dyDescent="0.45">
      <c r="A1392" t="s">
        <v>3017</v>
      </c>
      <c r="B1392" t="s">
        <v>79</v>
      </c>
      <c r="C1392" t="s">
        <v>3018</v>
      </c>
      <c r="D1392" t="s">
        <v>81</v>
      </c>
      <c r="E1392" s="2" t="str">
        <f>HYPERLINK("capsilon://?command=openfolder&amp;siteaddress=FAM.docvelocity-na8.net&amp;folderid=FX877CECD1-5DBD-36E5-75F2-6F21B7F24F23","FX220313571")</f>
        <v>FX220313571</v>
      </c>
      <c r="F1392" t="s">
        <v>19</v>
      </c>
      <c r="G1392" t="s">
        <v>19</v>
      </c>
      <c r="H1392" t="s">
        <v>82</v>
      </c>
      <c r="I1392" t="s">
        <v>3019</v>
      </c>
      <c r="J1392">
        <v>0</v>
      </c>
      <c r="K1392" t="s">
        <v>84</v>
      </c>
      <c r="L1392" t="s">
        <v>85</v>
      </c>
      <c r="M1392" t="s">
        <v>86</v>
      </c>
      <c r="N1392">
        <v>2</v>
      </c>
      <c r="O1392" s="1">
        <v>44655.621689814812</v>
      </c>
      <c r="P1392" s="1">
        <v>44655.659467592595</v>
      </c>
      <c r="Q1392">
        <v>2993</v>
      </c>
      <c r="R1392">
        <v>271</v>
      </c>
      <c r="S1392" t="b">
        <v>0</v>
      </c>
      <c r="T1392" t="s">
        <v>87</v>
      </c>
      <c r="U1392" t="b">
        <v>0</v>
      </c>
      <c r="V1392" t="s">
        <v>531</v>
      </c>
      <c r="W1392" s="1">
        <v>44655.623622685183</v>
      </c>
      <c r="X1392">
        <v>148</v>
      </c>
      <c r="Y1392">
        <v>9</v>
      </c>
      <c r="Z1392">
        <v>0</v>
      </c>
      <c r="AA1392">
        <v>9</v>
      </c>
      <c r="AB1392">
        <v>0</v>
      </c>
      <c r="AC1392">
        <v>2</v>
      </c>
      <c r="AD1392">
        <v>-9</v>
      </c>
      <c r="AE1392">
        <v>0</v>
      </c>
      <c r="AF1392">
        <v>0</v>
      </c>
      <c r="AG1392">
        <v>0</v>
      </c>
      <c r="AH1392" t="s">
        <v>115</v>
      </c>
      <c r="AI1392" s="1">
        <v>44655.659467592595</v>
      </c>
      <c r="AJ1392">
        <v>98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-9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 x14ac:dyDescent="0.45">
      <c r="A1393" t="s">
        <v>3020</v>
      </c>
      <c r="B1393" t="s">
        <v>79</v>
      </c>
      <c r="C1393" t="s">
        <v>2392</v>
      </c>
      <c r="D1393" t="s">
        <v>81</v>
      </c>
      <c r="E1393" s="2" t="str">
        <f>HYPERLINK("capsilon://?command=openfolder&amp;siteaddress=FAM.docvelocity-na8.net&amp;folderid=FX09797ACB-8713-80CE-9A46-E0D2C2092E36","FX22038812")</f>
        <v>FX22038812</v>
      </c>
      <c r="F1393" t="s">
        <v>19</v>
      </c>
      <c r="G1393" t="s">
        <v>19</v>
      </c>
      <c r="H1393" t="s">
        <v>82</v>
      </c>
      <c r="I1393" t="s">
        <v>2823</v>
      </c>
      <c r="J1393">
        <v>372</v>
      </c>
      <c r="K1393" t="s">
        <v>84</v>
      </c>
      <c r="L1393" t="s">
        <v>85</v>
      </c>
      <c r="M1393" t="s">
        <v>86</v>
      </c>
      <c r="N1393">
        <v>2</v>
      </c>
      <c r="O1393" s="1">
        <v>44655.641886574071</v>
      </c>
      <c r="P1393" s="1">
        <v>44655.729189814818</v>
      </c>
      <c r="Q1393">
        <v>4796</v>
      </c>
      <c r="R1393">
        <v>2747</v>
      </c>
      <c r="S1393" t="b">
        <v>0</v>
      </c>
      <c r="T1393" t="s">
        <v>87</v>
      </c>
      <c r="U1393" t="b">
        <v>1</v>
      </c>
      <c r="V1393" t="s">
        <v>531</v>
      </c>
      <c r="W1393" s="1">
        <v>44655.65997685185</v>
      </c>
      <c r="X1393">
        <v>1461</v>
      </c>
      <c r="Y1393">
        <v>263</v>
      </c>
      <c r="Z1393">
        <v>0</v>
      </c>
      <c r="AA1393">
        <v>263</v>
      </c>
      <c r="AB1393">
        <v>0</v>
      </c>
      <c r="AC1393">
        <v>12</v>
      </c>
      <c r="AD1393">
        <v>109</v>
      </c>
      <c r="AE1393">
        <v>0</v>
      </c>
      <c r="AF1393">
        <v>0</v>
      </c>
      <c r="AG1393">
        <v>0</v>
      </c>
      <c r="AH1393" t="s">
        <v>182</v>
      </c>
      <c r="AI1393" s="1">
        <v>44655.729189814818</v>
      </c>
      <c r="AJ1393">
        <v>1278</v>
      </c>
      <c r="AK1393">
        <v>2</v>
      </c>
      <c r="AL1393">
        <v>0</v>
      </c>
      <c r="AM1393">
        <v>2</v>
      </c>
      <c r="AN1393">
        <v>0</v>
      </c>
      <c r="AO1393">
        <v>2</v>
      </c>
      <c r="AP1393">
        <v>107</v>
      </c>
      <c r="AQ1393">
        <v>0</v>
      </c>
      <c r="AR1393">
        <v>0</v>
      </c>
      <c r="AS1393">
        <v>0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 x14ac:dyDescent="0.45">
      <c r="A1394" t="s">
        <v>3021</v>
      </c>
      <c r="B1394" t="s">
        <v>79</v>
      </c>
      <c r="C1394" t="s">
        <v>2873</v>
      </c>
      <c r="D1394" t="s">
        <v>81</v>
      </c>
      <c r="E1394" s="2" t="str">
        <f>HYPERLINK("capsilon://?command=openfolder&amp;siteaddress=FAM.docvelocity-na8.net&amp;folderid=FX697E3C6F-D898-7E34-D2ED-2EF607CC0C06","FX220313810")</f>
        <v>FX220313810</v>
      </c>
      <c r="F1394" t="s">
        <v>19</v>
      </c>
      <c r="G1394" t="s">
        <v>19</v>
      </c>
      <c r="H1394" t="s">
        <v>82</v>
      </c>
      <c r="I1394" t="s">
        <v>2874</v>
      </c>
      <c r="J1394">
        <v>210</v>
      </c>
      <c r="K1394" t="s">
        <v>84</v>
      </c>
      <c r="L1394" t="s">
        <v>85</v>
      </c>
      <c r="M1394" t="s">
        <v>86</v>
      </c>
      <c r="N1394">
        <v>2</v>
      </c>
      <c r="O1394" s="1">
        <v>44655.647662037038</v>
      </c>
      <c r="P1394" s="1">
        <v>44655.736145833333</v>
      </c>
      <c r="Q1394">
        <v>4054</v>
      </c>
      <c r="R1394">
        <v>3591</v>
      </c>
      <c r="S1394" t="b">
        <v>0</v>
      </c>
      <c r="T1394" t="s">
        <v>87</v>
      </c>
      <c r="U1394" t="b">
        <v>1</v>
      </c>
      <c r="V1394" t="s">
        <v>158</v>
      </c>
      <c r="W1394" s="1">
        <v>44655.679247685184</v>
      </c>
      <c r="X1394">
        <v>2402</v>
      </c>
      <c r="Y1394">
        <v>203</v>
      </c>
      <c r="Z1394">
        <v>0</v>
      </c>
      <c r="AA1394">
        <v>203</v>
      </c>
      <c r="AB1394">
        <v>0</v>
      </c>
      <c r="AC1394">
        <v>65</v>
      </c>
      <c r="AD1394">
        <v>7</v>
      </c>
      <c r="AE1394">
        <v>0</v>
      </c>
      <c r="AF1394">
        <v>0</v>
      </c>
      <c r="AG1394">
        <v>0</v>
      </c>
      <c r="AH1394" t="s">
        <v>115</v>
      </c>
      <c r="AI1394" s="1">
        <v>44655.736145833333</v>
      </c>
      <c r="AJ1394">
        <v>1179</v>
      </c>
      <c r="AK1394">
        <v>15</v>
      </c>
      <c r="AL1394">
        <v>0</v>
      </c>
      <c r="AM1394">
        <v>15</v>
      </c>
      <c r="AN1394">
        <v>0</v>
      </c>
      <c r="AO1394">
        <v>15</v>
      </c>
      <c r="AP1394">
        <v>-8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 x14ac:dyDescent="0.45">
      <c r="A1395" t="s">
        <v>3022</v>
      </c>
      <c r="B1395" t="s">
        <v>79</v>
      </c>
      <c r="C1395" t="s">
        <v>3023</v>
      </c>
      <c r="D1395" t="s">
        <v>81</v>
      </c>
      <c r="E1395" s="2" t="str">
        <f>HYPERLINK("capsilon://?command=openfolder&amp;siteaddress=FAM.docvelocity-na8.net&amp;folderid=FX086FBD6F-0FFC-6B6A-4ED4-06DFAECC2057","FX220311318")</f>
        <v>FX220311318</v>
      </c>
      <c r="F1395" t="s">
        <v>19</v>
      </c>
      <c r="G1395" t="s">
        <v>19</v>
      </c>
      <c r="H1395" t="s">
        <v>82</v>
      </c>
      <c r="I1395" t="s">
        <v>3024</v>
      </c>
      <c r="J1395">
        <v>0</v>
      </c>
      <c r="K1395" t="s">
        <v>84</v>
      </c>
      <c r="L1395" t="s">
        <v>85</v>
      </c>
      <c r="M1395" t="s">
        <v>86</v>
      </c>
      <c r="N1395">
        <v>1</v>
      </c>
      <c r="O1395" s="1">
        <v>44655.673125000001</v>
      </c>
      <c r="P1395" s="1">
        <v>44655.714803240742</v>
      </c>
      <c r="Q1395">
        <v>2843</v>
      </c>
      <c r="R1395">
        <v>758</v>
      </c>
      <c r="S1395" t="b">
        <v>0</v>
      </c>
      <c r="T1395" t="s">
        <v>87</v>
      </c>
      <c r="U1395" t="b">
        <v>0</v>
      </c>
      <c r="V1395" t="s">
        <v>88</v>
      </c>
      <c r="W1395" s="1">
        <v>44655.714803240742</v>
      </c>
      <c r="X1395">
        <v>255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37</v>
      </c>
      <c r="AF1395">
        <v>0</v>
      </c>
      <c r="AG1395">
        <v>4</v>
      </c>
      <c r="AH1395" t="s">
        <v>87</v>
      </c>
      <c r="AI1395" t="s">
        <v>87</v>
      </c>
      <c r="AJ1395" t="s">
        <v>87</v>
      </c>
      <c r="AK1395" t="s">
        <v>87</v>
      </c>
      <c r="AL1395" t="s">
        <v>87</v>
      </c>
      <c r="AM1395" t="s">
        <v>87</v>
      </c>
      <c r="AN1395" t="s">
        <v>87</v>
      </c>
      <c r="AO1395" t="s">
        <v>87</v>
      </c>
      <c r="AP1395" t="s">
        <v>87</v>
      </c>
      <c r="AQ1395" t="s">
        <v>87</v>
      </c>
      <c r="AR1395" t="s">
        <v>87</v>
      </c>
      <c r="AS1395" t="s">
        <v>87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 x14ac:dyDescent="0.45">
      <c r="A1396" t="s">
        <v>3025</v>
      </c>
      <c r="B1396" t="s">
        <v>79</v>
      </c>
      <c r="C1396" t="s">
        <v>1604</v>
      </c>
      <c r="D1396" t="s">
        <v>81</v>
      </c>
      <c r="E1396" s="2" t="str">
        <f>HYPERLINK("capsilon://?command=openfolder&amp;siteaddress=FAM.docvelocity-na8.net&amp;folderid=FX00DF6215-9FB4-56F9-4E1C-B75546FA4534","FX2204708")</f>
        <v>FX2204708</v>
      </c>
      <c r="F1396" t="s">
        <v>19</v>
      </c>
      <c r="G1396" t="s">
        <v>19</v>
      </c>
      <c r="H1396" t="s">
        <v>82</v>
      </c>
      <c r="I1396" t="s">
        <v>3026</v>
      </c>
      <c r="J1396">
        <v>1071</v>
      </c>
      <c r="K1396" t="s">
        <v>84</v>
      </c>
      <c r="L1396" t="s">
        <v>85</v>
      </c>
      <c r="M1396" t="s">
        <v>86</v>
      </c>
      <c r="N1396">
        <v>1</v>
      </c>
      <c r="O1396" s="1">
        <v>44655.675173611111</v>
      </c>
      <c r="P1396" s="1">
        <v>44655.733344907407</v>
      </c>
      <c r="Q1396">
        <v>3188</v>
      </c>
      <c r="R1396">
        <v>1838</v>
      </c>
      <c r="S1396" t="b">
        <v>0</v>
      </c>
      <c r="T1396" t="s">
        <v>87</v>
      </c>
      <c r="U1396" t="b">
        <v>0</v>
      </c>
      <c r="V1396" t="s">
        <v>88</v>
      </c>
      <c r="W1396" s="1">
        <v>44655.733344907407</v>
      </c>
      <c r="X1396">
        <v>1601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1071</v>
      </c>
      <c r="AE1396">
        <v>1047</v>
      </c>
      <c r="AF1396">
        <v>0</v>
      </c>
      <c r="AG1396">
        <v>23</v>
      </c>
      <c r="AH1396" t="s">
        <v>87</v>
      </c>
      <c r="AI1396" t="s">
        <v>87</v>
      </c>
      <c r="AJ1396" t="s">
        <v>87</v>
      </c>
      <c r="AK1396" t="s">
        <v>87</v>
      </c>
      <c r="AL1396" t="s">
        <v>87</v>
      </c>
      <c r="AM1396" t="s">
        <v>87</v>
      </c>
      <c r="AN1396" t="s">
        <v>87</v>
      </c>
      <c r="AO1396" t="s">
        <v>87</v>
      </c>
      <c r="AP1396" t="s">
        <v>87</v>
      </c>
      <c r="AQ1396" t="s">
        <v>87</v>
      </c>
      <c r="AR1396" t="s">
        <v>87</v>
      </c>
      <c r="AS1396" t="s">
        <v>87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 x14ac:dyDescent="0.45">
      <c r="A1397" t="s">
        <v>3027</v>
      </c>
      <c r="B1397" t="s">
        <v>79</v>
      </c>
      <c r="C1397" t="s">
        <v>3028</v>
      </c>
      <c r="D1397" t="s">
        <v>81</v>
      </c>
      <c r="E1397" s="2" t="str">
        <f>HYPERLINK("capsilon://?command=openfolder&amp;siteaddress=FAM.docvelocity-na8.net&amp;folderid=FX53E40473-D25C-A66A-1167-8EE665574680","FX220313353")</f>
        <v>FX220313353</v>
      </c>
      <c r="F1397" t="s">
        <v>19</v>
      </c>
      <c r="G1397" t="s">
        <v>19</v>
      </c>
      <c r="H1397" t="s">
        <v>82</v>
      </c>
      <c r="I1397" t="s">
        <v>3029</v>
      </c>
      <c r="J1397">
        <v>0</v>
      </c>
      <c r="K1397" t="s">
        <v>84</v>
      </c>
      <c r="L1397" t="s">
        <v>85</v>
      </c>
      <c r="M1397" t="s">
        <v>86</v>
      </c>
      <c r="N1397">
        <v>2</v>
      </c>
      <c r="O1397" s="1">
        <v>44655.676504629628</v>
      </c>
      <c r="P1397" s="1">
        <v>44655.741076388891</v>
      </c>
      <c r="Q1397">
        <v>4532</v>
      </c>
      <c r="R1397">
        <v>1047</v>
      </c>
      <c r="S1397" t="b">
        <v>0</v>
      </c>
      <c r="T1397" t="s">
        <v>87</v>
      </c>
      <c r="U1397" t="b">
        <v>0</v>
      </c>
      <c r="V1397" t="s">
        <v>531</v>
      </c>
      <c r="W1397" s="1">
        <v>44655.683645833335</v>
      </c>
      <c r="X1397">
        <v>510</v>
      </c>
      <c r="Y1397">
        <v>52</v>
      </c>
      <c r="Z1397">
        <v>0</v>
      </c>
      <c r="AA1397">
        <v>52</v>
      </c>
      <c r="AB1397">
        <v>0</v>
      </c>
      <c r="AC1397">
        <v>40</v>
      </c>
      <c r="AD1397">
        <v>-52</v>
      </c>
      <c r="AE1397">
        <v>0</v>
      </c>
      <c r="AF1397">
        <v>0</v>
      </c>
      <c r="AG1397">
        <v>0</v>
      </c>
      <c r="AH1397" t="s">
        <v>115</v>
      </c>
      <c r="AI1397" s="1">
        <v>44655.741076388891</v>
      </c>
      <c r="AJ1397">
        <v>425</v>
      </c>
      <c r="AK1397">
        <v>6</v>
      </c>
      <c r="AL1397">
        <v>0</v>
      </c>
      <c r="AM1397">
        <v>6</v>
      </c>
      <c r="AN1397">
        <v>0</v>
      </c>
      <c r="AO1397">
        <v>6</v>
      </c>
      <c r="AP1397">
        <v>-58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 x14ac:dyDescent="0.45">
      <c r="A1398" t="s">
        <v>3030</v>
      </c>
      <c r="B1398" t="s">
        <v>79</v>
      </c>
      <c r="C1398" t="s">
        <v>402</v>
      </c>
      <c r="D1398" t="s">
        <v>81</v>
      </c>
      <c r="E1398" s="2" t="str">
        <f>HYPERLINK("capsilon://?command=openfolder&amp;siteaddress=FAM.docvelocity-na8.net&amp;folderid=FX61CAB72C-85A7-D448-6500-F000CB314928","FX220313361")</f>
        <v>FX220313361</v>
      </c>
      <c r="F1398" t="s">
        <v>19</v>
      </c>
      <c r="G1398" t="s">
        <v>19</v>
      </c>
      <c r="H1398" t="s">
        <v>82</v>
      </c>
      <c r="I1398" t="s">
        <v>3031</v>
      </c>
      <c r="J1398">
        <v>0</v>
      </c>
      <c r="K1398" t="s">
        <v>84</v>
      </c>
      <c r="L1398" t="s">
        <v>85</v>
      </c>
      <c r="M1398" t="s">
        <v>86</v>
      </c>
      <c r="N1398">
        <v>2</v>
      </c>
      <c r="O1398" s="1">
        <v>44655.682233796295</v>
      </c>
      <c r="P1398" s="1">
        <v>44655.739988425928</v>
      </c>
      <c r="Q1398">
        <v>4683</v>
      </c>
      <c r="R1398">
        <v>307</v>
      </c>
      <c r="S1398" t="b">
        <v>0</v>
      </c>
      <c r="T1398" t="s">
        <v>87</v>
      </c>
      <c r="U1398" t="b">
        <v>0</v>
      </c>
      <c r="V1398" t="s">
        <v>130</v>
      </c>
      <c r="W1398" s="1">
        <v>44655.684594907405</v>
      </c>
      <c r="X1398">
        <v>201</v>
      </c>
      <c r="Y1398">
        <v>9</v>
      </c>
      <c r="Z1398">
        <v>0</v>
      </c>
      <c r="AA1398">
        <v>9</v>
      </c>
      <c r="AB1398">
        <v>0</v>
      </c>
      <c r="AC1398">
        <v>0</v>
      </c>
      <c r="AD1398">
        <v>-9</v>
      </c>
      <c r="AE1398">
        <v>0</v>
      </c>
      <c r="AF1398">
        <v>0</v>
      </c>
      <c r="AG1398">
        <v>0</v>
      </c>
      <c r="AH1398" t="s">
        <v>182</v>
      </c>
      <c r="AI1398" s="1">
        <v>44655.739988425928</v>
      </c>
      <c r="AJ1398">
        <v>106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-9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 x14ac:dyDescent="0.45">
      <c r="A1399" t="s">
        <v>3032</v>
      </c>
      <c r="B1399" t="s">
        <v>79</v>
      </c>
      <c r="C1399" t="s">
        <v>925</v>
      </c>
      <c r="D1399" t="s">
        <v>81</v>
      </c>
      <c r="E1399" s="2" t="str">
        <f>HYPERLINK("capsilon://?command=openfolder&amp;siteaddress=FAM.docvelocity-na8.net&amp;folderid=FXAAF998AA-3AE7-DAD2-AA09-12B6AB05D017","FX220314037")</f>
        <v>FX220314037</v>
      </c>
      <c r="F1399" t="s">
        <v>19</v>
      </c>
      <c r="G1399" t="s">
        <v>19</v>
      </c>
      <c r="H1399" t="s">
        <v>82</v>
      </c>
      <c r="I1399" t="s">
        <v>3033</v>
      </c>
      <c r="J1399">
        <v>151</v>
      </c>
      <c r="K1399" t="s">
        <v>84</v>
      </c>
      <c r="L1399" t="s">
        <v>85</v>
      </c>
      <c r="M1399" t="s">
        <v>86</v>
      </c>
      <c r="N1399">
        <v>1</v>
      </c>
      <c r="O1399" s="1">
        <v>44655.714479166665</v>
      </c>
      <c r="P1399" s="1">
        <v>44655.73777777778</v>
      </c>
      <c r="Q1399">
        <v>993</v>
      </c>
      <c r="R1399">
        <v>1020</v>
      </c>
      <c r="S1399" t="b">
        <v>0</v>
      </c>
      <c r="T1399" t="s">
        <v>87</v>
      </c>
      <c r="U1399" t="b">
        <v>0</v>
      </c>
      <c r="V1399" t="s">
        <v>88</v>
      </c>
      <c r="W1399" s="1">
        <v>44655.73777777778</v>
      </c>
      <c r="X1399">
        <v>343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151</v>
      </c>
      <c r="AE1399">
        <v>132</v>
      </c>
      <c r="AF1399">
        <v>0</v>
      </c>
      <c r="AG1399">
        <v>9</v>
      </c>
      <c r="AH1399" t="s">
        <v>87</v>
      </c>
      <c r="AI1399" t="s">
        <v>87</v>
      </c>
      <c r="AJ1399" t="s">
        <v>87</v>
      </c>
      <c r="AK1399" t="s">
        <v>87</v>
      </c>
      <c r="AL1399" t="s">
        <v>87</v>
      </c>
      <c r="AM1399" t="s">
        <v>87</v>
      </c>
      <c r="AN1399" t="s">
        <v>87</v>
      </c>
      <c r="AO1399" t="s">
        <v>87</v>
      </c>
      <c r="AP1399" t="s">
        <v>87</v>
      </c>
      <c r="AQ1399" t="s">
        <v>87</v>
      </c>
      <c r="AR1399" t="s">
        <v>87</v>
      </c>
      <c r="AS1399" t="s">
        <v>87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 x14ac:dyDescent="0.45">
      <c r="A1400" t="s">
        <v>3034</v>
      </c>
      <c r="B1400" t="s">
        <v>79</v>
      </c>
      <c r="C1400" t="s">
        <v>3023</v>
      </c>
      <c r="D1400" t="s">
        <v>81</v>
      </c>
      <c r="E1400" s="2" t="str">
        <f>HYPERLINK("capsilon://?command=openfolder&amp;siteaddress=FAM.docvelocity-na8.net&amp;folderid=FX086FBD6F-0FFC-6B6A-4ED4-06DFAECC2057","FX220311318")</f>
        <v>FX220311318</v>
      </c>
      <c r="F1400" t="s">
        <v>19</v>
      </c>
      <c r="G1400" t="s">
        <v>19</v>
      </c>
      <c r="H1400" t="s">
        <v>82</v>
      </c>
      <c r="I1400" t="s">
        <v>3024</v>
      </c>
      <c r="J1400">
        <v>0</v>
      </c>
      <c r="K1400" t="s">
        <v>84</v>
      </c>
      <c r="L1400" t="s">
        <v>85</v>
      </c>
      <c r="M1400" t="s">
        <v>86</v>
      </c>
      <c r="N1400">
        <v>2</v>
      </c>
      <c r="O1400" s="1">
        <v>44655.715196759258</v>
      </c>
      <c r="P1400" s="1">
        <v>44655.738749999997</v>
      </c>
      <c r="Q1400">
        <v>169</v>
      </c>
      <c r="R1400">
        <v>1866</v>
      </c>
      <c r="S1400" t="b">
        <v>0</v>
      </c>
      <c r="T1400" t="s">
        <v>87</v>
      </c>
      <c r="U1400" t="b">
        <v>1</v>
      </c>
      <c r="V1400" t="s">
        <v>158</v>
      </c>
      <c r="W1400" s="1">
        <v>44655.728067129632</v>
      </c>
      <c r="X1400">
        <v>1041</v>
      </c>
      <c r="Y1400">
        <v>148</v>
      </c>
      <c r="Z1400">
        <v>0</v>
      </c>
      <c r="AA1400">
        <v>148</v>
      </c>
      <c r="AB1400">
        <v>0</v>
      </c>
      <c r="AC1400">
        <v>86</v>
      </c>
      <c r="AD1400">
        <v>-148</v>
      </c>
      <c r="AE1400">
        <v>0</v>
      </c>
      <c r="AF1400">
        <v>0</v>
      </c>
      <c r="AG1400">
        <v>0</v>
      </c>
      <c r="AH1400" t="s">
        <v>182</v>
      </c>
      <c r="AI1400" s="1">
        <v>44655.738749999997</v>
      </c>
      <c r="AJ1400">
        <v>825</v>
      </c>
      <c r="AK1400">
        <v>6</v>
      </c>
      <c r="AL1400">
        <v>0</v>
      </c>
      <c r="AM1400">
        <v>6</v>
      </c>
      <c r="AN1400">
        <v>0</v>
      </c>
      <c r="AO1400">
        <v>6</v>
      </c>
      <c r="AP1400">
        <v>-154</v>
      </c>
      <c r="AQ1400">
        <v>0</v>
      </c>
      <c r="AR1400">
        <v>0</v>
      </c>
      <c r="AS1400">
        <v>0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 x14ac:dyDescent="0.45">
      <c r="A1401" t="s">
        <v>3035</v>
      </c>
      <c r="B1401" t="s">
        <v>79</v>
      </c>
      <c r="C1401" t="s">
        <v>1604</v>
      </c>
      <c r="D1401" t="s">
        <v>81</v>
      </c>
      <c r="E1401" s="2" t="str">
        <f>HYPERLINK("capsilon://?command=openfolder&amp;siteaddress=FAM.docvelocity-na8.net&amp;folderid=FX00DF6215-9FB4-56F9-4E1C-B75546FA4534","FX2204708")</f>
        <v>FX2204708</v>
      </c>
      <c r="F1401" t="s">
        <v>19</v>
      </c>
      <c r="G1401" t="s">
        <v>19</v>
      </c>
      <c r="H1401" t="s">
        <v>82</v>
      </c>
      <c r="I1401" t="s">
        <v>3026</v>
      </c>
      <c r="J1401">
        <v>1547</v>
      </c>
      <c r="K1401" t="s">
        <v>84</v>
      </c>
      <c r="L1401" t="s">
        <v>85</v>
      </c>
      <c r="M1401" t="s">
        <v>86</v>
      </c>
      <c r="N1401">
        <v>2</v>
      </c>
      <c r="O1401" s="1">
        <v>44655.734629629631</v>
      </c>
      <c r="P1401" s="1">
        <v>44655.877465277779</v>
      </c>
      <c r="Q1401">
        <v>4169</v>
      </c>
      <c r="R1401">
        <v>8172</v>
      </c>
      <c r="S1401" t="b">
        <v>0</v>
      </c>
      <c r="T1401" t="s">
        <v>87</v>
      </c>
      <c r="U1401" t="b">
        <v>1</v>
      </c>
      <c r="V1401" t="s">
        <v>158</v>
      </c>
      <c r="W1401" s="1">
        <v>44655.778240740743</v>
      </c>
      <c r="X1401">
        <v>2872</v>
      </c>
      <c r="Y1401">
        <v>929</v>
      </c>
      <c r="Z1401">
        <v>0</v>
      </c>
      <c r="AA1401">
        <v>929</v>
      </c>
      <c r="AB1401">
        <v>1844</v>
      </c>
      <c r="AC1401">
        <v>85</v>
      </c>
      <c r="AD1401">
        <v>618</v>
      </c>
      <c r="AE1401">
        <v>0</v>
      </c>
      <c r="AF1401">
        <v>0</v>
      </c>
      <c r="AG1401">
        <v>0</v>
      </c>
      <c r="AH1401" t="s">
        <v>240</v>
      </c>
      <c r="AI1401" s="1">
        <v>44655.877465277779</v>
      </c>
      <c r="AJ1401">
        <v>440</v>
      </c>
      <c r="AK1401">
        <v>0</v>
      </c>
      <c r="AL1401">
        <v>0</v>
      </c>
      <c r="AM1401">
        <v>0</v>
      </c>
      <c r="AN1401">
        <v>461</v>
      </c>
      <c r="AO1401">
        <v>0</v>
      </c>
      <c r="AP1401">
        <v>618</v>
      </c>
      <c r="AQ1401">
        <v>0</v>
      </c>
      <c r="AR1401">
        <v>0</v>
      </c>
      <c r="AS1401">
        <v>0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 x14ac:dyDescent="0.45">
      <c r="A1402" t="s">
        <v>3036</v>
      </c>
      <c r="B1402" t="s">
        <v>79</v>
      </c>
      <c r="C1402" t="s">
        <v>3037</v>
      </c>
      <c r="D1402" t="s">
        <v>81</v>
      </c>
      <c r="E1402" s="2" t="str">
        <f>HYPERLINK("capsilon://?command=openfolder&amp;siteaddress=FAM.docvelocity-na8.net&amp;folderid=FX7CCA494F-6522-38F5-5134-E5AD1A6BF8C4","FX22033111")</f>
        <v>FX22033111</v>
      </c>
      <c r="F1402" t="s">
        <v>19</v>
      </c>
      <c r="G1402" t="s">
        <v>19</v>
      </c>
      <c r="H1402" t="s">
        <v>82</v>
      </c>
      <c r="I1402" t="s">
        <v>3038</v>
      </c>
      <c r="J1402">
        <v>0</v>
      </c>
      <c r="K1402" t="s">
        <v>84</v>
      </c>
      <c r="L1402" t="s">
        <v>85</v>
      </c>
      <c r="M1402" t="s">
        <v>86</v>
      </c>
      <c r="N1402">
        <v>2</v>
      </c>
      <c r="O1402" s="1">
        <v>44655.738738425927</v>
      </c>
      <c r="P1402" s="1">
        <v>44655.765347222223</v>
      </c>
      <c r="Q1402">
        <v>2167</v>
      </c>
      <c r="R1402">
        <v>132</v>
      </c>
      <c r="S1402" t="b">
        <v>0</v>
      </c>
      <c r="T1402" t="s">
        <v>87</v>
      </c>
      <c r="U1402" t="b">
        <v>0</v>
      </c>
      <c r="V1402" t="s">
        <v>531</v>
      </c>
      <c r="W1402" s="1">
        <v>44655.743055555555</v>
      </c>
      <c r="X1402">
        <v>104</v>
      </c>
      <c r="Y1402">
        <v>0</v>
      </c>
      <c r="Z1402">
        <v>0</v>
      </c>
      <c r="AA1402">
        <v>0</v>
      </c>
      <c r="AB1402">
        <v>37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 t="s">
        <v>99</v>
      </c>
      <c r="AI1402" s="1">
        <v>44655.765347222223</v>
      </c>
      <c r="AJ1402">
        <v>28</v>
      </c>
      <c r="AK1402">
        <v>0</v>
      </c>
      <c r="AL1402">
        <v>0</v>
      </c>
      <c r="AM1402">
        <v>0</v>
      </c>
      <c r="AN1402">
        <v>37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 x14ac:dyDescent="0.45">
      <c r="A1403" t="s">
        <v>3039</v>
      </c>
      <c r="B1403" t="s">
        <v>79</v>
      </c>
      <c r="C1403" t="s">
        <v>925</v>
      </c>
      <c r="D1403" t="s">
        <v>81</v>
      </c>
      <c r="E1403" s="2" t="str">
        <f>HYPERLINK("capsilon://?command=openfolder&amp;siteaddress=FAM.docvelocity-na8.net&amp;folderid=FXAAF998AA-3AE7-DAD2-AA09-12B6AB05D017","FX220314037")</f>
        <v>FX220314037</v>
      </c>
      <c r="F1403" t="s">
        <v>19</v>
      </c>
      <c r="G1403" t="s">
        <v>19</v>
      </c>
      <c r="H1403" t="s">
        <v>82</v>
      </c>
      <c r="I1403" t="s">
        <v>3033</v>
      </c>
      <c r="J1403">
        <v>315</v>
      </c>
      <c r="K1403" t="s">
        <v>84</v>
      </c>
      <c r="L1403" t="s">
        <v>85</v>
      </c>
      <c r="M1403" t="s">
        <v>86</v>
      </c>
      <c r="N1403">
        <v>2</v>
      </c>
      <c r="O1403" s="1">
        <v>44655.738888888889</v>
      </c>
      <c r="P1403" s="1">
        <v>44655.867349537039</v>
      </c>
      <c r="Q1403">
        <v>3845</v>
      </c>
      <c r="R1403">
        <v>7254</v>
      </c>
      <c r="S1403" t="b">
        <v>0</v>
      </c>
      <c r="T1403" t="s">
        <v>87</v>
      </c>
      <c r="U1403" t="b">
        <v>1</v>
      </c>
      <c r="V1403" t="s">
        <v>127</v>
      </c>
      <c r="W1403" s="1">
        <v>44655.795289351852</v>
      </c>
      <c r="X1403">
        <v>4572</v>
      </c>
      <c r="Y1403">
        <v>260</v>
      </c>
      <c r="Z1403">
        <v>0</v>
      </c>
      <c r="AA1403">
        <v>260</v>
      </c>
      <c r="AB1403">
        <v>0</v>
      </c>
      <c r="AC1403">
        <v>107</v>
      </c>
      <c r="AD1403">
        <v>55</v>
      </c>
      <c r="AE1403">
        <v>0</v>
      </c>
      <c r="AF1403">
        <v>0</v>
      </c>
      <c r="AG1403">
        <v>0</v>
      </c>
      <c r="AH1403" t="s">
        <v>299</v>
      </c>
      <c r="AI1403" s="1">
        <v>44655.867349537039</v>
      </c>
      <c r="AJ1403">
        <v>2641</v>
      </c>
      <c r="AK1403">
        <v>1</v>
      </c>
      <c r="AL1403">
        <v>0</v>
      </c>
      <c r="AM1403">
        <v>1</v>
      </c>
      <c r="AN1403">
        <v>0</v>
      </c>
      <c r="AO1403">
        <v>1</v>
      </c>
      <c r="AP1403">
        <v>54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 x14ac:dyDescent="0.45">
      <c r="A1404" t="s">
        <v>3040</v>
      </c>
      <c r="B1404" t="s">
        <v>79</v>
      </c>
      <c r="C1404" t="s">
        <v>3041</v>
      </c>
      <c r="D1404" t="s">
        <v>81</v>
      </c>
      <c r="E1404" s="2" t="str">
        <f t="shared" ref="E1404:E1425" si="32">HYPERLINK("capsilon://?command=openfolder&amp;siteaddress=FAM.docvelocity-na8.net&amp;folderid=FXE4A4A723-1671-2EE9-56A4-C55EADF63A85","FX220312246")</f>
        <v>FX220312246</v>
      </c>
      <c r="F1404" t="s">
        <v>19</v>
      </c>
      <c r="G1404" t="s">
        <v>19</v>
      </c>
      <c r="H1404" t="s">
        <v>82</v>
      </c>
      <c r="I1404" t="s">
        <v>3042</v>
      </c>
      <c r="J1404">
        <v>32</v>
      </c>
      <c r="K1404" t="s">
        <v>84</v>
      </c>
      <c r="L1404" t="s">
        <v>85</v>
      </c>
      <c r="M1404" t="s">
        <v>86</v>
      </c>
      <c r="N1404">
        <v>2</v>
      </c>
      <c r="O1404" s="1">
        <v>44655.741284722222</v>
      </c>
      <c r="P1404" s="1">
        <v>44655.780405092592</v>
      </c>
      <c r="Q1404">
        <v>2960</v>
      </c>
      <c r="R1404">
        <v>420</v>
      </c>
      <c r="S1404" t="b">
        <v>0</v>
      </c>
      <c r="T1404" t="s">
        <v>87</v>
      </c>
      <c r="U1404" t="b">
        <v>0</v>
      </c>
      <c r="V1404" t="s">
        <v>189</v>
      </c>
      <c r="W1404" s="1">
        <v>44655.746099537035</v>
      </c>
      <c r="X1404">
        <v>365</v>
      </c>
      <c r="Y1404">
        <v>27</v>
      </c>
      <c r="Z1404">
        <v>0</v>
      </c>
      <c r="AA1404">
        <v>27</v>
      </c>
      <c r="AB1404">
        <v>0</v>
      </c>
      <c r="AC1404">
        <v>5</v>
      </c>
      <c r="AD1404">
        <v>5</v>
      </c>
      <c r="AE1404">
        <v>0</v>
      </c>
      <c r="AF1404">
        <v>0</v>
      </c>
      <c r="AG1404">
        <v>0</v>
      </c>
      <c r="AH1404" t="s">
        <v>102</v>
      </c>
      <c r="AI1404" s="1">
        <v>44655.780405092592</v>
      </c>
      <c r="AJ1404">
        <v>51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5</v>
      </c>
      <c r="AQ1404">
        <v>0</v>
      </c>
      <c r="AR1404">
        <v>0</v>
      </c>
      <c r="AS1404">
        <v>0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 x14ac:dyDescent="0.45">
      <c r="A1405" t="s">
        <v>3043</v>
      </c>
      <c r="B1405" t="s">
        <v>79</v>
      </c>
      <c r="C1405" t="s">
        <v>3041</v>
      </c>
      <c r="D1405" t="s">
        <v>81</v>
      </c>
      <c r="E1405" s="2" t="str">
        <f t="shared" si="32"/>
        <v>FX220312246</v>
      </c>
      <c r="F1405" t="s">
        <v>19</v>
      </c>
      <c r="G1405" t="s">
        <v>19</v>
      </c>
      <c r="H1405" t="s">
        <v>82</v>
      </c>
      <c r="I1405" t="s">
        <v>3044</v>
      </c>
      <c r="J1405">
        <v>32</v>
      </c>
      <c r="K1405" t="s">
        <v>84</v>
      </c>
      <c r="L1405" t="s">
        <v>85</v>
      </c>
      <c r="M1405" t="s">
        <v>86</v>
      </c>
      <c r="N1405">
        <v>2</v>
      </c>
      <c r="O1405" s="1">
        <v>44655.741377314815</v>
      </c>
      <c r="P1405" s="1">
        <v>44655.781863425924</v>
      </c>
      <c r="Q1405">
        <v>3060</v>
      </c>
      <c r="R1405">
        <v>438</v>
      </c>
      <c r="S1405" t="b">
        <v>0</v>
      </c>
      <c r="T1405" t="s">
        <v>87</v>
      </c>
      <c r="U1405" t="b">
        <v>0</v>
      </c>
      <c r="V1405" t="s">
        <v>189</v>
      </c>
      <c r="W1405" s="1">
        <v>44655.748437499999</v>
      </c>
      <c r="X1405">
        <v>202</v>
      </c>
      <c r="Y1405">
        <v>27</v>
      </c>
      <c r="Z1405">
        <v>0</v>
      </c>
      <c r="AA1405">
        <v>27</v>
      </c>
      <c r="AB1405">
        <v>0</v>
      </c>
      <c r="AC1405">
        <v>5</v>
      </c>
      <c r="AD1405">
        <v>5</v>
      </c>
      <c r="AE1405">
        <v>0</v>
      </c>
      <c r="AF1405">
        <v>0</v>
      </c>
      <c r="AG1405">
        <v>0</v>
      </c>
      <c r="AH1405" t="s">
        <v>99</v>
      </c>
      <c r="AI1405" s="1">
        <v>44655.781863425924</v>
      </c>
      <c r="AJ1405">
        <v>134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5</v>
      </c>
      <c r="AQ1405">
        <v>0</v>
      </c>
      <c r="AR1405">
        <v>0</v>
      </c>
      <c r="AS1405">
        <v>0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 x14ac:dyDescent="0.45">
      <c r="A1406" t="s">
        <v>3045</v>
      </c>
      <c r="B1406" t="s">
        <v>79</v>
      </c>
      <c r="C1406" t="s">
        <v>3041</v>
      </c>
      <c r="D1406" t="s">
        <v>81</v>
      </c>
      <c r="E1406" s="2" t="str">
        <f t="shared" si="32"/>
        <v>FX220312246</v>
      </c>
      <c r="F1406" t="s">
        <v>19</v>
      </c>
      <c r="G1406" t="s">
        <v>19</v>
      </c>
      <c r="H1406" t="s">
        <v>82</v>
      </c>
      <c r="I1406" t="s">
        <v>3046</v>
      </c>
      <c r="J1406">
        <v>87</v>
      </c>
      <c r="K1406" t="s">
        <v>84</v>
      </c>
      <c r="L1406" t="s">
        <v>85</v>
      </c>
      <c r="M1406" t="s">
        <v>86</v>
      </c>
      <c r="N1406">
        <v>2</v>
      </c>
      <c r="O1406" s="1">
        <v>44655.741585648146</v>
      </c>
      <c r="P1406" s="1">
        <v>44655.960289351853</v>
      </c>
      <c r="Q1406">
        <v>16495</v>
      </c>
      <c r="R1406">
        <v>2401</v>
      </c>
      <c r="S1406" t="b">
        <v>0</v>
      </c>
      <c r="T1406" t="s">
        <v>87</v>
      </c>
      <c r="U1406" t="b">
        <v>0</v>
      </c>
      <c r="V1406" t="s">
        <v>531</v>
      </c>
      <c r="W1406" s="1">
        <v>44655.749201388891</v>
      </c>
      <c r="X1406">
        <v>530</v>
      </c>
      <c r="Y1406">
        <v>0</v>
      </c>
      <c r="Z1406">
        <v>0</v>
      </c>
      <c r="AA1406">
        <v>0</v>
      </c>
      <c r="AB1406">
        <v>82</v>
      </c>
      <c r="AC1406">
        <v>14</v>
      </c>
      <c r="AD1406">
        <v>87</v>
      </c>
      <c r="AE1406">
        <v>0</v>
      </c>
      <c r="AF1406">
        <v>0</v>
      </c>
      <c r="AG1406">
        <v>0</v>
      </c>
      <c r="AH1406" t="s">
        <v>240</v>
      </c>
      <c r="AI1406" s="1">
        <v>44655.960289351853</v>
      </c>
      <c r="AJ1406">
        <v>388</v>
      </c>
      <c r="AK1406">
        <v>2</v>
      </c>
      <c r="AL1406">
        <v>0</v>
      </c>
      <c r="AM1406">
        <v>2</v>
      </c>
      <c r="AN1406">
        <v>0</v>
      </c>
      <c r="AO1406">
        <v>2</v>
      </c>
      <c r="AP1406">
        <v>85</v>
      </c>
      <c r="AQ1406">
        <v>0</v>
      </c>
      <c r="AR1406">
        <v>0</v>
      </c>
      <c r="AS1406">
        <v>0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 x14ac:dyDescent="0.45">
      <c r="A1407" t="s">
        <v>3047</v>
      </c>
      <c r="B1407" t="s">
        <v>79</v>
      </c>
      <c r="C1407" t="s">
        <v>3041</v>
      </c>
      <c r="D1407" t="s">
        <v>81</v>
      </c>
      <c r="E1407" s="2" t="str">
        <f t="shared" si="32"/>
        <v>FX220312246</v>
      </c>
      <c r="F1407" t="s">
        <v>19</v>
      </c>
      <c r="G1407" t="s">
        <v>19</v>
      </c>
      <c r="H1407" t="s">
        <v>82</v>
      </c>
      <c r="I1407" t="s">
        <v>3048</v>
      </c>
      <c r="J1407">
        <v>84</v>
      </c>
      <c r="K1407" t="s">
        <v>84</v>
      </c>
      <c r="L1407" t="s">
        <v>85</v>
      </c>
      <c r="M1407" t="s">
        <v>86</v>
      </c>
      <c r="N1407">
        <v>2</v>
      </c>
      <c r="O1407" s="1">
        <v>44655.741678240738</v>
      </c>
      <c r="P1407" s="1">
        <v>44655.785034722219</v>
      </c>
      <c r="Q1407">
        <v>3016</v>
      </c>
      <c r="R1407">
        <v>730</v>
      </c>
      <c r="S1407" t="b">
        <v>0</v>
      </c>
      <c r="T1407" t="s">
        <v>87</v>
      </c>
      <c r="U1407" t="b">
        <v>0</v>
      </c>
      <c r="V1407" t="s">
        <v>158</v>
      </c>
      <c r="W1407" s="1">
        <v>44655.750636574077</v>
      </c>
      <c r="X1407">
        <v>437</v>
      </c>
      <c r="Y1407">
        <v>74</v>
      </c>
      <c r="Z1407">
        <v>0</v>
      </c>
      <c r="AA1407">
        <v>74</v>
      </c>
      <c r="AB1407">
        <v>0</v>
      </c>
      <c r="AC1407">
        <v>6</v>
      </c>
      <c r="AD1407">
        <v>10</v>
      </c>
      <c r="AE1407">
        <v>0</v>
      </c>
      <c r="AF1407">
        <v>0</v>
      </c>
      <c r="AG1407">
        <v>0</v>
      </c>
      <c r="AH1407" t="s">
        <v>102</v>
      </c>
      <c r="AI1407" s="1">
        <v>44655.785034722219</v>
      </c>
      <c r="AJ1407">
        <v>244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10</v>
      </c>
      <c r="AQ1407">
        <v>0</v>
      </c>
      <c r="AR1407">
        <v>0</v>
      </c>
      <c r="AS1407">
        <v>0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 x14ac:dyDescent="0.45">
      <c r="A1408" t="s">
        <v>3049</v>
      </c>
      <c r="B1408" t="s">
        <v>79</v>
      </c>
      <c r="C1408" t="s">
        <v>3041</v>
      </c>
      <c r="D1408" t="s">
        <v>81</v>
      </c>
      <c r="E1408" s="2" t="str">
        <f t="shared" si="32"/>
        <v>FX220312246</v>
      </c>
      <c r="F1408" t="s">
        <v>19</v>
      </c>
      <c r="G1408" t="s">
        <v>19</v>
      </c>
      <c r="H1408" t="s">
        <v>82</v>
      </c>
      <c r="I1408" t="s">
        <v>3050</v>
      </c>
      <c r="J1408">
        <v>59</v>
      </c>
      <c r="K1408" t="s">
        <v>84</v>
      </c>
      <c r="L1408" t="s">
        <v>85</v>
      </c>
      <c r="M1408" t="s">
        <v>86</v>
      </c>
      <c r="N1408">
        <v>2</v>
      </c>
      <c r="O1408" s="1">
        <v>44655.741712962961</v>
      </c>
      <c r="P1408" s="1">
        <v>44655.786516203705</v>
      </c>
      <c r="Q1408">
        <v>2937</v>
      </c>
      <c r="R1408">
        <v>934</v>
      </c>
      <c r="S1408" t="b">
        <v>0</v>
      </c>
      <c r="T1408" t="s">
        <v>87</v>
      </c>
      <c r="U1408" t="b">
        <v>0</v>
      </c>
      <c r="V1408" t="s">
        <v>133</v>
      </c>
      <c r="W1408" s="1">
        <v>44655.751631944448</v>
      </c>
      <c r="X1408">
        <v>759</v>
      </c>
      <c r="Y1408">
        <v>59</v>
      </c>
      <c r="Z1408">
        <v>0</v>
      </c>
      <c r="AA1408">
        <v>59</v>
      </c>
      <c r="AB1408">
        <v>0</v>
      </c>
      <c r="AC1408">
        <v>15</v>
      </c>
      <c r="AD1408">
        <v>0</v>
      </c>
      <c r="AE1408">
        <v>0</v>
      </c>
      <c r="AF1408">
        <v>0</v>
      </c>
      <c r="AG1408">
        <v>0</v>
      </c>
      <c r="AH1408" t="s">
        <v>115</v>
      </c>
      <c r="AI1408" s="1">
        <v>44655.786516203705</v>
      </c>
      <c r="AJ1408">
        <v>175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 x14ac:dyDescent="0.45">
      <c r="A1409" t="s">
        <v>3051</v>
      </c>
      <c r="B1409" t="s">
        <v>79</v>
      </c>
      <c r="C1409" t="s">
        <v>3041</v>
      </c>
      <c r="D1409" t="s">
        <v>81</v>
      </c>
      <c r="E1409" s="2" t="str">
        <f t="shared" si="32"/>
        <v>FX220312246</v>
      </c>
      <c r="F1409" t="s">
        <v>19</v>
      </c>
      <c r="G1409" t="s">
        <v>19</v>
      </c>
      <c r="H1409" t="s">
        <v>82</v>
      </c>
      <c r="I1409" t="s">
        <v>3052</v>
      </c>
      <c r="J1409">
        <v>59</v>
      </c>
      <c r="K1409" t="s">
        <v>84</v>
      </c>
      <c r="L1409" t="s">
        <v>85</v>
      </c>
      <c r="M1409" t="s">
        <v>86</v>
      </c>
      <c r="N1409">
        <v>2</v>
      </c>
      <c r="O1409" s="1">
        <v>44655.743807870371</v>
      </c>
      <c r="P1409" s="1">
        <v>44655.786226851851</v>
      </c>
      <c r="Q1409">
        <v>2714</v>
      </c>
      <c r="R1409">
        <v>951</v>
      </c>
      <c r="S1409" t="b">
        <v>0</v>
      </c>
      <c r="T1409" t="s">
        <v>87</v>
      </c>
      <c r="U1409" t="b">
        <v>0</v>
      </c>
      <c r="V1409" t="s">
        <v>130</v>
      </c>
      <c r="W1409" s="1">
        <v>44655.753541666665</v>
      </c>
      <c r="X1409">
        <v>831</v>
      </c>
      <c r="Y1409">
        <v>54</v>
      </c>
      <c r="Z1409">
        <v>0</v>
      </c>
      <c r="AA1409">
        <v>54</v>
      </c>
      <c r="AB1409">
        <v>0</v>
      </c>
      <c r="AC1409">
        <v>14</v>
      </c>
      <c r="AD1409">
        <v>5</v>
      </c>
      <c r="AE1409">
        <v>0</v>
      </c>
      <c r="AF1409">
        <v>0</v>
      </c>
      <c r="AG1409">
        <v>0</v>
      </c>
      <c r="AH1409" t="s">
        <v>102</v>
      </c>
      <c r="AI1409" s="1">
        <v>44655.786226851851</v>
      </c>
      <c r="AJ1409">
        <v>102</v>
      </c>
      <c r="AK1409">
        <v>0</v>
      </c>
      <c r="AL1409">
        <v>0</v>
      </c>
      <c r="AM1409">
        <v>0</v>
      </c>
      <c r="AN1409">
        <v>0</v>
      </c>
      <c r="AO1409">
        <v>1</v>
      </c>
      <c r="AP1409">
        <v>5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 x14ac:dyDescent="0.45">
      <c r="A1410" t="s">
        <v>3053</v>
      </c>
      <c r="B1410" t="s">
        <v>79</v>
      </c>
      <c r="C1410" t="s">
        <v>3041</v>
      </c>
      <c r="D1410" t="s">
        <v>81</v>
      </c>
      <c r="E1410" s="2" t="str">
        <f t="shared" si="32"/>
        <v>FX220312246</v>
      </c>
      <c r="F1410" t="s">
        <v>19</v>
      </c>
      <c r="G1410" t="s">
        <v>19</v>
      </c>
      <c r="H1410" t="s">
        <v>82</v>
      </c>
      <c r="I1410" t="s">
        <v>3054</v>
      </c>
      <c r="J1410">
        <v>28</v>
      </c>
      <c r="K1410" t="s">
        <v>84</v>
      </c>
      <c r="L1410" t="s">
        <v>85</v>
      </c>
      <c r="M1410" t="s">
        <v>86</v>
      </c>
      <c r="N1410">
        <v>2</v>
      </c>
      <c r="O1410" s="1">
        <v>44655.744479166664</v>
      </c>
      <c r="P1410" s="1">
        <v>44655.787002314813</v>
      </c>
      <c r="Q1410">
        <v>3103</v>
      </c>
      <c r="R1410">
        <v>571</v>
      </c>
      <c r="S1410" t="b">
        <v>0</v>
      </c>
      <c r="T1410" t="s">
        <v>87</v>
      </c>
      <c r="U1410" t="b">
        <v>0</v>
      </c>
      <c r="V1410" t="s">
        <v>136</v>
      </c>
      <c r="W1410" s="1">
        <v>44655.749363425923</v>
      </c>
      <c r="X1410">
        <v>412</v>
      </c>
      <c r="Y1410">
        <v>21</v>
      </c>
      <c r="Z1410">
        <v>0</v>
      </c>
      <c r="AA1410">
        <v>21</v>
      </c>
      <c r="AB1410">
        <v>0</v>
      </c>
      <c r="AC1410">
        <v>2</v>
      </c>
      <c r="AD1410">
        <v>7</v>
      </c>
      <c r="AE1410">
        <v>0</v>
      </c>
      <c r="AF1410">
        <v>0</v>
      </c>
      <c r="AG1410">
        <v>0</v>
      </c>
      <c r="AH1410" t="s">
        <v>99</v>
      </c>
      <c r="AI1410" s="1">
        <v>44655.787002314813</v>
      </c>
      <c r="AJ1410">
        <v>159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7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 x14ac:dyDescent="0.45">
      <c r="A1411" t="s">
        <v>3055</v>
      </c>
      <c r="B1411" t="s">
        <v>79</v>
      </c>
      <c r="C1411" t="s">
        <v>3041</v>
      </c>
      <c r="D1411" t="s">
        <v>81</v>
      </c>
      <c r="E1411" s="2" t="str">
        <f t="shared" si="32"/>
        <v>FX220312246</v>
      </c>
      <c r="F1411" t="s">
        <v>19</v>
      </c>
      <c r="G1411" t="s">
        <v>19</v>
      </c>
      <c r="H1411" t="s">
        <v>82</v>
      </c>
      <c r="I1411" t="s">
        <v>3056</v>
      </c>
      <c r="J1411">
        <v>28</v>
      </c>
      <c r="K1411" t="s">
        <v>84</v>
      </c>
      <c r="L1411" t="s">
        <v>85</v>
      </c>
      <c r="M1411" t="s">
        <v>86</v>
      </c>
      <c r="N1411">
        <v>2</v>
      </c>
      <c r="O1411" s="1">
        <v>44655.745011574072</v>
      </c>
      <c r="P1411" s="1">
        <v>44655.787685185183</v>
      </c>
      <c r="Q1411">
        <v>3285</v>
      </c>
      <c r="R1411">
        <v>402</v>
      </c>
      <c r="S1411" t="b">
        <v>0</v>
      </c>
      <c r="T1411" t="s">
        <v>87</v>
      </c>
      <c r="U1411" t="b">
        <v>0</v>
      </c>
      <c r="V1411" t="s">
        <v>196</v>
      </c>
      <c r="W1411" s="1">
        <v>44655.75209490741</v>
      </c>
      <c r="X1411">
        <v>298</v>
      </c>
      <c r="Y1411">
        <v>21</v>
      </c>
      <c r="Z1411">
        <v>0</v>
      </c>
      <c r="AA1411">
        <v>21</v>
      </c>
      <c r="AB1411">
        <v>0</v>
      </c>
      <c r="AC1411">
        <v>13</v>
      </c>
      <c r="AD1411">
        <v>7</v>
      </c>
      <c r="AE1411">
        <v>0</v>
      </c>
      <c r="AF1411">
        <v>0</v>
      </c>
      <c r="AG1411">
        <v>0</v>
      </c>
      <c r="AH1411" t="s">
        <v>115</v>
      </c>
      <c r="AI1411" s="1">
        <v>44655.787685185183</v>
      </c>
      <c r="AJ1411">
        <v>100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7</v>
      </c>
      <c r="AQ1411">
        <v>0</v>
      </c>
      <c r="AR1411">
        <v>0</v>
      </c>
      <c r="AS1411">
        <v>0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 x14ac:dyDescent="0.45">
      <c r="A1412" t="s">
        <v>3057</v>
      </c>
      <c r="B1412" t="s">
        <v>79</v>
      </c>
      <c r="C1412" t="s">
        <v>3041</v>
      </c>
      <c r="D1412" t="s">
        <v>81</v>
      </c>
      <c r="E1412" s="2" t="str">
        <f t="shared" si="32"/>
        <v>FX220312246</v>
      </c>
      <c r="F1412" t="s">
        <v>19</v>
      </c>
      <c r="G1412" t="s">
        <v>19</v>
      </c>
      <c r="H1412" t="s">
        <v>82</v>
      </c>
      <c r="I1412" t="s">
        <v>3058</v>
      </c>
      <c r="J1412">
        <v>28</v>
      </c>
      <c r="K1412" t="s">
        <v>84</v>
      </c>
      <c r="L1412" t="s">
        <v>85</v>
      </c>
      <c r="M1412" t="s">
        <v>86</v>
      </c>
      <c r="N1412">
        <v>2</v>
      </c>
      <c r="O1412" s="1">
        <v>44655.745497685188</v>
      </c>
      <c r="P1412" s="1">
        <v>44655.788611111115</v>
      </c>
      <c r="Q1412">
        <v>3342</v>
      </c>
      <c r="R1412">
        <v>383</v>
      </c>
      <c r="S1412" t="b">
        <v>0</v>
      </c>
      <c r="T1412" t="s">
        <v>87</v>
      </c>
      <c r="U1412" t="b">
        <v>0</v>
      </c>
      <c r="V1412" t="s">
        <v>148</v>
      </c>
      <c r="W1412" s="1">
        <v>44655.751701388886</v>
      </c>
      <c r="X1412">
        <v>244</v>
      </c>
      <c r="Y1412">
        <v>21</v>
      </c>
      <c r="Z1412">
        <v>0</v>
      </c>
      <c r="AA1412">
        <v>21</v>
      </c>
      <c r="AB1412">
        <v>0</v>
      </c>
      <c r="AC1412">
        <v>1</v>
      </c>
      <c r="AD1412">
        <v>7</v>
      </c>
      <c r="AE1412">
        <v>0</v>
      </c>
      <c r="AF1412">
        <v>0</v>
      </c>
      <c r="AG1412">
        <v>0</v>
      </c>
      <c r="AH1412" t="s">
        <v>99</v>
      </c>
      <c r="AI1412" s="1">
        <v>44655.788611111115</v>
      </c>
      <c r="AJ1412">
        <v>139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7</v>
      </c>
      <c r="AQ1412">
        <v>0</v>
      </c>
      <c r="AR1412">
        <v>0</v>
      </c>
      <c r="AS1412">
        <v>0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 x14ac:dyDescent="0.45">
      <c r="A1413" t="s">
        <v>3059</v>
      </c>
      <c r="B1413" t="s">
        <v>79</v>
      </c>
      <c r="C1413" t="s">
        <v>3041</v>
      </c>
      <c r="D1413" t="s">
        <v>81</v>
      </c>
      <c r="E1413" s="2" t="str">
        <f t="shared" si="32"/>
        <v>FX220312246</v>
      </c>
      <c r="F1413" t="s">
        <v>19</v>
      </c>
      <c r="G1413" t="s">
        <v>19</v>
      </c>
      <c r="H1413" t="s">
        <v>82</v>
      </c>
      <c r="I1413" t="s">
        <v>3060</v>
      </c>
      <c r="J1413">
        <v>28</v>
      </c>
      <c r="K1413" t="s">
        <v>84</v>
      </c>
      <c r="L1413" t="s">
        <v>85</v>
      </c>
      <c r="M1413" t="s">
        <v>86</v>
      </c>
      <c r="N1413">
        <v>2</v>
      </c>
      <c r="O1413" s="1">
        <v>44655.747569444444</v>
      </c>
      <c r="P1413" s="1">
        <v>44655.787986111114</v>
      </c>
      <c r="Q1413">
        <v>2992</v>
      </c>
      <c r="R1413">
        <v>500</v>
      </c>
      <c r="S1413" t="b">
        <v>0</v>
      </c>
      <c r="T1413" t="s">
        <v>87</v>
      </c>
      <c r="U1413" t="b">
        <v>0</v>
      </c>
      <c r="V1413" t="s">
        <v>136</v>
      </c>
      <c r="W1413" s="1">
        <v>44655.754236111112</v>
      </c>
      <c r="X1413">
        <v>420</v>
      </c>
      <c r="Y1413">
        <v>21</v>
      </c>
      <c r="Z1413">
        <v>0</v>
      </c>
      <c r="AA1413">
        <v>21</v>
      </c>
      <c r="AB1413">
        <v>0</v>
      </c>
      <c r="AC1413">
        <v>3</v>
      </c>
      <c r="AD1413">
        <v>7</v>
      </c>
      <c r="AE1413">
        <v>0</v>
      </c>
      <c r="AF1413">
        <v>0</v>
      </c>
      <c r="AG1413">
        <v>0</v>
      </c>
      <c r="AH1413" t="s">
        <v>102</v>
      </c>
      <c r="AI1413" s="1">
        <v>44655.787986111114</v>
      </c>
      <c r="AJ1413">
        <v>80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7</v>
      </c>
      <c r="AQ1413">
        <v>0</v>
      </c>
      <c r="AR1413">
        <v>0</v>
      </c>
      <c r="AS1413">
        <v>0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 x14ac:dyDescent="0.45">
      <c r="A1414" t="s">
        <v>3061</v>
      </c>
      <c r="B1414" t="s">
        <v>79</v>
      </c>
      <c r="C1414" t="s">
        <v>3041</v>
      </c>
      <c r="D1414" t="s">
        <v>81</v>
      </c>
      <c r="E1414" s="2" t="str">
        <f t="shared" si="32"/>
        <v>FX220312246</v>
      </c>
      <c r="F1414" t="s">
        <v>19</v>
      </c>
      <c r="G1414" t="s">
        <v>19</v>
      </c>
      <c r="H1414" t="s">
        <v>82</v>
      </c>
      <c r="I1414" t="s">
        <v>3062</v>
      </c>
      <c r="J1414">
        <v>28</v>
      </c>
      <c r="K1414" t="s">
        <v>84</v>
      </c>
      <c r="L1414" t="s">
        <v>85</v>
      </c>
      <c r="M1414" t="s">
        <v>86</v>
      </c>
      <c r="N1414">
        <v>2</v>
      </c>
      <c r="O1414" s="1">
        <v>44655.748067129629</v>
      </c>
      <c r="P1414" s="1">
        <v>44655.789317129631</v>
      </c>
      <c r="Q1414">
        <v>3150</v>
      </c>
      <c r="R1414">
        <v>414</v>
      </c>
      <c r="S1414" t="b">
        <v>0</v>
      </c>
      <c r="T1414" t="s">
        <v>87</v>
      </c>
      <c r="U1414" t="b">
        <v>0</v>
      </c>
      <c r="V1414" t="s">
        <v>531</v>
      </c>
      <c r="W1414" s="1">
        <v>44655.753854166665</v>
      </c>
      <c r="X1414">
        <v>274</v>
      </c>
      <c r="Y1414">
        <v>21</v>
      </c>
      <c r="Z1414">
        <v>0</v>
      </c>
      <c r="AA1414">
        <v>21</v>
      </c>
      <c r="AB1414">
        <v>0</v>
      </c>
      <c r="AC1414">
        <v>2</v>
      </c>
      <c r="AD1414">
        <v>7</v>
      </c>
      <c r="AE1414">
        <v>0</v>
      </c>
      <c r="AF1414">
        <v>0</v>
      </c>
      <c r="AG1414">
        <v>0</v>
      </c>
      <c r="AH1414" t="s">
        <v>115</v>
      </c>
      <c r="AI1414" s="1">
        <v>44655.789317129631</v>
      </c>
      <c r="AJ1414">
        <v>140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7</v>
      </c>
      <c r="AQ1414">
        <v>0</v>
      </c>
      <c r="AR1414">
        <v>0</v>
      </c>
      <c r="AS1414">
        <v>0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 x14ac:dyDescent="0.45">
      <c r="A1415" t="s">
        <v>3063</v>
      </c>
      <c r="B1415" t="s">
        <v>79</v>
      </c>
      <c r="C1415" t="s">
        <v>3041</v>
      </c>
      <c r="D1415" t="s">
        <v>81</v>
      </c>
      <c r="E1415" s="2" t="str">
        <f t="shared" si="32"/>
        <v>FX220312246</v>
      </c>
      <c r="F1415" t="s">
        <v>19</v>
      </c>
      <c r="G1415" t="s">
        <v>19</v>
      </c>
      <c r="H1415" t="s">
        <v>82</v>
      </c>
      <c r="I1415" t="s">
        <v>3064</v>
      </c>
      <c r="J1415">
        <v>32</v>
      </c>
      <c r="K1415" t="s">
        <v>84</v>
      </c>
      <c r="L1415" t="s">
        <v>85</v>
      </c>
      <c r="M1415" t="s">
        <v>86</v>
      </c>
      <c r="N1415">
        <v>2</v>
      </c>
      <c r="O1415" s="1">
        <v>44655.748263888891</v>
      </c>
      <c r="P1415" s="1">
        <v>44655.788368055553</v>
      </c>
      <c r="Q1415">
        <v>3184</v>
      </c>
      <c r="R1415">
        <v>281</v>
      </c>
      <c r="S1415" t="b">
        <v>0</v>
      </c>
      <c r="T1415" t="s">
        <v>87</v>
      </c>
      <c r="U1415" t="b">
        <v>0</v>
      </c>
      <c r="V1415" t="s">
        <v>189</v>
      </c>
      <c r="W1415" s="1">
        <v>44655.755312499998</v>
      </c>
      <c r="X1415">
        <v>207</v>
      </c>
      <c r="Y1415">
        <v>27</v>
      </c>
      <c r="Z1415">
        <v>0</v>
      </c>
      <c r="AA1415">
        <v>27</v>
      </c>
      <c r="AB1415">
        <v>0</v>
      </c>
      <c r="AC1415">
        <v>5</v>
      </c>
      <c r="AD1415">
        <v>5</v>
      </c>
      <c r="AE1415">
        <v>0</v>
      </c>
      <c r="AF1415">
        <v>0</v>
      </c>
      <c r="AG1415">
        <v>0</v>
      </c>
      <c r="AH1415" t="s">
        <v>102</v>
      </c>
      <c r="AI1415" s="1">
        <v>44655.788368055553</v>
      </c>
      <c r="AJ1415">
        <v>32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5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 x14ac:dyDescent="0.45">
      <c r="A1416" t="s">
        <v>3065</v>
      </c>
      <c r="B1416" t="s">
        <v>79</v>
      </c>
      <c r="C1416" t="s">
        <v>3041</v>
      </c>
      <c r="D1416" t="s">
        <v>81</v>
      </c>
      <c r="E1416" s="2" t="str">
        <f t="shared" si="32"/>
        <v>FX220312246</v>
      </c>
      <c r="F1416" t="s">
        <v>19</v>
      </c>
      <c r="G1416" t="s">
        <v>19</v>
      </c>
      <c r="H1416" t="s">
        <v>82</v>
      </c>
      <c r="I1416" t="s">
        <v>3066</v>
      </c>
      <c r="J1416">
        <v>32</v>
      </c>
      <c r="K1416" t="s">
        <v>84</v>
      </c>
      <c r="L1416" t="s">
        <v>85</v>
      </c>
      <c r="M1416" t="s">
        <v>86</v>
      </c>
      <c r="N1416">
        <v>2</v>
      </c>
      <c r="O1416" s="1">
        <v>44655.748402777775</v>
      </c>
      <c r="P1416" s="1">
        <v>44655.78869212963</v>
      </c>
      <c r="Q1416">
        <v>3265</v>
      </c>
      <c r="R1416">
        <v>216</v>
      </c>
      <c r="S1416" t="b">
        <v>0</v>
      </c>
      <c r="T1416" t="s">
        <v>87</v>
      </c>
      <c r="U1416" t="b">
        <v>0</v>
      </c>
      <c r="V1416" t="s">
        <v>148</v>
      </c>
      <c r="W1416" s="1">
        <v>44655.753900462965</v>
      </c>
      <c r="X1416">
        <v>189</v>
      </c>
      <c r="Y1416">
        <v>27</v>
      </c>
      <c r="Z1416">
        <v>0</v>
      </c>
      <c r="AA1416">
        <v>27</v>
      </c>
      <c r="AB1416">
        <v>0</v>
      </c>
      <c r="AC1416">
        <v>3</v>
      </c>
      <c r="AD1416">
        <v>5</v>
      </c>
      <c r="AE1416">
        <v>0</v>
      </c>
      <c r="AF1416">
        <v>0</v>
      </c>
      <c r="AG1416">
        <v>0</v>
      </c>
      <c r="AH1416" t="s">
        <v>102</v>
      </c>
      <c r="AI1416" s="1">
        <v>44655.78869212963</v>
      </c>
      <c r="AJ1416">
        <v>27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5</v>
      </c>
      <c r="AQ1416">
        <v>0</v>
      </c>
      <c r="AR1416">
        <v>0</v>
      </c>
      <c r="AS1416">
        <v>0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 x14ac:dyDescent="0.45">
      <c r="A1417" t="s">
        <v>3067</v>
      </c>
      <c r="B1417" t="s">
        <v>79</v>
      </c>
      <c r="C1417" t="s">
        <v>3041</v>
      </c>
      <c r="D1417" t="s">
        <v>81</v>
      </c>
      <c r="E1417" s="2" t="str">
        <f t="shared" si="32"/>
        <v>FX220312246</v>
      </c>
      <c r="F1417" t="s">
        <v>19</v>
      </c>
      <c r="G1417" t="s">
        <v>19</v>
      </c>
      <c r="H1417" t="s">
        <v>82</v>
      </c>
      <c r="I1417" t="s">
        <v>3068</v>
      </c>
      <c r="J1417">
        <v>87</v>
      </c>
      <c r="K1417" t="s">
        <v>84</v>
      </c>
      <c r="L1417" t="s">
        <v>85</v>
      </c>
      <c r="M1417" t="s">
        <v>86</v>
      </c>
      <c r="N1417">
        <v>2</v>
      </c>
      <c r="O1417" s="1">
        <v>44655.748506944445</v>
      </c>
      <c r="P1417" s="1">
        <v>44655.792326388888</v>
      </c>
      <c r="Q1417">
        <v>2033</v>
      </c>
      <c r="R1417">
        <v>1753</v>
      </c>
      <c r="S1417" t="b">
        <v>0</v>
      </c>
      <c r="T1417" t="s">
        <v>87</v>
      </c>
      <c r="U1417" t="b">
        <v>0</v>
      </c>
      <c r="V1417" t="s">
        <v>196</v>
      </c>
      <c r="W1417" s="1">
        <v>44655.769282407404</v>
      </c>
      <c r="X1417">
        <v>1484</v>
      </c>
      <c r="Y1417">
        <v>74</v>
      </c>
      <c r="Z1417">
        <v>0</v>
      </c>
      <c r="AA1417">
        <v>74</v>
      </c>
      <c r="AB1417">
        <v>0</v>
      </c>
      <c r="AC1417">
        <v>65</v>
      </c>
      <c r="AD1417">
        <v>13</v>
      </c>
      <c r="AE1417">
        <v>0</v>
      </c>
      <c r="AF1417">
        <v>0</v>
      </c>
      <c r="AG1417">
        <v>0</v>
      </c>
      <c r="AH1417" t="s">
        <v>115</v>
      </c>
      <c r="AI1417" s="1">
        <v>44655.792326388888</v>
      </c>
      <c r="AJ1417">
        <v>259</v>
      </c>
      <c r="AK1417">
        <v>2</v>
      </c>
      <c r="AL1417">
        <v>0</v>
      </c>
      <c r="AM1417">
        <v>2</v>
      </c>
      <c r="AN1417">
        <v>0</v>
      </c>
      <c r="AO1417">
        <v>2</v>
      </c>
      <c r="AP1417">
        <v>11</v>
      </c>
      <c r="AQ1417">
        <v>0</v>
      </c>
      <c r="AR1417">
        <v>0</v>
      </c>
      <c r="AS1417">
        <v>0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  <row r="1418" spans="1:57" x14ac:dyDescent="0.45">
      <c r="A1418" t="s">
        <v>3069</v>
      </c>
      <c r="B1418" t="s">
        <v>79</v>
      </c>
      <c r="C1418" t="s">
        <v>3041</v>
      </c>
      <c r="D1418" t="s">
        <v>81</v>
      </c>
      <c r="E1418" s="2" t="str">
        <f t="shared" si="32"/>
        <v>FX220312246</v>
      </c>
      <c r="F1418" t="s">
        <v>19</v>
      </c>
      <c r="G1418" t="s">
        <v>19</v>
      </c>
      <c r="H1418" t="s">
        <v>82</v>
      </c>
      <c r="I1418" t="s">
        <v>3070</v>
      </c>
      <c r="J1418">
        <v>84</v>
      </c>
      <c r="K1418" t="s">
        <v>84</v>
      </c>
      <c r="L1418" t="s">
        <v>85</v>
      </c>
      <c r="M1418" t="s">
        <v>86</v>
      </c>
      <c r="N1418">
        <v>2</v>
      </c>
      <c r="O1418" s="1">
        <v>44655.748715277776</v>
      </c>
      <c r="P1418" s="1">
        <v>44655.963726851849</v>
      </c>
      <c r="Q1418">
        <v>17444</v>
      </c>
      <c r="R1418">
        <v>1133</v>
      </c>
      <c r="S1418" t="b">
        <v>0</v>
      </c>
      <c r="T1418" t="s">
        <v>87</v>
      </c>
      <c r="U1418" t="b">
        <v>0</v>
      </c>
      <c r="V1418" t="s">
        <v>531</v>
      </c>
      <c r="W1418" s="1">
        <v>44655.757476851853</v>
      </c>
      <c r="X1418">
        <v>313</v>
      </c>
      <c r="Y1418">
        <v>0</v>
      </c>
      <c r="Z1418">
        <v>0</v>
      </c>
      <c r="AA1418">
        <v>0</v>
      </c>
      <c r="AB1418">
        <v>79</v>
      </c>
      <c r="AC1418">
        <v>1</v>
      </c>
      <c r="AD1418">
        <v>84</v>
      </c>
      <c r="AE1418">
        <v>0</v>
      </c>
      <c r="AF1418">
        <v>0</v>
      </c>
      <c r="AG1418">
        <v>0</v>
      </c>
      <c r="AH1418" t="s">
        <v>240</v>
      </c>
      <c r="AI1418" s="1">
        <v>44655.963726851849</v>
      </c>
      <c r="AJ1418">
        <v>296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84</v>
      </c>
      <c r="AQ1418">
        <v>0</v>
      </c>
      <c r="AR1418">
        <v>0</v>
      </c>
      <c r="AS1418">
        <v>0</v>
      </c>
      <c r="AT1418" t="s">
        <v>87</v>
      </c>
      <c r="AU1418" t="s">
        <v>87</v>
      </c>
      <c r="AV1418" t="s">
        <v>87</v>
      </c>
      <c r="AW1418" t="s">
        <v>87</v>
      </c>
      <c r="AX1418" t="s">
        <v>87</v>
      </c>
      <c r="AY1418" t="s">
        <v>87</v>
      </c>
      <c r="AZ1418" t="s">
        <v>87</v>
      </c>
      <c r="BA1418" t="s">
        <v>87</v>
      </c>
      <c r="BB1418" t="s">
        <v>87</v>
      </c>
      <c r="BC1418" t="s">
        <v>87</v>
      </c>
      <c r="BD1418" t="s">
        <v>87</v>
      </c>
      <c r="BE1418" t="s">
        <v>87</v>
      </c>
    </row>
    <row r="1419" spans="1:57" x14ac:dyDescent="0.45">
      <c r="A1419" t="s">
        <v>3071</v>
      </c>
      <c r="B1419" t="s">
        <v>79</v>
      </c>
      <c r="C1419" t="s">
        <v>3041</v>
      </c>
      <c r="D1419" t="s">
        <v>81</v>
      </c>
      <c r="E1419" s="2" t="str">
        <f t="shared" si="32"/>
        <v>FX220312246</v>
      </c>
      <c r="F1419" t="s">
        <v>19</v>
      </c>
      <c r="G1419" t="s">
        <v>19</v>
      </c>
      <c r="H1419" t="s">
        <v>82</v>
      </c>
      <c r="I1419" t="s">
        <v>3072</v>
      </c>
      <c r="J1419">
        <v>59</v>
      </c>
      <c r="K1419" t="s">
        <v>84</v>
      </c>
      <c r="L1419" t="s">
        <v>85</v>
      </c>
      <c r="M1419" t="s">
        <v>86</v>
      </c>
      <c r="N1419">
        <v>2</v>
      </c>
      <c r="O1419" s="1">
        <v>44655.748784722222</v>
      </c>
      <c r="P1419" s="1">
        <v>44655.792800925927</v>
      </c>
      <c r="Q1419">
        <v>2677</v>
      </c>
      <c r="R1419">
        <v>1126</v>
      </c>
      <c r="S1419" t="b">
        <v>0</v>
      </c>
      <c r="T1419" t="s">
        <v>87</v>
      </c>
      <c r="U1419" t="b">
        <v>0</v>
      </c>
      <c r="V1419" t="s">
        <v>133</v>
      </c>
      <c r="W1419" s="1">
        <v>44655.762291666666</v>
      </c>
      <c r="X1419">
        <v>861</v>
      </c>
      <c r="Y1419">
        <v>59</v>
      </c>
      <c r="Z1419">
        <v>0</v>
      </c>
      <c r="AA1419">
        <v>59</v>
      </c>
      <c r="AB1419">
        <v>0</v>
      </c>
      <c r="AC1419">
        <v>16</v>
      </c>
      <c r="AD1419">
        <v>0</v>
      </c>
      <c r="AE1419">
        <v>0</v>
      </c>
      <c r="AF1419">
        <v>0</v>
      </c>
      <c r="AG1419">
        <v>0</v>
      </c>
      <c r="AH1419" t="s">
        <v>99</v>
      </c>
      <c r="AI1419" s="1">
        <v>44655.792800925927</v>
      </c>
      <c r="AJ1419">
        <v>265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 t="s">
        <v>87</v>
      </c>
      <c r="AU1419" t="s">
        <v>87</v>
      </c>
      <c r="AV1419" t="s">
        <v>87</v>
      </c>
      <c r="AW1419" t="s">
        <v>87</v>
      </c>
      <c r="AX1419" t="s">
        <v>87</v>
      </c>
      <c r="AY1419" t="s">
        <v>87</v>
      </c>
      <c r="AZ1419" t="s">
        <v>87</v>
      </c>
      <c r="BA1419" t="s">
        <v>87</v>
      </c>
      <c r="BB1419" t="s">
        <v>87</v>
      </c>
      <c r="BC1419" t="s">
        <v>87</v>
      </c>
      <c r="BD1419" t="s">
        <v>87</v>
      </c>
      <c r="BE1419" t="s">
        <v>87</v>
      </c>
    </row>
    <row r="1420" spans="1:57" x14ac:dyDescent="0.45">
      <c r="A1420" t="s">
        <v>3073</v>
      </c>
      <c r="B1420" t="s">
        <v>79</v>
      </c>
      <c r="C1420" t="s">
        <v>3041</v>
      </c>
      <c r="D1420" t="s">
        <v>81</v>
      </c>
      <c r="E1420" s="2" t="str">
        <f t="shared" si="32"/>
        <v>FX220312246</v>
      </c>
      <c r="F1420" t="s">
        <v>19</v>
      </c>
      <c r="G1420" t="s">
        <v>19</v>
      </c>
      <c r="H1420" t="s">
        <v>82</v>
      </c>
      <c r="I1420" t="s">
        <v>3074</v>
      </c>
      <c r="J1420">
        <v>59</v>
      </c>
      <c r="K1420" t="s">
        <v>84</v>
      </c>
      <c r="L1420" t="s">
        <v>85</v>
      </c>
      <c r="M1420" t="s">
        <v>86</v>
      </c>
      <c r="N1420">
        <v>2</v>
      </c>
      <c r="O1420" s="1">
        <v>44655.748807870368</v>
      </c>
      <c r="P1420" s="1">
        <v>44655.791412037041</v>
      </c>
      <c r="Q1420">
        <v>3267</v>
      </c>
      <c r="R1420">
        <v>414</v>
      </c>
      <c r="S1420" t="b">
        <v>0</v>
      </c>
      <c r="T1420" t="s">
        <v>87</v>
      </c>
      <c r="U1420" t="b">
        <v>0</v>
      </c>
      <c r="V1420" t="s">
        <v>130</v>
      </c>
      <c r="W1420" s="1">
        <v>44655.757581018515</v>
      </c>
      <c r="X1420">
        <v>335</v>
      </c>
      <c r="Y1420">
        <v>54</v>
      </c>
      <c r="Z1420">
        <v>0</v>
      </c>
      <c r="AA1420">
        <v>54</v>
      </c>
      <c r="AB1420">
        <v>0</v>
      </c>
      <c r="AC1420">
        <v>14</v>
      </c>
      <c r="AD1420">
        <v>5</v>
      </c>
      <c r="AE1420">
        <v>0</v>
      </c>
      <c r="AF1420">
        <v>0</v>
      </c>
      <c r="AG1420">
        <v>0</v>
      </c>
      <c r="AH1420" t="s">
        <v>102</v>
      </c>
      <c r="AI1420" s="1">
        <v>44655.791412037041</v>
      </c>
      <c r="AJ1420">
        <v>79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5</v>
      </c>
      <c r="AQ1420">
        <v>0</v>
      </c>
      <c r="AR1420">
        <v>0</v>
      </c>
      <c r="AS1420">
        <v>0</v>
      </c>
      <c r="AT1420" t="s">
        <v>87</v>
      </c>
      <c r="AU1420" t="s">
        <v>87</v>
      </c>
      <c r="AV1420" t="s">
        <v>87</v>
      </c>
      <c r="AW1420" t="s">
        <v>87</v>
      </c>
      <c r="AX1420" t="s">
        <v>87</v>
      </c>
      <c r="AY1420" t="s">
        <v>87</v>
      </c>
      <c r="AZ1420" t="s">
        <v>87</v>
      </c>
      <c r="BA1420" t="s">
        <v>87</v>
      </c>
      <c r="BB1420" t="s">
        <v>87</v>
      </c>
      <c r="BC1420" t="s">
        <v>87</v>
      </c>
      <c r="BD1420" t="s">
        <v>87</v>
      </c>
      <c r="BE1420" t="s">
        <v>87</v>
      </c>
    </row>
    <row r="1421" spans="1:57" x14ac:dyDescent="0.45">
      <c r="A1421" t="s">
        <v>3075</v>
      </c>
      <c r="B1421" t="s">
        <v>79</v>
      </c>
      <c r="C1421" t="s">
        <v>3041</v>
      </c>
      <c r="D1421" t="s">
        <v>81</v>
      </c>
      <c r="E1421" s="2" t="str">
        <f t="shared" si="32"/>
        <v>FX220312246</v>
      </c>
      <c r="F1421" t="s">
        <v>19</v>
      </c>
      <c r="G1421" t="s">
        <v>19</v>
      </c>
      <c r="H1421" t="s">
        <v>82</v>
      </c>
      <c r="I1421" t="s">
        <v>3076</v>
      </c>
      <c r="J1421">
        <v>28</v>
      </c>
      <c r="K1421" t="s">
        <v>84</v>
      </c>
      <c r="L1421" t="s">
        <v>85</v>
      </c>
      <c r="M1421" t="s">
        <v>86</v>
      </c>
      <c r="N1421">
        <v>2</v>
      </c>
      <c r="O1421" s="1">
        <v>44655.749201388891</v>
      </c>
      <c r="P1421" s="1">
        <v>44655.792083333334</v>
      </c>
      <c r="Q1421">
        <v>3392</v>
      </c>
      <c r="R1421">
        <v>313</v>
      </c>
      <c r="S1421" t="b">
        <v>0</v>
      </c>
      <c r="T1421" t="s">
        <v>87</v>
      </c>
      <c r="U1421" t="b">
        <v>0</v>
      </c>
      <c r="V1421" t="s">
        <v>136</v>
      </c>
      <c r="W1421" s="1">
        <v>44655.757071759261</v>
      </c>
      <c r="X1421">
        <v>245</v>
      </c>
      <c r="Y1421">
        <v>21</v>
      </c>
      <c r="Z1421">
        <v>0</v>
      </c>
      <c r="AA1421">
        <v>21</v>
      </c>
      <c r="AB1421">
        <v>0</v>
      </c>
      <c r="AC1421">
        <v>1</v>
      </c>
      <c r="AD1421">
        <v>7</v>
      </c>
      <c r="AE1421">
        <v>0</v>
      </c>
      <c r="AF1421">
        <v>0</v>
      </c>
      <c r="AG1421">
        <v>0</v>
      </c>
      <c r="AH1421" t="s">
        <v>102</v>
      </c>
      <c r="AI1421" s="1">
        <v>44655.792083333334</v>
      </c>
      <c r="AJ1421">
        <v>57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7</v>
      </c>
      <c r="AQ1421">
        <v>0</v>
      </c>
      <c r="AR1421">
        <v>0</v>
      </c>
      <c r="AS1421">
        <v>0</v>
      </c>
      <c r="AT1421" t="s">
        <v>87</v>
      </c>
      <c r="AU1421" t="s">
        <v>87</v>
      </c>
      <c r="AV1421" t="s">
        <v>87</v>
      </c>
      <c r="AW1421" t="s">
        <v>87</v>
      </c>
      <c r="AX1421" t="s">
        <v>87</v>
      </c>
      <c r="AY1421" t="s">
        <v>87</v>
      </c>
      <c r="AZ1421" t="s">
        <v>87</v>
      </c>
      <c r="BA1421" t="s">
        <v>87</v>
      </c>
      <c r="BB1421" t="s">
        <v>87</v>
      </c>
      <c r="BC1421" t="s">
        <v>87</v>
      </c>
      <c r="BD1421" t="s">
        <v>87</v>
      </c>
      <c r="BE1421" t="s">
        <v>87</v>
      </c>
    </row>
    <row r="1422" spans="1:57" x14ac:dyDescent="0.45">
      <c r="A1422" t="s">
        <v>3077</v>
      </c>
      <c r="B1422" t="s">
        <v>79</v>
      </c>
      <c r="C1422" t="s">
        <v>3041</v>
      </c>
      <c r="D1422" t="s">
        <v>81</v>
      </c>
      <c r="E1422" s="2" t="str">
        <f t="shared" si="32"/>
        <v>FX220312246</v>
      </c>
      <c r="F1422" t="s">
        <v>19</v>
      </c>
      <c r="G1422" t="s">
        <v>19</v>
      </c>
      <c r="H1422" t="s">
        <v>82</v>
      </c>
      <c r="I1422" t="s">
        <v>3078</v>
      </c>
      <c r="J1422">
        <v>28</v>
      </c>
      <c r="K1422" t="s">
        <v>84</v>
      </c>
      <c r="L1422" t="s">
        <v>85</v>
      </c>
      <c r="M1422" t="s">
        <v>86</v>
      </c>
      <c r="N1422">
        <v>2</v>
      </c>
      <c r="O1422" s="1">
        <v>44655.749479166669</v>
      </c>
      <c r="P1422" s="1">
        <v>44655.792719907404</v>
      </c>
      <c r="Q1422">
        <v>3258</v>
      </c>
      <c r="R1422">
        <v>478</v>
      </c>
      <c r="S1422" t="b">
        <v>0</v>
      </c>
      <c r="T1422" t="s">
        <v>87</v>
      </c>
      <c r="U1422" t="b">
        <v>0</v>
      </c>
      <c r="V1422" t="s">
        <v>189</v>
      </c>
      <c r="W1422" s="1">
        <v>44655.760231481479</v>
      </c>
      <c r="X1422">
        <v>424</v>
      </c>
      <c r="Y1422">
        <v>21</v>
      </c>
      <c r="Z1422">
        <v>0</v>
      </c>
      <c r="AA1422">
        <v>21</v>
      </c>
      <c r="AB1422">
        <v>0</v>
      </c>
      <c r="AC1422">
        <v>17</v>
      </c>
      <c r="AD1422">
        <v>7</v>
      </c>
      <c r="AE1422">
        <v>0</v>
      </c>
      <c r="AF1422">
        <v>0</v>
      </c>
      <c r="AG1422">
        <v>0</v>
      </c>
      <c r="AH1422" t="s">
        <v>102</v>
      </c>
      <c r="AI1422" s="1">
        <v>44655.792719907404</v>
      </c>
      <c r="AJ1422">
        <v>54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7</v>
      </c>
      <c r="AQ1422">
        <v>0</v>
      </c>
      <c r="AR1422">
        <v>0</v>
      </c>
      <c r="AS1422">
        <v>0</v>
      </c>
      <c r="AT1422" t="s">
        <v>87</v>
      </c>
      <c r="AU1422" t="s">
        <v>87</v>
      </c>
      <c r="AV1422" t="s">
        <v>87</v>
      </c>
      <c r="AW1422" t="s">
        <v>87</v>
      </c>
      <c r="AX1422" t="s">
        <v>87</v>
      </c>
      <c r="AY1422" t="s">
        <v>87</v>
      </c>
      <c r="AZ1422" t="s">
        <v>87</v>
      </c>
      <c r="BA1422" t="s">
        <v>87</v>
      </c>
      <c r="BB1422" t="s">
        <v>87</v>
      </c>
      <c r="BC1422" t="s">
        <v>87</v>
      </c>
      <c r="BD1422" t="s">
        <v>87</v>
      </c>
      <c r="BE1422" t="s">
        <v>87</v>
      </c>
    </row>
    <row r="1423" spans="1:57" x14ac:dyDescent="0.45">
      <c r="A1423" t="s">
        <v>3079</v>
      </c>
      <c r="B1423" t="s">
        <v>79</v>
      </c>
      <c r="C1423" t="s">
        <v>3041</v>
      </c>
      <c r="D1423" t="s">
        <v>81</v>
      </c>
      <c r="E1423" s="2" t="str">
        <f t="shared" si="32"/>
        <v>FX220312246</v>
      </c>
      <c r="F1423" t="s">
        <v>19</v>
      </c>
      <c r="G1423" t="s">
        <v>19</v>
      </c>
      <c r="H1423" t="s">
        <v>82</v>
      </c>
      <c r="I1423" t="s">
        <v>3080</v>
      </c>
      <c r="J1423">
        <v>28</v>
      </c>
      <c r="K1423" t="s">
        <v>84</v>
      </c>
      <c r="L1423" t="s">
        <v>85</v>
      </c>
      <c r="M1423" t="s">
        <v>86</v>
      </c>
      <c r="N1423">
        <v>2</v>
      </c>
      <c r="O1423" s="1">
        <v>44655.749918981484</v>
      </c>
      <c r="P1423" s="1">
        <v>44655.794525462959</v>
      </c>
      <c r="Q1423">
        <v>3488</v>
      </c>
      <c r="R1423">
        <v>366</v>
      </c>
      <c r="S1423" t="b">
        <v>0</v>
      </c>
      <c r="T1423" t="s">
        <v>87</v>
      </c>
      <c r="U1423" t="b">
        <v>0</v>
      </c>
      <c r="V1423" t="s">
        <v>139</v>
      </c>
      <c r="W1423" s="1">
        <v>44655.757407407407</v>
      </c>
      <c r="X1423">
        <v>163</v>
      </c>
      <c r="Y1423">
        <v>21</v>
      </c>
      <c r="Z1423">
        <v>0</v>
      </c>
      <c r="AA1423">
        <v>21</v>
      </c>
      <c r="AB1423">
        <v>0</v>
      </c>
      <c r="AC1423">
        <v>0</v>
      </c>
      <c r="AD1423">
        <v>7</v>
      </c>
      <c r="AE1423">
        <v>0</v>
      </c>
      <c r="AF1423">
        <v>0</v>
      </c>
      <c r="AG1423">
        <v>0</v>
      </c>
      <c r="AH1423" t="s">
        <v>115</v>
      </c>
      <c r="AI1423" s="1">
        <v>44655.794525462959</v>
      </c>
      <c r="AJ1423">
        <v>189</v>
      </c>
      <c r="AK1423">
        <v>1</v>
      </c>
      <c r="AL1423">
        <v>0</v>
      </c>
      <c r="AM1423">
        <v>1</v>
      </c>
      <c r="AN1423">
        <v>0</v>
      </c>
      <c r="AO1423">
        <v>1</v>
      </c>
      <c r="AP1423">
        <v>6</v>
      </c>
      <c r="AQ1423">
        <v>0</v>
      </c>
      <c r="AR1423">
        <v>0</v>
      </c>
      <c r="AS1423">
        <v>0</v>
      </c>
      <c r="AT1423" t="s">
        <v>87</v>
      </c>
      <c r="AU1423" t="s">
        <v>87</v>
      </c>
      <c r="AV1423" t="s">
        <v>87</v>
      </c>
      <c r="AW1423" t="s">
        <v>87</v>
      </c>
      <c r="AX1423" t="s">
        <v>87</v>
      </c>
      <c r="AY1423" t="s">
        <v>87</v>
      </c>
      <c r="AZ1423" t="s">
        <v>87</v>
      </c>
      <c r="BA1423" t="s">
        <v>87</v>
      </c>
      <c r="BB1423" t="s">
        <v>87</v>
      </c>
      <c r="BC1423" t="s">
        <v>87</v>
      </c>
      <c r="BD1423" t="s">
        <v>87</v>
      </c>
      <c r="BE1423" t="s">
        <v>87</v>
      </c>
    </row>
    <row r="1424" spans="1:57" x14ac:dyDescent="0.45">
      <c r="A1424" t="s">
        <v>3081</v>
      </c>
      <c r="B1424" t="s">
        <v>79</v>
      </c>
      <c r="C1424" t="s">
        <v>3041</v>
      </c>
      <c r="D1424" t="s">
        <v>81</v>
      </c>
      <c r="E1424" s="2" t="str">
        <f t="shared" si="32"/>
        <v>FX220312246</v>
      </c>
      <c r="F1424" t="s">
        <v>19</v>
      </c>
      <c r="G1424" t="s">
        <v>19</v>
      </c>
      <c r="H1424" t="s">
        <v>82</v>
      </c>
      <c r="I1424" t="s">
        <v>3082</v>
      </c>
      <c r="J1424">
        <v>28</v>
      </c>
      <c r="K1424" t="s">
        <v>84</v>
      </c>
      <c r="L1424" t="s">
        <v>85</v>
      </c>
      <c r="M1424" t="s">
        <v>86</v>
      </c>
      <c r="N1424">
        <v>2</v>
      </c>
      <c r="O1424" s="1">
        <v>44655.749976851854</v>
      </c>
      <c r="P1424" s="1">
        <v>44655.793252314812</v>
      </c>
      <c r="Q1424">
        <v>3376</v>
      </c>
      <c r="R1424">
        <v>363</v>
      </c>
      <c r="S1424" t="b">
        <v>0</v>
      </c>
      <c r="T1424" t="s">
        <v>87</v>
      </c>
      <c r="U1424" t="b">
        <v>0</v>
      </c>
      <c r="V1424" t="s">
        <v>136</v>
      </c>
      <c r="W1424" s="1">
        <v>44655.760763888888</v>
      </c>
      <c r="X1424">
        <v>318</v>
      </c>
      <c r="Y1424">
        <v>21</v>
      </c>
      <c r="Z1424">
        <v>0</v>
      </c>
      <c r="AA1424">
        <v>21</v>
      </c>
      <c r="AB1424">
        <v>0</v>
      </c>
      <c r="AC1424">
        <v>3</v>
      </c>
      <c r="AD1424">
        <v>7</v>
      </c>
      <c r="AE1424">
        <v>0</v>
      </c>
      <c r="AF1424">
        <v>0</v>
      </c>
      <c r="AG1424">
        <v>0</v>
      </c>
      <c r="AH1424" t="s">
        <v>102</v>
      </c>
      <c r="AI1424" s="1">
        <v>44655.793252314812</v>
      </c>
      <c r="AJ1424">
        <v>45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7</v>
      </c>
      <c r="AQ1424">
        <v>0</v>
      </c>
      <c r="AR1424">
        <v>0</v>
      </c>
      <c r="AS1424">
        <v>0</v>
      </c>
      <c r="AT1424" t="s">
        <v>87</v>
      </c>
      <c r="AU1424" t="s">
        <v>87</v>
      </c>
      <c r="AV1424" t="s">
        <v>87</v>
      </c>
      <c r="AW1424" t="s">
        <v>87</v>
      </c>
      <c r="AX1424" t="s">
        <v>87</v>
      </c>
      <c r="AY1424" t="s">
        <v>87</v>
      </c>
      <c r="AZ1424" t="s">
        <v>87</v>
      </c>
      <c r="BA1424" t="s">
        <v>87</v>
      </c>
      <c r="BB1424" t="s">
        <v>87</v>
      </c>
      <c r="BC1424" t="s">
        <v>87</v>
      </c>
      <c r="BD1424" t="s">
        <v>87</v>
      </c>
      <c r="BE1424" t="s">
        <v>87</v>
      </c>
    </row>
    <row r="1425" spans="1:57" x14ac:dyDescent="0.45">
      <c r="A1425" t="s">
        <v>3083</v>
      </c>
      <c r="B1425" t="s">
        <v>79</v>
      </c>
      <c r="C1425" t="s">
        <v>3041</v>
      </c>
      <c r="D1425" t="s">
        <v>81</v>
      </c>
      <c r="E1425" s="2" t="str">
        <f t="shared" si="32"/>
        <v>FX220312246</v>
      </c>
      <c r="F1425" t="s">
        <v>19</v>
      </c>
      <c r="G1425" t="s">
        <v>19</v>
      </c>
      <c r="H1425" t="s">
        <v>82</v>
      </c>
      <c r="I1425" t="s">
        <v>3084</v>
      </c>
      <c r="J1425">
        <v>28</v>
      </c>
      <c r="K1425" t="s">
        <v>84</v>
      </c>
      <c r="L1425" t="s">
        <v>85</v>
      </c>
      <c r="M1425" t="s">
        <v>86</v>
      </c>
      <c r="N1425">
        <v>2</v>
      </c>
      <c r="O1425" s="1">
        <v>44655.750277777777</v>
      </c>
      <c r="P1425" s="1">
        <v>44655.795138888891</v>
      </c>
      <c r="Q1425">
        <v>3444</v>
      </c>
      <c r="R1425">
        <v>432</v>
      </c>
      <c r="S1425" t="b">
        <v>0</v>
      </c>
      <c r="T1425" t="s">
        <v>87</v>
      </c>
      <c r="U1425" t="b">
        <v>0</v>
      </c>
      <c r="V1425" t="s">
        <v>139</v>
      </c>
      <c r="W1425" s="1">
        <v>44655.76048611111</v>
      </c>
      <c r="X1425">
        <v>265</v>
      </c>
      <c r="Y1425">
        <v>21</v>
      </c>
      <c r="Z1425">
        <v>0</v>
      </c>
      <c r="AA1425">
        <v>21</v>
      </c>
      <c r="AB1425">
        <v>0</v>
      </c>
      <c r="AC1425">
        <v>1</v>
      </c>
      <c r="AD1425">
        <v>7</v>
      </c>
      <c r="AE1425">
        <v>0</v>
      </c>
      <c r="AF1425">
        <v>0</v>
      </c>
      <c r="AG1425">
        <v>0</v>
      </c>
      <c r="AH1425" t="s">
        <v>102</v>
      </c>
      <c r="AI1425" s="1">
        <v>44655.795138888891</v>
      </c>
      <c r="AJ1425">
        <v>162</v>
      </c>
      <c r="AK1425">
        <v>1</v>
      </c>
      <c r="AL1425">
        <v>0</v>
      </c>
      <c r="AM1425">
        <v>1</v>
      </c>
      <c r="AN1425">
        <v>0</v>
      </c>
      <c r="AO1425">
        <v>1</v>
      </c>
      <c r="AP1425">
        <v>6</v>
      </c>
      <c r="AQ1425">
        <v>0</v>
      </c>
      <c r="AR1425">
        <v>0</v>
      </c>
      <c r="AS1425">
        <v>0</v>
      </c>
      <c r="AT1425" t="s">
        <v>87</v>
      </c>
      <c r="AU1425" t="s">
        <v>87</v>
      </c>
      <c r="AV1425" t="s">
        <v>87</v>
      </c>
      <c r="AW1425" t="s">
        <v>87</v>
      </c>
      <c r="AX1425" t="s">
        <v>87</v>
      </c>
      <c r="AY1425" t="s">
        <v>87</v>
      </c>
      <c r="AZ1425" t="s">
        <v>87</v>
      </c>
      <c r="BA1425" t="s">
        <v>87</v>
      </c>
      <c r="BB1425" t="s">
        <v>87</v>
      </c>
      <c r="BC1425" t="s">
        <v>87</v>
      </c>
      <c r="BD1425" t="s">
        <v>87</v>
      </c>
      <c r="BE1425" t="s">
        <v>87</v>
      </c>
    </row>
    <row r="1426" spans="1:57" x14ac:dyDescent="0.45">
      <c r="A1426" t="s">
        <v>3085</v>
      </c>
      <c r="B1426" t="s">
        <v>79</v>
      </c>
      <c r="C1426" t="s">
        <v>3086</v>
      </c>
      <c r="D1426" t="s">
        <v>81</v>
      </c>
      <c r="E1426" s="2" t="str">
        <f>HYPERLINK("capsilon://?command=openfolder&amp;siteaddress=FAM.docvelocity-na8.net&amp;folderid=FX8C939E9E-23A3-D83E-EA9B-F9E2331EAE89","FX2204803")</f>
        <v>FX2204803</v>
      </c>
      <c r="F1426" t="s">
        <v>19</v>
      </c>
      <c r="G1426" t="s">
        <v>19</v>
      </c>
      <c r="H1426" t="s">
        <v>82</v>
      </c>
      <c r="I1426" t="s">
        <v>3087</v>
      </c>
      <c r="J1426">
        <v>130</v>
      </c>
      <c r="K1426" t="s">
        <v>84</v>
      </c>
      <c r="L1426" t="s">
        <v>85</v>
      </c>
      <c r="M1426" t="s">
        <v>86</v>
      </c>
      <c r="N1426">
        <v>1</v>
      </c>
      <c r="O1426" s="1">
        <v>44655.752418981479</v>
      </c>
      <c r="P1426" s="1">
        <v>44655.790543981479</v>
      </c>
      <c r="Q1426">
        <v>2835</v>
      </c>
      <c r="R1426">
        <v>459</v>
      </c>
      <c r="S1426" t="b">
        <v>0</v>
      </c>
      <c r="T1426" t="s">
        <v>87</v>
      </c>
      <c r="U1426" t="b">
        <v>0</v>
      </c>
      <c r="V1426" t="s">
        <v>88</v>
      </c>
      <c r="W1426" s="1">
        <v>44655.790543981479</v>
      </c>
      <c r="X1426">
        <v>136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130</v>
      </c>
      <c r="AE1426">
        <v>118</v>
      </c>
      <c r="AF1426">
        <v>0</v>
      </c>
      <c r="AG1426">
        <v>4</v>
      </c>
      <c r="AH1426" t="s">
        <v>87</v>
      </c>
      <c r="AI1426" t="s">
        <v>87</v>
      </c>
      <c r="AJ1426" t="s">
        <v>87</v>
      </c>
      <c r="AK1426" t="s">
        <v>87</v>
      </c>
      <c r="AL1426" t="s">
        <v>87</v>
      </c>
      <c r="AM1426" t="s">
        <v>87</v>
      </c>
      <c r="AN1426" t="s">
        <v>87</v>
      </c>
      <c r="AO1426" t="s">
        <v>87</v>
      </c>
      <c r="AP1426" t="s">
        <v>87</v>
      </c>
      <c r="AQ1426" t="s">
        <v>87</v>
      </c>
      <c r="AR1426" t="s">
        <v>87</v>
      </c>
      <c r="AS1426" t="s">
        <v>87</v>
      </c>
      <c r="AT1426" t="s">
        <v>87</v>
      </c>
      <c r="AU1426" t="s">
        <v>87</v>
      </c>
      <c r="AV1426" t="s">
        <v>87</v>
      </c>
      <c r="AW1426" t="s">
        <v>87</v>
      </c>
      <c r="AX1426" t="s">
        <v>87</v>
      </c>
      <c r="AY1426" t="s">
        <v>87</v>
      </c>
      <c r="AZ1426" t="s">
        <v>87</v>
      </c>
      <c r="BA1426" t="s">
        <v>87</v>
      </c>
      <c r="BB1426" t="s">
        <v>87</v>
      </c>
      <c r="BC1426" t="s">
        <v>87</v>
      </c>
      <c r="BD1426" t="s">
        <v>87</v>
      </c>
      <c r="BE1426" t="s">
        <v>87</v>
      </c>
    </row>
    <row r="1427" spans="1:57" x14ac:dyDescent="0.45">
      <c r="A1427" t="s">
        <v>3088</v>
      </c>
      <c r="B1427" t="s">
        <v>79</v>
      </c>
      <c r="C1427" t="s">
        <v>546</v>
      </c>
      <c r="D1427" t="s">
        <v>81</v>
      </c>
      <c r="E1427" s="2" t="str">
        <f>HYPERLINK("capsilon://?command=openfolder&amp;siteaddress=FAM.docvelocity-na8.net&amp;folderid=FXC687A6B5-43A7-D9A5-531D-2B021588F2EA","FX2204330")</f>
        <v>FX2204330</v>
      </c>
      <c r="F1427" t="s">
        <v>19</v>
      </c>
      <c r="G1427" t="s">
        <v>19</v>
      </c>
      <c r="H1427" t="s">
        <v>82</v>
      </c>
      <c r="I1427" t="s">
        <v>3089</v>
      </c>
      <c r="J1427">
        <v>232</v>
      </c>
      <c r="K1427" t="s">
        <v>84</v>
      </c>
      <c r="L1427" t="s">
        <v>85</v>
      </c>
      <c r="M1427" t="s">
        <v>86</v>
      </c>
      <c r="N1427">
        <v>1</v>
      </c>
      <c r="O1427" s="1">
        <v>44655.767743055556</v>
      </c>
      <c r="P1427" s="1">
        <v>44655.793032407404</v>
      </c>
      <c r="Q1427">
        <v>1743</v>
      </c>
      <c r="R1427">
        <v>442</v>
      </c>
      <c r="S1427" t="b">
        <v>0</v>
      </c>
      <c r="T1427" t="s">
        <v>87</v>
      </c>
      <c r="U1427" t="b">
        <v>0</v>
      </c>
      <c r="V1427" t="s">
        <v>88</v>
      </c>
      <c r="W1427" s="1">
        <v>44655.793032407404</v>
      </c>
      <c r="X1427">
        <v>214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232</v>
      </c>
      <c r="AE1427">
        <v>208</v>
      </c>
      <c r="AF1427">
        <v>0</v>
      </c>
      <c r="AG1427">
        <v>7</v>
      </c>
      <c r="AH1427" t="s">
        <v>87</v>
      </c>
      <c r="AI1427" t="s">
        <v>87</v>
      </c>
      <c r="AJ1427" t="s">
        <v>87</v>
      </c>
      <c r="AK1427" t="s">
        <v>87</v>
      </c>
      <c r="AL1427" t="s">
        <v>87</v>
      </c>
      <c r="AM1427" t="s">
        <v>87</v>
      </c>
      <c r="AN1427" t="s">
        <v>87</v>
      </c>
      <c r="AO1427" t="s">
        <v>87</v>
      </c>
      <c r="AP1427" t="s">
        <v>87</v>
      </c>
      <c r="AQ1427" t="s">
        <v>87</v>
      </c>
      <c r="AR1427" t="s">
        <v>87</v>
      </c>
      <c r="AS1427" t="s">
        <v>87</v>
      </c>
      <c r="AT1427" t="s">
        <v>87</v>
      </c>
      <c r="AU1427" t="s">
        <v>87</v>
      </c>
      <c r="AV1427" t="s">
        <v>87</v>
      </c>
      <c r="AW1427" t="s">
        <v>87</v>
      </c>
      <c r="AX1427" t="s">
        <v>87</v>
      </c>
      <c r="AY1427" t="s">
        <v>87</v>
      </c>
      <c r="AZ1427" t="s">
        <v>87</v>
      </c>
      <c r="BA1427" t="s">
        <v>87</v>
      </c>
      <c r="BB1427" t="s">
        <v>87</v>
      </c>
      <c r="BC1427" t="s">
        <v>87</v>
      </c>
      <c r="BD1427" t="s">
        <v>87</v>
      </c>
      <c r="BE1427" t="s">
        <v>87</v>
      </c>
    </row>
    <row r="1428" spans="1:57" x14ac:dyDescent="0.45">
      <c r="A1428" t="s">
        <v>3090</v>
      </c>
      <c r="B1428" t="s">
        <v>79</v>
      </c>
      <c r="C1428" t="s">
        <v>3091</v>
      </c>
      <c r="D1428" t="s">
        <v>81</v>
      </c>
      <c r="E1428" s="2" t="str">
        <f>HYPERLINK("capsilon://?command=openfolder&amp;siteaddress=FAM.docvelocity-na8.net&amp;folderid=FX39D063FE-FCEE-8560-141A-8178E419272B","FX22041112")</f>
        <v>FX22041112</v>
      </c>
      <c r="F1428" t="s">
        <v>19</v>
      </c>
      <c r="G1428" t="s">
        <v>19</v>
      </c>
      <c r="H1428" t="s">
        <v>82</v>
      </c>
      <c r="I1428" t="s">
        <v>3092</v>
      </c>
      <c r="J1428">
        <v>92</v>
      </c>
      <c r="K1428" t="s">
        <v>84</v>
      </c>
      <c r="L1428" t="s">
        <v>85</v>
      </c>
      <c r="M1428" t="s">
        <v>86</v>
      </c>
      <c r="N1428">
        <v>1</v>
      </c>
      <c r="O1428" s="1">
        <v>44655.783263888887</v>
      </c>
      <c r="P1428" s="1">
        <v>44655.795115740744</v>
      </c>
      <c r="Q1428">
        <v>727</v>
      </c>
      <c r="R1428">
        <v>297</v>
      </c>
      <c r="S1428" t="b">
        <v>0</v>
      </c>
      <c r="T1428" t="s">
        <v>87</v>
      </c>
      <c r="U1428" t="b">
        <v>0</v>
      </c>
      <c r="V1428" t="s">
        <v>88</v>
      </c>
      <c r="W1428" s="1">
        <v>44655.795115740744</v>
      </c>
      <c r="X1428">
        <v>179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92</v>
      </c>
      <c r="AE1428">
        <v>80</v>
      </c>
      <c r="AF1428">
        <v>0</v>
      </c>
      <c r="AG1428">
        <v>4</v>
      </c>
      <c r="AH1428" t="s">
        <v>87</v>
      </c>
      <c r="AI1428" t="s">
        <v>87</v>
      </c>
      <c r="AJ1428" t="s">
        <v>87</v>
      </c>
      <c r="AK1428" t="s">
        <v>87</v>
      </c>
      <c r="AL1428" t="s">
        <v>87</v>
      </c>
      <c r="AM1428" t="s">
        <v>87</v>
      </c>
      <c r="AN1428" t="s">
        <v>87</v>
      </c>
      <c r="AO1428" t="s">
        <v>87</v>
      </c>
      <c r="AP1428" t="s">
        <v>87</v>
      </c>
      <c r="AQ1428" t="s">
        <v>87</v>
      </c>
      <c r="AR1428" t="s">
        <v>87</v>
      </c>
      <c r="AS1428" t="s">
        <v>87</v>
      </c>
      <c r="AT1428" t="s">
        <v>87</v>
      </c>
      <c r="AU1428" t="s">
        <v>87</v>
      </c>
      <c r="AV1428" t="s">
        <v>87</v>
      </c>
      <c r="AW1428" t="s">
        <v>87</v>
      </c>
      <c r="AX1428" t="s">
        <v>87</v>
      </c>
      <c r="AY1428" t="s">
        <v>87</v>
      </c>
      <c r="AZ1428" t="s">
        <v>87</v>
      </c>
      <c r="BA1428" t="s">
        <v>87</v>
      </c>
      <c r="BB1428" t="s">
        <v>87</v>
      </c>
      <c r="BC1428" t="s">
        <v>87</v>
      </c>
      <c r="BD1428" t="s">
        <v>87</v>
      </c>
      <c r="BE1428" t="s">
        <v>87</v>
      </c>
    </row>
    <row r="1429" spans="1:57" x14ac:dyDescent="0.45">
      <c r="A1429" t="s">
        <v>3093</v>
      </c>
      <c r="B1429" t="s">
        <v>79</v>
      </c>
      <c r="C1429" t="s">
        <v>3086</v>
      </c>
      <c r="D1429" t="s">
        <v>81</v>
      </c>
      <c r="E1429" s="2" t="str">
        <f>HYPERLINK("capsilon://?command=openfolder&amp;siteaddress=FAM.docvelocity-na8.net&amp;folderid=FX8C939E9E-23A3-D83E-EA9B-F9E2331EAE89","FX2204803")</f>
        <v>FX2204803</v>
      </c>
      <c r="F1429" t="s">
        <v>19</v>
      </c>
      <c r="G1429" t="s">
        <v>19</v>
      </c>
      <c r="H1429" t="s">
        <v>82</v>
      </c>
      <c r="I1429" t="s">
        <v>3087</v>
      </c>
      <c r="J1429">
        <v>182</v>
      </c>
      <c r="K1429" t="s">
        <v>84</v>
      </c>
      <c r="L1429" t="s">
        <v>85</v>
      </c>
      <c r="M1429" t="s">
        <v>86</v>
      </c>
      <c r="N1429">
        <v>2</v>
      </c>
      <c r="O1429" s="1">
        <v>44655.791307870371</v>
      </c>
      <c r="P1429" s="1">
        <v>44655.876145833332</v>
      </c>
      <c r="Q1429">
        <v>5390</v>
      </c>
      <c r="R1429">
        <v>1940</v>
      </c>
      <c r="S1429" t="b">
        <v>0</v>
      </c>
      <c r="T1429" t="s">
        <v>87</v>
      </c>
      <c r="U1429" t="b">
        <v>1</v>
      </c>
      <c r="V1429" t="s">
        <v>98</v>
      </c>
      <c r="W1429" s="1">
        <v>44655.805011574077</v>
      </c>
      <c r="X1429">
        <v>1181</v>
      </c>
      <c r="Y1429">
        <v>158</v>
      </c>
      <c r="Z1429">
        <v>0</v>
      </c>
      <c r="AA1429">
        <v>158</v>
      </c>
      <c r="AB1429">
        <v>0</v>
      </c>
      <c r="AC1429">
        <v>17</v>
      </c>
      <c r="AD1429">
        <v>24</v>
      </c>
      <c r="AE1429">
        <v>0</v>
      </c>
      <c r="AF1429">
        <v>0</v>
      </c>
      <c r="AG1429">
        <v>0</v>
      </c>
      <c r="AH1429" t="s">
        <v>299</v>
      </c>
      <c r="AI1429" s="1">
        <v>44655.876145833332</v>
      </c>
      <c r="AJ1429">
        <v>759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24</v>
      </c>
      <c r="AQ1429">
        <v>0</v>
      </c>
      <c r="AR1429">
        <v>0</v>
      </c>
      <c r="AS1429">
        <v>0</v>
      </c>
      <c r="AT1429" t="s">
        <v>87</v>
      </c>
      <c r="AU1429" t="s">
        <v>87</v>
      </c>
      <c r="AV1429" t="s">
        <v>87</v>
      </c>
      <c r="AW1429" t="s">
        <v>87</v>
      </c>
      <c r="AX1429" t="s">
        <v>87</v>
      </c>
      <c r="AY1429" t="s">
        <v>87</v>
      </c>
      <c r="AZ1429" t="s">
        <v>87</v>
      </c>
      <c r="BA1429" t="s">
        <v>87</v>
      </c>
      <c r="BB1429" t="s">
        <v>87</v>
      </c>
      <c r="BC1429" t="s">
        <v>87</v>
      </c>
      <c r="BD1429" t="s">
        <v>87</v>
      </c>
      <c r="BE1429" t="s">
        <v>87</v>
      </c>
    </row>
    <row r="1430" spans="1:57" x14ac:dyDescent="0.45">
      <c r="A1430" t="s">
        <v>3094</v>
      </c>
      <c r="B1430" t="s">
        <v>79</v>
      </c>
      <c r="C1430" t="s">
        <v>546</v>
      </c>
      <c r="D1430" t="s">
        <v>81</v>
      </c>
      <c r="E1430" s="2" t="str">
        <f>HYPERLINK("capsilon://?command=openfolder&amp;siteaddress=FAM.docvelocity-na8.net&amp;folderid=FXC687A6B5-43A7-D9A5-531D-2B021588F2EA","FX2204330")</f>
        <v>FX2204330</v>
      </c>
      <c r="F1430" t="s">
        <v>19</v>
      </c>
      <c r="G1430" t="s">
        <v>19</v>
      </c>
      <c r="H1430" t="s">
        <v>82</v>
      </c>
      <c r="I1430" t="s">
        <v>3089</v>
      </c>
      <c r="J1430">
        <v>312</v>
      </c>
      <c r="K1430" t="s">
        <v>84</v>
      </c>
      <c r="L1430" t="s">
        <v>85</v>
      </c>
      <c r="M1430" t="s">
        <v>86</v>
      </c>
      <c r="N1430">
        <v>2</v>
      </c>
      <c r="O1430" s="1">
        <v>44655.793993055559</v>
      </c>
      <c r="P1430" s="1">
        <v>44655.905659722222</v>
      </c>
      <c r="Q1430">
        <v>5308</v>
      </c>
      <c r="R1430">
        <v>4340</v>
      </c>
      <c r="S1430" t="b">
        <v>0</v>
      </c>
      <c r="T1430" t="s">
        <v>87</v>
      </c>
      <c r="U1430" t="b">
        <v>1</v>
      </c>
      <c r="V1430" t="s">
        <v>245</v>
      </c>
      <c r="W1430" s="1">
        <v>44655.842638888891</v>
      </c>
      <c r="X1430">
        <v>1674</v>
      </c>
      <c r="Y1430">
        <v>249</v>
      </c>
      <c r="Z1430">
        <v>0</v>
      </c>
      <c r="AA1430">
        <v>249</v>
      </c>
      <c r="AB1430">
        <v>5</v>
      </c>
      <c r="AC1430">
        <v>29</v>
      </c>
      <c r="AD1430">
        <v>63</v>
      </c>
      <c r="AE1430">
        <v>0</v>
      </c>
      <c r="AF1430">
        <v>0</v>
      </c>
      <c r="AG1430">
        <v>0</v>
      </c>
      <c r="AH1430" t="s">
        <v>299</v>
      </c>
      <c r="AI1430" s="1">
        <v>44655.905659722222</v>
      </c>
      <c r="AJ1430">
        <v>2549</v>
      </c>
      <c r="AK1430">
        <v>2</v>
      </c>
      <c r="AL1430">
        <v>0</v>
      </c>
      <c r="AM1430">
        <v>2</v>
      </c>
      <c r="AN1430">
        <v>0</v>
      </c>
      <c r="AO1430">
        <v>2</v>
      </c>
      <c r="AP1430">
        <v>61</v>
      </c>
      <c r="AQ1430">
        <v>0</v>
      </c>
      <c r="AR1430">
        <v>0</v>
      </c>
      <c r="AS1430">
        <v>0</v>
      </c>
      <c r="AT1430" t="s">
        <v>87</v>
      </c>
      <c r="AU1430" t="s">
        <v>87</v>
      </c>
      <c r="AV1430" t="s">
        <v>87</v>
      </c>
      <c r="AW1430" t="s">
        <v>87</v>
      </c>
      <c r="AX1430" t="s">
        <v>87</v>
      </c>
      <c r="AY1430" t="s">
        <v>87</v>
      </c>
      <c r="AZ1430" t="s">
        <v>87</v>
      </c>
      <c r="BA1430" t="s">
        <v>87</v>
      </c>
      <c r="BB1430" t="s">
        <v>87</v>
      </c>
      <c r="BC1430" t="s">
        <v>87</v>
      </c>
      <c r="BD1430" t="s">
        <v>87</v>
      </c>
      <c r="BE1430" t="s">
        <v>87</v>
      </c>
    </row>
    <row r="1431" spans="1:57" x14ac:dyDescent="0.45">
      <c r="A1431" t="s">
        <v>3095</v>
      </c>
      <c r="B1431" t="s">
        <v>79</v>
      </c>
      <c r="C1431" t="s">
        <v>3091</v>
      </c>
      <c r="D1431" t="s">
        <v>81</v>
      </c>
      <c r="E1431" s="2" t="str">
        <f>HYPERLINK("capsilon://?command=openfolder&amp;siteaddress=FAM.docvelocity-na8.net&amp;folderid=FX39D063FE-FCEE-8560-141A-8178E419272B","FX22041112")</f>
        <v>FX22041112</v>
      </c>
      <c r="F1431" t="s">
        <v>19</v>
      </c>
      <c r="G1431" t="s">
        <v>19</v>
      </c>
      <c r="H1431" t="s">
        <v>82</v>
      </c>
      <c r="I1431" t="s">
        <v>3092</v>
      </c>
      <c r="J1431">
        <v>144</v>
      </c>
      <c r="K1431" t="s">
        <v>84</v>
      </c>
      <c r="L1431" t="s">
        <v>85</v>
      </c>
      <c r="M1431" t="s">
        <v>86</v>
      </c>
      <c r="N1431">
        <v>2</v>
      </c>
      <c r="O1431" s="1">
        <v>44655.795960648145</v>
      </c>
      <c r="P1431" s="1">
        <v>44655.897430555553</v>
      </c>
      <c r="Q1431">
        <v>6397</v>
      </c>
      <c r="R1431">
        <v>2370</v>
      </c>
      <c r="S1431" t="b">
        <v>0</v>
      </c>
      <c r="T1431" t="s">
        <v>87</v>
      </c>
      <c r="U1431" t="b">
        <v>1</v>
      </c>
      <c r="V1431" t="s">
        <v>322</v>
      </c>
      <c r="W1431" s="1">
        <v>44655.845914351848</v>
      </c>
      <c r="X1431">
        <v>1181</v>
      </c>
      <c r="Y1431">
        <v>120</v>
      </c>
      <c r="Z1431">
        <v>0</v>
      </c>
      <c r="AA1431">
        <v>120</v>
      </c>
      <c r="AB1431">
        <v>0</v>
      </c>
      <c r="AC1431">
        <v>26</v>
      </c>
      <c r="AD1431">
        <v>24</v>
      </c>
      <c r="AE1431">
        <v>0</v>
      </c>
      <c r="AF1431">
        <v>0</v>
      </c>
      <c r="AG1431">
        <v>0</v>
      </c>
      <c r="AH1431" t="s">
        <v>240</v>
      </c>
      <c r="AI1431" s="1">
        <v>44655.897430555553</v>
      </c>
      <c r="AJ1431">
        <v>1081</v>
      </c>
      <c r="AK1431">
        <v>6</v>
      </c>
      <c r="AL1431">
        <v>0</v>
      </c>
      <c r="AM1431">
        <v>6</v>
      </c>
      <c r="AN1431">
        <v>0</v>
      </c>
      <c r="AO1431">
        <v>6</v>
      </c>
      <c r="AP1431">
        <v>18</v>
      </c>
      <c r="AQ1431">
        <v>0</v>
      </c>
      <c r="AR1431">
        <v>0</v>
      </c>
      <c r="AS1431">
        <v>0</v>
      </c>
      <c r="AT1431" t="s">
        <v>87</v>
      </c>
      <c r="AU1431" t="s">
        <v>87</v>
      </c>
      <c r="AV1431" t="s">
        <v>87</v>
      </c>
      <c r="AW1431" t="s">
        <v>87</v>
      </c>
      <c r="AX1431" t="s">
        <v>87</v>
      </c>
      <c r="AY1431" t="s">
        <v>87</v>
      </c>
      <c r="AZ1431" t="s">
        <v>87</v>
      </c>
      <c r="BA1431" t="s">
        <v>87</v>
      </c>
      <c r="BB1431" t="s">
        <v>87</v>
      </c>
      <c r="BC1431" t="s">
        <v>87</v>
      </c>
      <c r="BD1431" t="s">
        <v>87</v>
      </c>
      <c r="BE1431" t="s">
        <v>87</v>
      </c>
    </row>
    <row r="1432" spans="1:57" x14ac:dyDescent="0.45">
      <c r="A1432" t="s">
        <v>3096</v>
      </c>
      <c r="B1432" t="s">
        <v>79</v>
      </c>
      <c r="C1432" t="s">
        <v>1435</v>
      </c>
      <c r="D1432" t="s">
        <v>81</v>
      </c>
      <c r="E1432" s="2" t="str">
        <f>HYPERLINK("capsilon://?command=openfolder&amp;siteaddress=FAM.docvelocity-na8.net&amp;folderid=FXA139587E-3E32-9A40-F849-716F8A071F9E","FX220312353")</f>
        <v>FX220312353</v>
      </c>
      <c r="F1432" t="s">
        <v>19</v>
      </c>
      <c r="G1432" t="s">
        <v>19</v>
      </c>
      <c r="H1432" t="s">
        <v>82</v>
      </c>
      <c r="I1432" t="s">
        <v>3097</v>
      </c>
      <c r="J1432">
        <v>316</v>
      </c>
      <c r="K1432" t="s">
        <v>84</v>
      </c>
      <c r="L1432" t="s">
        <v>85</v>
      </c>
      <c r="M1432" t="s">
        <v>86</v>
      </c>
      <c r="N1432">
        <v>1</v>
      </c>
      <c r="O1432" s="1">
        <v>44655.796041666668</v>
      </c>
      <c r="P1432" s="1">
        <v>44655.802662037036</v>
      </c>
      <c r="Q1432">
        <v>188</v>
      </c>
      <c r="R1432">
        <v>384</v>
      </c>
      <c r="S1432" t="b">
        <v>0</v>
      </c>
      <c r="T1432" t="s">
        <v>87</v>
      </c>
      <c r="U1432" t="b">
        <v>0</v>
      </c>
      <c r="V1432" t="s">
        <v>88</v>
      </c>
      <c r="W1432" s="1">
        <v>44655.802662037036</v>
      </c>
      <c r="X1432">
        <v>346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316</v>
      </c>
      <c r="AE1432">
        <v>299</v>
      </c>
      <c r="AF1432">
        <v>0</v>
      </c>
      <c r="AG1432">
        <v>9</v>
      </c>
      <c r="AH1432" t="s">
        <v>87</v>
      </c>
      <c r="AI1432" t="s">
        <v>87</v>
      </c>
      <c r="AJ1432" t="s">
        <v>87</v>
      </c>
      <c r="AK1432" t="s">
        <v>87</v>
      </c>
      <c r="AL1432" t="s">
        <v>87</v>
      </c>
      <c r="AM1432" t="s">
        <v>87</v>
      </c>
      <c r="AN1432" t="s">
        <v>87</v>
      </c>
      <c r="AO1432" t="s">
        <v>87</v>
      </c>
      <c r="AP1432" t="s">
        <v>87</v>
      </c>
      <c r="AQ1432" t="s">
        <v>87</v>
      </c>
      <c r="AR1432" t="s">
        <v>87</v>
      </c>
      <c r="AS1432" t="s">
        <v>87</v>
      </c>
      <c r="AT1432" t="s">
        <v>87</v>
      </c>
      <c r="AU1432" t="s">
        <v>87</v>
      </c>
      <c r="AV1432" t="s">
        <v>87</v>
      </c>
      <c r="AW1432" t="s">
        <v>87</v>
      </c>
      <c r="AX1432" t="s">
        <v>87</v>
      </c>
      <c r="AY1432" t="s">
        <v>87</v>
      </c>
      <c r="AZ1432" t="s">
        <v>87</v>
      </c>
      <c r="BA1432" t="s">
        <v>87</v>
      </c>
      <c r="BB1432" t="s">
        <v>87</v>
      </c>
      <c r="BC1432" t="s">
        <v>87</v>
      </c>
      <c r="BD1432" t="s">
        <v>87</v>
      </c>
      <c r="BE1432" t="s">
        <v>87</v>
      </c>
    </row>
    <row r="1433" spans="1:57" x14ac:dyDescent="0.45">
      <c r="A1433" t="s">
        <v>3098</v>
      </c>
      <c r="B1433" t="s">
        <v>79</v>
      </c>
      <c r="C1433" t="s">
        <v>1435</v>
      </c>
      <c r="D1433" t="s">
        <v>81</v>
      </c>
      <c r="E1433" s="2" t="str">
        <f>HYPERLINK("capsilon://?command=openfolder&amp;siteaddress=FAM.docvelocity-na8.net&amp;folderid=FXA139587E-3E32-9A40-F849-716F8A071F9E","FX220312353")</f>
        <v>FX220312353</v>
      </c>
      <c r="F1433" t="s">
        <v>19</v>
      </c>
      <c r="G1433" t="s">
        <v>19</v>
      </c>
      <c r="H1433" t="s">
        <v>82</v>
      </c>
      <c r="I1433" t="s">
        <v>3097</v>
      </c>
      <c r="J1433">
        <v>464</v>
      </c>
      <c r="K1433" t="s">
        <v>84</v>
      </c>
      <c r="L1433" t="s">
        <v>85</v>
      </c>
      <c r="M1433" t="s">
        <v>86</v>
      </c>
      <c r="N1433">
        <v>2</v>
      </c>
      <c r="O1433" s="1">
        <v>44655.803761574076</v>
      </c>
      <c r="P1433" s="1">
        <v>44655.920092592591</v>
      </c>
      <c r="Q1433">
        <v>4866</v>
      </c>
      <c r="R1433">
        <v>5185</v>
      </c>
      <c r="S1433" t="b">
        <v>0</v>
      </c>
      <c r="T1433" t="s">
        <v>87</v>
      </c>
      <c r="U1433" t="b">
        <v>1</v>
      </c>
      <c r="V1433" t="s">
        <v>351</v>
      </c>
      <c r="W1433" s="1">
        <v>44655.875972222224</v>
      </c>
      <c r="X1433">
        <v>3059</v>
      </c>
      <c r="Y1433">
        <v>502</v>
      </c>
      <c r="Z1433">
        <v>0</v>
      </c>
      <c r="AA1433">
        <v>502</v>
      </c>
      <c r="AB1433">
        <v>0</v>
      </c>
      <c r="AC1433">
        <v>124</v>
      </c>
      <c r="AD1433">
        <v>-38</v>
      </c>
      <c r="AE1433">
        <v>0</v>
      </c>
      <c r="AF1433">
        <v>0</v>
      </c>
      <c r="AG1433">
        <v>0</v>
      </c>
      <c r="AH1433" t="s">
        <v>240</v>
      </c>
      <c r="AI1433" s="1">
        <v>44655.920092592591</v>
      </c>
      <c r="AJ1433">
        <v>1957</v>
      </c>
      <c r="AK1433">
        <v>17</v>
      </c>
      <c r="AL1433">
        <v>0</v>
      </c>
      <c r="AM1433">
        <v>17</v>
      </c>
      <c r="AN1433">
        <v>0</v>
      </c>
      <c r="AO1433">
        <v>18</v>
      </c>
      <c r="AP1433">
        <v>-55</v>
      </c>
      <c r="AQ1433">
        <v>0</v>
      </c>
      <c r="AR1433">
        <v>0</v>
      </c>
      <c r="AS1433">
        <v>0</v>
      </c>
      <c r="AT1433" t="s">
        <v>87</v>
      </c>
      <c r="AU1433" t="s">
        <v>87</v>
      </c>
      <c r="AV1433" t="s">
        <v>87</v>
      </c>
      <c r="AW1433" t="s">
        <v>87</v>
      </c>
      <c r="AX1433" t="s">
        <v>87</v>
      </c>
      <c r="AY1433" t="s">
        <v>87</v>
      </c>
      <c r="AZ1433" t="s">
        <v>87</v>
      </c>
      <c r="BA1433" t="s">
        <v>87</v>
      </c>
      <c r="BB1433" t="s">
        <v>87</v>
      </c>
      <c r="BC1433" t="s">
        <v>87</v>
      </c>
      <c r="BD1433" t="s">
        <v>87</v>
      </c>
      <c r="BE1433" t="s">
        <v>87</v>
      </c>
    </row>
    <row r="1434" spans="1:57" x14ac:dyDescent="0.45">
      <c r="A1434" t="s">
        <v>3099</v>
      </c>
      <c r="B1434" t="s">
        <v>79</v>
      </c>
      <c r="C1434" t="s">
        <v>3100</v>
      </c>
      <c r="D1434" t="s">
        <v>81</v>
      </c>
      <c r="E1434" s="2" t="str">
        <f>HYPERLINK("capsilon://?command=openfolder&amp;siteaddress=FAM.docvelocity-na8.net&amp;folderid=FX226CA011-9817-721A-4032-73C528B76AAD","FX22041014")</f>
        <v>FX22041014</v>
      </c>
      <c r="F1434" t="s">
        <v>19</v>
      </c>
      <c r="G1434" t="s">
        <v>19</v>
      </c>
      <c r="H1434" t="s">
        <v>82</v>
      </c>
      <c r="I1434" t="s">
        <v>3101</v>
      </c>
      <c r="J1434">
        <v>162</v>
      </c>
      <c r="K1434" t="s">
        <v>84</v>
      </c>
      <c r="L1434" t="s">
        <v>85</v>
      </c>
      <c r="M1434" t="s">
        <v>86</v>
      </c>
      <c r="N1434">
        <v>1</v>
      </c>
      <c r="O1434" s="1">
        <v>44655.804375</v>
      </c>
      <c r="P1434" s="1">
        <v>44655.810266203705</v>
      </c>
      <c r="Q1434">
        <v>377</v>
      </c>
      <c r="R1434">
        <v>132</v>
      </c>
      <c r="S1434" t="b">
        <v>0</v>
      </c>
      <c r="T1434" t="s">
        <v>87</v>
      </c>
      <c r="U1434" t="b">
        <v>0</v>
      </c>
      <c r="V1434" t="s">
        <v>88</v>
      </c>
      <c r="W1434" s="1">
        <v>44655.810266203705</v>
      </c>
      <c r="X1434">
        <v>132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162</v>
      </c>
      <c r="AE1434">
        <v>150</v>
      </c>
      <c r="AF1434">
        <v>0</v>
      </c>
      <c r="AG1434">
        <v>3</v>
      </c>
      <c r="AH1434" t="s">
        <v>87</v>
      </c>
      <c r="AI1434" t="s">
        <v>87</v>
      </c>
      <c r="AJ1434" t="s">
        <v>87</v>
      </c>
      <c r="AK1434" t="s">
        <v>87</v>
      </c>
      <c r="AL1434" t="s">
        <v>87</v>
      </c>
      <c r="AM1434" t="s">
        <v>87</v>
      </c>
      <c r="AN1434" t="s">
        <v>87</v>
      </c>
      <c r="AO1434" t="s">
        <v>87</v>
      </c>
      <c r="AP1434" t="s">
        <v>87</v>
      </c>
      <c r="AQ1434" t="s">
        <v>87</v>
      </c>
      <c r="AR1434" t="s">
        <v>87</v>
      </c>
      <c r="AS1434" t="s">
        <v>87</v>
      </c>
      <c r="AT1434" t="s">
        <v>87</v>
      </c>
      <c r="AU1434" t="s">
        <v>87</v>
      </c>
      <c r="AV1434" t="s">
        <v>87</v>
      </c>
      <c r="AW1434" t="s">
        <v>87</v>
      </c>
      <c r="AX1434" t="s">
        <v>87</v>
      </c>
      <c r="AY1434" t="s">
        <v>87</v>
      </c>
      <c r="AZ1434" t="s">
        <v>87</v>
      </c>
      <c r="BA1434" t="s">
        <v>87</v>
      </c>
      <c r="BB1434" t="s">
        <v>87</v>
      </c>
      <c r="BC1434" t="s">
        <v>87</v>
      </c>
      <c r="BD1434" t="s">
        <v>87</v>
      </c>
      <c r="BE1434" t="s">
        <v>87</v>
      </c>
    </row>
    <row r="1435" spans="1:57" x14ac:dyDescent="0.45">
      <c r="A1435" t="s">
        <v>3102</v>
      </c>
      <c r="B1435" t="s">
        <v>79</v>
      </c>
      <c r="C1435" t="s">
        <v>3100</v>
      </c>
      <c r="D1435" t="s">
        <v>81</v>
      </c>
      <c r="E1435" s="2" t="str">
        <f>HYPERLINK("capsilon://?command=openfolder&amp;siteaddress=FAM.docvelocity-na8.net&amp;folderid=FX226CA011-9817-721A-4032-73C528B76AAD","FX22041014")</f>
        <v>FX22041014</v>
      </c>
      <c r="F1435" t="s">
        <v>19</v>
      </c>
      <c r="G1435" t="s">
        <v>19</v>
      </c>
      <c r="H1435" t="s">
        <v>82</v>
      </c>
      <c r="I1435" t="s">
        <v>3101</v>
      </c>
      <c r="J1435">
        <v>186</v>
      </c>
      <c r="K1435" t="s">
        <v>84</v>
      </c>
      <c r="L1435" t="s">
        <v>85</v>
      </c>
      <c r="M1435" t="s">
        <v>86</v>
      </c>
      <c r="N1435">
        <v>2</v>
      </c>
      <c r="O1435" s="1">
        <v>44655.811018518521</v>
      </c>
      <c r="P1435" s="1">
        <v>44655.914421296293</v>
      </c>
      <c r="Q1435">
        <v>7284</v>
      </c>
      <c r="R1435">
        <v>1650</v>
      </c>
      <c r="S1435" t="b">
        <v>0</v>
      </c>
      <c r="T1435" t="s">
        <v>87</v>
      </c>
      <c r="U1435" t="b">
        <v>1</v>
      </c>
      <c r="V1435" t="s">
        <v>320</v>
      </c>
      <c r="W1435" s="1">
        <v>44655.851689814815</v>
      </c>
      <c r="X1435">
        <v>894</v>
      </c>
      <c r="Y1435">
        <v>159</v>
      </c>
      <c r="Z1435">
        <v>0</v>
      </c>
      <c r="AA1435">
        <v>159</v>
      </c>
      <c r="AB1435">
        <v>0</v>
      </c>
      <c r="AC1435">
        <v>31</v>
      </c>
      <c r="AD1435">
        <v>27</v>
      </c>
      <c r="AE1435">
        <v>0</v>
      </c>
      <c r="AF1435">
        <v>0</v>
      </c>
      <c r="AG1435">
        <v>0</v>
      </c>
      <c r="AH1435" t="s">
        <v>299</v>
      </c>
      <c r="AI1435" s="1">
        <v>44655.914421296293</v>
      </c>
      <c r="AJ1435">
        <v>756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27</v>
      </c>
      <c r="AQ1435">
        <v>0</v>
      </c>
      <c r="AR1435">
        <v>0</v>
      </c>
      <c r="AS1435">
        <v>0</v>
      </c>
      <c r="AT1435" t="s">
        <v>87</v>
      </c>
      <c r="AU1435" t="s">
        <v>87</v>
      </c>
      <c r="AV1435" t="s">
        <v>87</v>
      </c>
      <c r="AW1435" t="s">
        <v>87</v>
      </c>
      <c r="AX1435" t="s">
        <v>87</v>
      </c>
      <c r="AY1435" t="s">
        <v>87</v>
      </c>
      <c r="AZ1435" t="s">
        <v>87</v>
      </c>
      <c r="BA1435" t="s">
        <v>87</v>
      </c>
      <c r="BB1435" t="s">
        <v>87</v>
      </c>
      <c r="BC1435" t="s">
        <v>87</v>
      </c>
      <c r="BD1435" t="s">
        <v>87</v>
      </c>
      <c r="BE1435" t="s">
        <v>87</v>
      </c>
    </row>
    <row r="1436" spans="1:57" x14ac:dyDescent="0.45">
      <c r="A1436" t="s">
        <v>3103</v>
      </c>
      <c r="B1436" t="s">
        <v>79</v>
      </c>
      <c r="C1436" t="s">
        <v>3104</v>
      </c>
      <c r="D1436" t="s">
        <v>81</v>
      </c>
      <c r="E1436" s="2" t="str">
        <f t="shared" ref="E1436:E1443" si="33">HYPERLINK("capsilon://?command=openfolder&amp;siteaddress=FAM.docvelocity-na8.net&amp;folderid=FX6C1EB1DF-8865-9DA3-673F-7A67C30C906E","FX220313042")</f>
        <v>FX220313042</v>
      </c>
      <c r="F1436" t="s">
        <v>19</v>
      </c>
      <c r="G1436" t="s">
        <v>19</v>
      </c>
      <c r="H1436" t="s">
        <v>82</v>
      </c>
      <c r="I1436" t="s">
        <v>3105</v>
      </c>
      <c r="J1436">
        <v>28</v>
      </c>
      <c r="K1436" t="s">
        <v>84</v>
      </c>
      <c r="L1436" t="s">
        <v>85</v>
      </c>
      <c r="M1436" t="s">
        <v>86</v>
      </c>
      <c r="N1436">
        <v>2</v>
      </c>
      <c r="O1436" s="1">
        <v>44655.827118055553</v>
      </c>
      <c r="P1436" s="1">
        <v>44655.965324074074</v>
      </c>
      <c r="Q1436">
        <v>11581</v>
      </c>
      <c r="R1436">
        <v>360</v>
      </c>
      <c r="S1436" t="b">
        <v>0</v>
      </c>
      <c r="T1436" t="s">
        <v>87</v>
      </c>
      <c r="U1436" t="b">
        <v>0</v>
      </c>
      <c r="V1436" t="s">
        <v>315</v>
      </c>
      <c r="W1436" s="1">
        <v>44655.845150462963</v>
      </c>
      <c r="X1436">
        <v>220</v>
      </c>
      <c r="Y1436">
        <v>21</v>
      </c>
      <c r="Z1436">
        <v>0</v>
      </c>
      <c r="AA1436">
        <v>21</v>
      </c>
      <c r="AB1436">
        <v>0</v>
      </c>
      <c r="AC1436">
        <v>0</v>
      </c>
      <c r="AD1436">
        <v>7</v>
      </c>
      <c r="AE1436">
        <v>0</v>
      </c>
      <c r="AF1436">
        <v>0</v>
      </c>
      <c r="AG1436">
        <v>0</v>
      </c>
      <c r="AH1436" t="s">
        <v>240</v>
      </c>
      <c r="AI1436" s="1">
        <v>44655.965324074074</v>
      </c>
      <c r="AJ1436">
        <v>137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7</v>
      </c>
      <c r="AQ1436">
        <v>0</v>
      </c>
      <c r="AR1436">
        <v>0</v>
      </c>
      <c r="AS1436">
        <v>0</v>
      </c>
      <c r="AT1436" t="s">
        <v>87</v>
      </c>
      <c r="AU1436" t="s">
        <v>87</v>
      </c>
      <c r="AV1436" t="s">
        <v>87</v>
      </c>
      <c r="AW1436" t="s">
        <v>87</v>
      </c>
      <c r="AX1436" t="s">
        <v>87</v>
      </c>
      <c r="AY1436" t="s">
        <v>87</v>
      </c>
      <c r="AZ1436" t="s">
        <v>87</v>
      </c>
      <c r="BA1436" t="s">
        <v>87</v>
      </c>
      <c r="BB1436" t="s">
        <v>87</v>
      </c>
      <c r="BC1436" t="s">
        <v>87</v>
      </c>
      <c r="BD1436" t="s">
        <v>87</v>
      </c>
      <c r="BE1436" t="s">
        <v>87</v>
      </c>
    </row>
    <row r="1437" spans="1:57" x14ac:dyDescent="0.45">
      <c r="A1437" t="s">
        <v>3106</v>
      </c>
      <c r="B1437" t="s">
        <v>79</v>
      </c>
      <c r="C1437" t="s">
        <v>3104</v>
      </c>
      <c r="D1437" t="s">
        <v>81</v>
      </c>
      <c r="E1437" s="2" t="str">
        <f t="shared" si="33"/>
        <v>FX220313042</v>
      </c>
      <c r="F1437" t="s">
        <v>19</v>
      </c>
      <c r="G1437" t="s">
        <v>19</v>
      </c>
      <c r="H1437" t="s">
        <v>82</v>
      </c>
      <c r="I1437" t="s">
        <v>3107</v>
      </c>
      <c r="J1437">
        <v>28</v>
      </c>
      <c r="K1437" t="s">
        <v>84</v>
      </c>
      <c r="L1437" t="s">
        <v>85</v>
      </c>
      <c r="M1437" t="s">
        <v>86</v>
      </c>
      <c r="N1437">
        <v>2</v>
      </c>
      <c r="O1437" s="1">
        <v>44655.827175925922</v>
      </c>
      <c r="P1437" s="1">
        <v>44655.966967592591</v>
      </c>
      <c r="Q1437">
        <v>11683</v>
      </c>
      <c r="R1437">
        <v>395</v>
      </c>
      <c r="S1437" t="b">
        <v>0</v>
      </c>
      <c r="T1437" t="s">
        <v>87</v>
      </c>
      <c r="U1437" t="b">
        <v>0</v>
      </c>
      <c r="V1437" t="s">
        <v>245</v>
      </c>
      <c r="W1437" s="1">
        <v>44655.845590277779</v>
      </c>
      <c r="X1437">
        <v>254</v>
      </c>
      <c r="Y1437">
        <v>21</v>
      </c>
      <c r="Z1437">
        <v>0</v>
      </c>
      <c r="AA1437">
        <v>21</v>
      </c>
      <c r="AB1437">
        <v>0</v>
      </c>
      <c r="AC1437">
        <v>0</v>
      </c>
      <c r="AD1437">
        <v>7</v>
      </c>
      <c r="AE1437">
        <v>0</v>
      </c>
      <c r="AF1437">
        <v>0</v>
      </c>
      <c r="AG1437">
        <v>0</v>
      </c>
      <c r="AH1437" t="s">
        <v>240</v>
      </c>
      <c r="AI1437" s="1">
        <v>44655.966967592591</v>
      </c>
      <c r="AJ1437">
        <v>141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7</v>
      </c>
      <c r="AQ1437">
        <v>0</v>
      </c>
      <c r="AR1437">
        <v>0</v>
      </c>
      <c r="AS1437">
        <v>0</v>
      </c>
      <c r="AT1437" t="s">
        <v>87</v>
      </c>
      <c r="AU1437" t="s">
        <v>87</v>
      </c>
      <c r="AV1437" t="s">
        <v>87</v>
      </c>
      <c r="AW1437" t="s">
        <v>87</v>
      </c>
      <c r="AX1437" t="s">
        <v>87</v>
      </c>
      <c r="AY1437" t="s">
        <v>87</v>
      </c>
      <c r="AZ1437" t="s">
        <v>87</v>
      </c>
      <c r="BA1437" t="s">
        <v>87</v>
      </c>
      <c r="BB1437" t="s">
        <v>87</v>
      </c>
      <c r="BC1437" t="s">
        <v>87</v>
      </c>
      <c r="BD1437" t="s">
        <v>87</v>
      </c>
      <c r="BE1437" t="s">
        <v>87</v>
      </c>
    </row>
    <row r="1438" spans="1:57" x14ac:dyDescent="0.45">
      <c r="A1438" t="s">
        <v>3108</v>
      </c>
      <c r="B1438" t="s">
        <v>79</v>
      </c>
      <c r="C1438" t="s">
        <v>3104</v>
      </c>
      <c r="D1438" t="s">
        <v>81</v>
      </c>
      <c r="E1438" s="2" t="str">
        <f t="shared" si="33"/>
        <v>FX220313042</v>
      </c>
      <c r="F1438" t="s">
        <v>19</v>
      </c>
      <c r="G1438" t="s">
        <v>19</v>
      </c>
      <c r="H1438" t="s">
        <v>82</v>
      </c>
      <c r="I1438" t="s">
        <v>3109</v>
      </c>
      <c r="J1438">
        <v>64</v>
      </c>
      <c r="K1438" t="s">
        <v>84</v>
      </c>
      <c r="L1438" t="s">
        <v>85</v>
      </c>
      <c r="M1438" t="s">
        <v>86</v>
      </c>
      <c r="N1438">
        <v>2</v>
      </c>
      <c r="O1438" s="1">
        <v>44655.827407407407</v>
      </c>
      <c r="P1438" s="1">
        <v>44655.972337962965</v>
      </c>
      <c r="Q1438">
        <v>11586</v>
      </c>
      <c r="R1438">
        <v>936</v>
      </c>
      <c r="S1438" t="b">
        <v>0</v>
      </c>
      <c r="T1438" t="s">
        <v>87</v>
      </c>
      <c r="U1438" t="b">
        <v>0</v>
      </c>
      <c r="V1438" t="s">
        <v>315</v>
      </c>
      <c r="W1438" s="1">
        <v>44655.850624999999</v>
      </c>
      <c r="X1438">
        <v>472</v>
      </c>
      <c r="Y1438">
        <v>44</v>
      </c>
      <c r="Z1438">
        <v>0</v>
      </c>
      <c r="AA1438">
        <v>44</v>
      </c>
      <c r="AB1438">
        <v>0</v>
      </c>
      <c r="AC1438">
        <v>31</v>
      </c>
      <c r="AD1438">
        <v>20</v>
      </c>
      <c r="AE1438">
        <v>0</v>
      </c>
      <c r="AF1438">
        <v>0</v>
      </c>
      <c r="AG1438">
        <v>0</v>
      </c>
      <c r="AH1438" t="s">
        <v>240</v>
      </c>
      <c r="AI1438" s="1">
        <v>44655.972337962965</v>
      </c>
      <c r="AJ1438">
        <v>464</v>
      </c>
      <c r="AK1438">
        <v>15</v>
      </c>
      <c r="AL1438">
        <v>0</v>
      </c>
      <c r="AM1438">
        <v>15</v>
      </c>
      <c r="AN1438">
        <v>0</v>
      </c>
      <c r="AO1438">
        <v>11</v>
      </c>
      <c r="AP1438">
        <v>5</v>
      </c>
      <c r="AQ1438">
        <v>0</v>
      </c>
      <c r="AR1438">
        <v>0</v>
      </c>
      <c r="AS1438">
        <v>0</v>
      </c>
      <c r="AT1438" t="s">
        <v>87</v>
      </c>
      <c r="AU1438" t="s">
        <v>87</v>
      </c>
      <c r="AV1438" t="s">
        <v>87</v>
      </c>
      <c r="AW1438" t="s">
        <v>87</v>
      </c>
      <c r="AX1438" t="s">
        <v>87</v>
      </c>
      <c r="AY1438" t="s">
        <v>87</v>
      </c>
      <c r="AZ1438" t="s">
        <v>87</v>
      </c>
      <c r="BA1438" t="s">
        <v>87</v>
      </c>
      <c r="BB1438" t="s">
        <v>87</v>
      </c>
      <c r="BC1438" t="s">
        <v>87</v>
      </c>
      <c r="BD1438" t="s">
        <v>87</v>
      </c>
      <c r="BE1438" t="s">
        <v>87</v>
      </c>
    </row>
    <row r="1439" spans="1:57" x14ac:dyDescent="0.45">
      <c r="A1439" t="s">
        <v>3110</v>
      </c>
      <c r="B1439" t="s">
        <v>79</v>
      </c>
      <c r="C1439" t="s">
        <v>3104</v>
      </c>
      <c r="D1439" t="s">
        <v>81</v>
      </c>
      <c r="E1439" s="2" t="str">
        <f t="shared" si="33"/>
        <v>FX220313042</v>
      </c>
      <c r="F1439" t="s">
        <v>19</v>
      </c>
      <c r="G1439" t="s">
        <v>19</v>
      </c>
      <c r="H1439" t="s">
        <v>82</v>
      </c>
      <c r="I1439" t="s">
        <v>3111</v>
      </c>
      <c r="J1439">
        <v>305</v>
      </c>
      <c r="K1439" t="s">
        <v>84</v>
      </c>
      <c r="L1439" t="s">
        <v>85</v>
      </c>
      <c r="M1439" t="s">
        <v>86</v>
      </c>
      <c r="N1439">
        <v>1</v>
      </c>
      <c r="O1439" s="1">
        <v>44655.827893518515</v>
      </c>
      <c r="P1439" s="1">
        <v>44655.850046296298</v>
      </c>
      <c r="Q1439">
        <v>1530</v>
      </c>
      <c r="R1439">
        <v>384</v>
      </c>
      <c r="S1439" t="b">
        <v>0</v>
      </c>
      <c r="T1439" t="s">
        <v>87</v>
      </c>
      <c r="U1439" t="b">
        <v>0</v>
      </c>
      <c r="V1439" t="s">
        <v>245</v>
      </c>
      <c r="W1439" s="1">
        <v>44655.850046296298</v>
      </c>
      <c r="X1439">
        <v>384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305</v>
      </c>
      <c r="AE1439">
        <v>300</v>
      </c>
      <c r="AF1439">
        <v>0</v>
      </c>
      <c r="AG1439">
        <v>6</v>
      </c>
      <c r="AH1439" t="s">
        <v>87</v>
      </c>
      <c r="AI1439" t="s">
        <v>87</v>
      </c>
      <c r="AJ1439" t="s">
        <v>87</v>
      </c>
      <c r="AK1439" t="s">
        <v>87</v>
      </c>
      <c r="AL1439" t="s">
        <v>87</v>
      </c>
      <c r="AM1439" t="s">
        <v>87</v>
      </c>
      <c r="AN1439" t="s">
        <v>87</v>
      </c>
      <c r="AO1439" t="s">
        <v>87</v>
      </c>
      <c r="AP1439" t="s">
        <v>87</v>
      </c>
      <c r="AQ1439" t="s">
        <v>87</v>
      </c>
      <c r="AR1439" t="s">
        <v>87</v>
      </c>
      <c r="AS1439" t="s">
        <v>87</v>
      </c>
      <c r="AT1439" t="s">
        <v>87</v>
      </c>
      <c r="AU1439" t="s">
        <v>87</v>
      </c>
      <c r="AV1439" t="s">
        <v>87</v>
      </c>
      <c r="AW1439" t="s">
        <v>87</v>
      </c>
      <c r="AX1439" t="s">
        <v>87</v>
      </c>
      <c r="AY1439" t="s">
        <v>87</v>
      </c>
      <c r="AZ1439" t="s">
        <v>87</v>
      </c>
      <c r="BA1439" t="s">
        <v>87</v>
      </c>
      <c r="BB1439" t="s">
        <v>87</v>
      </c>
      <c r="BC1439" t="s">
        <v>87</v>
      </c>
      <c r="BD1439" t="s">
        <v>87</v>
      </c>
      <c r="BE1439" t="s">
        <v>87</v>
      </c>
    </row>
    <row r="1440" spans="1:57" x14ac:dyDescent="0.45">
      <c r="A1440" t="s">
        <v>3112</v>
      </c>
      <c r="B1440" t="s">
        <v>79</v>
      </c>
      <c r="C1440" t="s">
        <v>3104</v>
      </c>
      <c r="D1440" t="s">
        <v>81</v>
      </c>
      <c r="E1440" s="2" t="str">
        <f t="shared" si="33"/>
        <v>FX220313042</v>
      </c>
      <c r="F1440" t="s">
        <v>19</v>
      </c>
      <c r="G1440" t="s">
        <v>19</v>
      </c>
      <c r="H1440" t="s">
        <v>82</v>
      </c>
      <c r="I1440" t="s">
        <v>3113</v>
      </c>
      <c r="J1440">
        <v>28</v>
      </c>
      <c r="K1440" t="s">
        <v>84</v>
      </c>
      <c r="L1440" t="s">
        <v>85</v>
      </c>
      <c r="M1440" t="s">
        <v>86</v>
      </c>
      <c r="N1440">
        <v>2</v>
      </c>
      <c r="O1440" s="1">
        <v>44655.827997685185</v>
      </c>
      <c r="P1440" s="1">
        <v>44655.973599537036</v>
      </c>
      <c r="Q1440">
        <v>12301</v>
      </c>
      <c r="R1440">
        <v>279</v>
      </c>
      <c r="S1440" t="b">
        <v>0</v>
      </c>
      <c r="T1440" t="s">
        <v>87</v>
      </c>
      <c r="U1440" t="b">
        <v>0</v>
      </c>
      <c r="V1440" t="s">
        <v>322</v>
      </c>
      <c r="W1440" s="1">
        <v>44655.847905092596</v>
      </c>
      <c r="X1440">
        <v>171</v>
      </c>
      <c r="Y1440">
        <v>21</v>
      </c>
      <c r="Z1440">
        <v>0</v>
      </c>
      <c r="AA1440">
        <v>21</v>
      </c>
      <c r="AB1440">
        <v>0</v>
      </c>
      <c r="AC1440">
        <v>0</v>
      </c>
      <c r="AD1440">
        <v>7</v>
      </c>
      <c r="AE1440">
        <v>0</v>
      </c>
      <c r="AF1440">
        <v>0</v>
      </c>
      <c r="AG1440">
        <v>0</v>
      </c>
      <c r="AH1440" t="s">
        <v>240</v>
      </c>
      <c r="AI1440" s="1">
        <v>44655.973599537036</v>
      </c>
      <c r="AJ1440">
        <v>108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7</v>
      </c>
      <c r="AQ1440">
        <v>0</v>
      </c>
      <c r="AR1440">
        <v>0</v>
      </c>
      <c r="AS1440">
        <v>0</v>
      </c>
      <c r="AT1440" t="s">
        <v>87</v>
      </c>
      <c r="AU1440" t="s">
        <v>87</v>
      </c>
      <c r="AV1440" t="s">
        <v>87</v>
      </c>
      <c r="AW1440" t="s">
        <v>87</v>
      </c>
      <c r="AX1440" t="s">
        <v>87</v>
      </c>
      <c r="AY1440" t="s">
        <v>87</v>
      </c>
      <c r="AZ1440" t="s">
        <v>87</v>
      </c>
      <c r="BA1440" t="s">
        <v>87</v>
      </c>
      <c r="BB1440" t="s">
        <v>87</v>
      </c>
      <c r="BC1440" t="s">
        <v>87</v>
      </c>
      <c r="BD1440" t="s">
        <v>87</v>
      </c>
      <c r="BE1440" t="s">
        <v>87</v>
      </c>
    </row>
    <row r="1441" spans="1:57" x14ac:dyDescent="0.45">
      <c r="A1441" t="s">
        <v>3114</v>
      </c>
      <c r="B1441" t="s">
        <v>79</v>
      </c>
      <c r="C1441" t="s">
        <v>3104</v>
      </c>
      <c r="D1441" t="s">
        <v>81</v>
      </c>
      <c r="E1441" s="2" t="str">
        <f t="shared" si="33"/>
        <v>FX220313042</v>
      </c>
      <c r="F1441" t="s">
        <v>19</v>
      </c>
      <c r="G1441" t="s">
        <v>19</v>
      </c>
      <c r="H1441" t="s">
        <v>82</v>
      </c>
      <c r="I1441" t="s">
        <v>3115</v>
      </c>
      <c r="J1441">
        <v>61</v>
      </c>
      <c r="K1441" t="s">
        <v>84</v>
      </c>
      <c r="L1441" t="s">
        <v>85</v>
      </c>
      <c r="M1441" t="s">
        <v>86</v>
      </c>
      <c r="N1441">
        <v>2</v>
      </c>
      <c r="O1441" s="1">
        <v>44655.828067129631</v>
      </c>
      <c r="P1441" s="1">
        <v>44655.975532407407</v>
      </c>
      <c r="Q1441">
        <v>11765</v>
      </c>
      <c r="R1441">
        <v>976</v>
      </c>
      <c r="S1441" t="b">
        <v>0</v>
      </c>
      <c r="T1441" t="s">
        <v>87</v>
      </c>
      <c r="U1441" t="b">
        <v>0</v>
      </c>
      <c r="V1441" t="s">
        <v>322</v>
      </c>
      <c r="W1441" s="1">
        <v>44655.857291666667</v>
      </c>
      <c r="X1441">
        <v>810</v>
      </c>
      <c r="Y1441">
        <v>59</v>
      </c>
      <c r="Z1441">
        <v>0</v>
      </c>
      <c r="AA1441">
        <v>59</v>
      </c>
      <c r="AB1441">
        <v>0</v>
      </c>
      <c r="AC1441">
        <v>30</v>
      </c>
      <c r="AD1441">
        <v>2</v>
      </c>
      <c r="AE1441">
        <v>0</v>
      </c>
      <c r="AF1441">
        <v>0</v>
      </c>
      <c r="AG1441">
        <v>0</v>
      </c>
      <c r="AH1441" t="s">
        <v>240</v>
      </c>
      <c r="AI1441" s="1">
        <v>44655.975532407407</v>
      </c>
      <c r="AJ1441">
        <v>166</v>
      </c>
      <c r="AK1441">
        <v>0</v>
      </c>
      <c r="AL1441">
        <v>0</v>
      </c>
      <c r="AM1441">
        <v>0</v>
      </c>
      <c r="AN1441">
        <v>5</v>
      </c>
      <c r="AO1441">
        <v>0</v>
      </c>
      <c r="AP1441">
        <v>2</v>
      </c>
      <c r="AQ1441">
        <v>0</v>
      </c>
      <c r="AR1441">
        <v>0</v>
      </c>
      <c r="AS1441">
        <v>0</v>
      </c>
      <c r="AT1441" t="s">
        <v>87</v>
      </c>
      <c r="AU1441" t="s">
        <v>87</v>
      </c>
      <c r="AV1441" t="s">
        <v>87</v>
      </c>
      <c r="AW1441" t="s">
        <v>87</v>
      </c>
      <c r="AX1441" t="s">
        <v>87</v>
      </c>
      <c r="AY1441" t="s">
        <v>87</v>
      </c>
      <c r="AZ1441" t="s">
        <v>87</v>
      </c>
      <c r="BA1441" t="s">
        <v>87</v>
      </c>
      <c r="BB1441" t="s">
        <v>87</v>
      </c>
      <c r="BC1441" t="s">
        <v>87</v>
      </c>
      <c r="BD1441" t="s">
        <v>87</v>
      </c>
      <c r="BE1441" t="s">
        <v>87</v>
      </c>
    </row>
    <row r="1442" spans="1:57" x14ac:dyDescent="0.45">
      <c r="A1442" t="s">
        <v>3116</v>
      </c>
      <c r="B1442" t="s">
        <v>79</v>
      </c>
      <c r="C1442" t="s">
        <v>3104</v>
      </c>
      <c r="D1442" t="s">
        <v>81</v>
      </c>
      <c r="E1442" s="2" t="str">
        <f t="shared" si="33"/>
        <v>FX220313042</v>
      </c>
      <c r="F1442" t="s">
        <v>19</v>
      </c>
      <c r="G1442" t="s">
        <v>19</v>
      </c>
      <c r="H1442" t="s">
        <v>82</v>
      </c>
      <c r="I1442" t="s">
        <v>3117</v>
      </c>
      <c r="J1442">
        <v>28</v>
      </c>
      <c r="K1442" t="s">
        <v>84</v>
      </c>
      <c r="L1442" t="s">
        <v>85</v>
      </c>
      <c r="M1442" t="s">
        <v>86</v>
      </c>
      <c r="N1442">
        <v>2</v>
      </c>
      <c r="O1442" s="1">
        <v>44655.828483796293</v>
      </c>
      <c r="P1442" s="1">
        <v>44655.976574074077</v>
      </c>
      <c r="Q1442">
        <v>12546</v>
      </c>
      <c r="R1442">
        <v>249</v>
      </c>
      <c r="S1442" t="b">
        <v>0</v>
      </c>
      <c r="T1442" t="s">
        <v>87</v>
      </c>
      <c r="U1442" t="b">
        <v>0</v>
      </c>
      <c r="V1442" t="s">
        <v>245</v>
      </c>
      <c r="W1442" s="1">
        <v>44655.851909722223</v>
      </c>
      <c r="X1442">
        <v>160</v>
      </c>
      <c r="Y1442">
        <v>21</v>
      </c>
      <c r="Z1442">
        <v>0</v>
      </c>
      <c r="AA1442">
        <v>21</v>
      </c>
      <c r="AB1442">
        <v>0</v>
      </c>
      <c r="AC1442">
        <v>0</v>
      </c>
      <c r="AD1442">
        <v>7</v>
      </c>
      <c r="AE1442">
        <v>0</v>
      </c>
      <c r="AF1442">
        <v>0</v>
      </c>
      <c r="AG1442">
        <v>0</v>
      </c>
      <c r="AH1442" t="s">
        <v>240</v>
      </c>
      <c r="AI1442" s="1">
        <v>44655.976574074077</v>
      </c>
      <c r="AJ1442">
        <v>89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7</v>
      </c>
      <c r="AQ1442">
        <v>0</v>
      </c>
      <c r="AR1442">
        <v>0</v>
      </c>
      <c r="AS1442">
        <v>0</v>
      </c>
      <c r="AT1442" t="s">
        <v>87</v>
      </c>
      <c r="AU1442" t="s">
        <v>87</v>
      </c>
      <c r="AV1442" t="s">
        <v>87</v>
      </c>
      <c r="AW1442" t="s">
        <v>87</v>
      </c>
      <c r="AX1442" t="s">
        <v>87</v>
      </c>
      <c r="AY1442" t="s">
        <v>87</v>
      </c>
      <c r="AZ1442" t="s">
        <v>87</v>
      </c>
      <c r="BA1442" t="s">
        <v>87</v>
      </c>
      <c r="BB1442" t="s">
        <v>87</v>
      </c>
      <c r="BC1442" t="s">
        <v>87</v>
      </c>
      <c r="BD1442" t="s">
        <v>87</v>
      </c>
      <c r="BE1442" t="s">
        <v>87</v>
      </c>
    </row>
    <row r="1443" spans="1:57" x14ac:dyDescent="0.45">
      <c r="A1443" t="s">
        <v>3118</v>
      </c>
      <c r="B1443" t="s">
        <v>79</v>
      </c>
      <c r="C1443" t="s">
        <v>3104</v>
      </c>
      <c r="D1443" t="s">
        <v>81</v>
      </c>
      <c r="E1443" s="2" t="str">
        <f t="shared" si="33"/>
        <v>FX220313042</v>
      </c>
      <c r="F1443" t="s">
        <v>19</v>
      </c>
      <c r="G1443" t="s">
        <v>19</v>
      </c>
      <c r="H1443" t="s">
        <v>82</v>
      </c>
      <c r="I1443" t="s">
        <v>3119</v>
      </c>
      <c r="J1443">
        <v>28</v>
      </c>
      <c r="K1443" t="s">
        <v>84</v>
      </c>
      <c r="L1443" t="s">
        <v>85</v>
      </c>
      <c r="M1443" t="s">
        <v>86</v>
      </c>
      <c r="N1443">
        <v>2</v>
      </c>
      <c r="O1443" s="1">
        <v>44655.828692129631</v>
      </c>
      <c r="P1443" s="1">
        <v>44655.977662037039</v>
      </c>
      <c r="Q1443">
        <v>12688</v>
      </c>
      <c r="R1443">
        <v>183</v>
      </c>
      <c r="S1443" t="b">
        <v>0</v>
      </c>
      <c r="T1443" t="s">
        <v>87</v>
      </c>
      <c r="U1443" t="b">
        <v>0</v>
      </c>
      <c r="V1443" t="s">
        <v>315</v>
      </c>
      <c r="W1443" s="1">
        <v>44655.851678240739</v>
      </c>
      <c r="X1443">
        <v>90</v>
      </c>
      <c r="Y1443">
        <v>21</v>
      </c>
      <c r="Z1443">
        <v>0</v>
      </c>
      <c r="AA1443">
        <v>21</v>
      </c>
      <c r="AB1443">
        <v>0</v>
      </c>
      <c r="AC1443">
        <v>0</v>
      </c>
      <c r="AD1443">
        <v>7</v>
      </c>
      <c r="AE1443">
        <v>0</v>
      </c>
      <c r="AF1443">
        <v>0</v>
      </c>
      <c r="AG1443">
        <v>0</v>
      </c>
      <c r="AH1443" t="s">
        <v>240</v>
      </c>
      <c r="AI1443" s="1">
        <v>44655.977662037039</v>
      </c>
      <c r="AJ1443">
        <v>93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7</v>
      </c>
      <c r="AQ1443">
        <v>0</v>
      </c>
      <c r="AR1443">
        <v>0</v>
      </c>
      <c r="AS1443">
        <v>0</v>
      </c>
      <c r="AT1443" t="s">
        <v>87</v>
      </c>
      <c r="AU1443" t="s">
        <v>87</v>
      </c>
      <c r="AV1443" t="s">
        <v>87</v>
      </c>
      <c r="AW1443" t="s">
        <v>87</v>
      </c>
      <c r="AX1443" t="s">
        <v>87</v>
      </c>
      <c r="AY1443" t="s">
        <v>87</v>
      </c>
      <c r="AZ1443" t="s">
        <v>87</v>
      </c>
      <c r="BA1443" t="s">
        <v>87</v>
      </c>
      <c r="BB1443" t="s">
        <v>87</v>
      </c>
      <c r="BC1443" t="s">
        <v>87</v>
      </c>
      <c r="BD1443" t="s">
        <v>87</v>
      </c>
      <c r="BE1443" t="s">
        <v>87</v>
      </c>
    </row>
    <row r="1444" spans="1:57" x14ac:dyDescent="0.45">
      <c r="A1444" t="s">
        <v>3120</v>
      </c>
      <c r="B1444" t="s">
        <v>79</v>
      </c>
      <c r="C1444" t="s">
        <v>904</v>
      </c>
      <c r="D1444" t="s">
        <v>81</v>
      </c>
      <c r="E1444" s="2" t="str">
        <f>HYPERLINK("capsilon://?command=openfolder&amp;siteaddress=FAM.docvelocity-na8.net&amp;folderid=FX6C06074E-72C9-8FF0-560A-526CFF46CBE3","FX2204920")</f>
        <v>FX2204920</v>
      </c>
      <c r="F1444" t="s">
        <v>19</v>
      </c>
      <c r="G1444" t="s">
        <v>19</v>
      </c>
      <c r="H1444" t="s">
        <v>82</v>
      </c>
      <c r="I1444" t="s">
        <v>3121</v>
      </c>
      <c r="J1444">
        <v>372</v>
      </c>
      <c r="K1444" t="s">
        <v>84</v>
      </c>
      <c r="L1444" t="s">
        <v>85</v>
      </c>
      <c r="M1444" t="s">
        <v>86</v>
      </c>
      <c r="N1444">
        <v>1</v>
      </c>
      <c r="O1444" s="1">
        <v>44655.830949074072</v>
      </c>
      <c r="P1444" s="1">
        <v>44655.861585648148</v>
      </c>
      <c r="Q1444">
        <v>1793</v>
      </c>
      <c r="R1444">
        <v>854</v>
      </c>
      <c r="S1444" t="b">
        <v>0</v>
      </c>
      <c r="T1444" t="s">
        <v>87</v>
      </c>
      <c r="U1444" t="b">
        <v>0</v>
      </c>
      <c r="V1444" t="s">
        <v>320</v>
      </c>
      <c r="W1444" s="1">
        <v>44655.861585648148</v>
      </c>
      <c r="X1444">
        <v>854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372</v>
      </c>
      <c r="AE1444">
        <v>339</v>
      </c>
      <c r="AF1444">
        <v>1</v>
      </c>
      <c r="AG1444">
        <v>9</v>
      </c>
      <c r="AH1444" t="s">
        <v>87</v>
      </c>
      <c r="AI1444" t="s">
        <v>87</v>
      </c>
      <c r="AJ1444" t="s">
        <v>87</v>
      </c>
      <c r="AK1444" t="s">
        <v>87</v>
      </c>
      <c r="AL1444" t="s">
        <v>87</v>
      </c>
      <c r="AM1444" t="s">
        <v>87</v>
      </c>
      <c r="AN1444" t="s">
        <v>87</v>
      </c>
      <c r="AO1444" t="s">
        <v>87</v>
      </c>
      <c r="AP1444" t="s">
        <v>87</v>
      </c>
      <c r="AQ1444" t="s">
        <v>87</v>
      </c>
      <c r="AR1444" t="s">
        <v>87</v>
      </c>
      <c r="AS1444" t="s">
        <v>87</v>
      </c>
      <c r="AT1444" t="s">
        <v>87</v>
      </c>
      <c r="AU1444" t="s">
        <v>87</v>
      </c>
      <c r="AV1444" t="s">
        <v>87</v>
      </c>
      <c r="AW1444" t="s">
        <v>87</v>
      </c>
      <c r="AX1444" t="s">
        <v>87</v>
      </c>
      <c r="AY1444" t="s">
        <v>87</v>
      </c>
      <c r="AZ1444" t="s">
        <v>87</v>
      </c>
      <c r="BA1444" t="s">
        <v>87</v>
      </c>
      <c r="BB1444" t="s">
        <v>87</v>
      </c>
      <c r="BC1444" t="s">
        <v>87</v>
      </c>
      <c r="BD1444" t="s">
        <v>87</v>
      </c>
      <c r="BE1444" t="s">
        <v>87</v>
      </c>
    </row>
    <row r="1445" spans="1:57" x14ac:dyDescent="0.45">
      <c r="A1445" t="s">
        <v>3122</v>
      </c>
      <c r="B1445" t="s">
        <v>79</v>
      </c>
      <c r="C1445" t="s">
        <v>2500</v>
      </c>
      <c r="D1445" t="s">
        <v>81</v>
      </c>
      <c r="E1445" s="2" t="str">
        <f>HYPERLINK("capsilon://?command=openfolder&amp;siteaddress=FAM.docvelocity-na8.net&amp;folderid=FX3EF71CCD-7C20-9AF0-519C-CE99DC2B7485","FX220313830")</f>
        <v>FX220313830</v>
      </c>
      <c r="F1445" t="s">
        <v>19</v>
      </c>
      <c r="G1445" t="s">
        <v>19</v>
      </c>
      <c r="H1445" t="s">
        <v>82</v>
      </c>
      <c r="I1445" t="s">
        <v>3123</v>
      </c>
      <c r="J1445">
        <v>170</v>
      </c>
      <c r="K1445" t="s">
        <v>84</v>
      </c>
      <c r="L1445" t="s">
        <v>85</v>
      </c>
      <c r="M1445" t="s">
        <v>86</v>
      </c>
      <c r="N1445">
        <v>1</v>
      </c>
      <c r="O1445" s="1">
        <v>44655.833865740744</v>
      </c>
      <c r="P1445" s="1">
        <v>44655.865162037036</v>
      </c>
      <c r="Q1445">
        <v>2166</v>
      </c>
      <c r="R1445">
        <v>538</v>
      </c>
      <c r="S1445" t="b">
        <v>0</v>
      </c>
      <c r="T1445" t="s">
        <v>87</v>
      </c>
      <c r="U1445" t="b">
        <v>0</v>
      </c>
      <c r="V1445" t="s">
        <v>320</v>
      </c>
      <c r="W1445" s="1">
        <v>44655.865162037036</v>
      </c>
      <c r="X1445">
        <v>308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170</v>
      </c>
      <c r="AE1445">
        <v>165</v>
      </c>
      <c r="AF1445">
        <v>0</v>
      </c>
      <c r="AG1445">
        <v>4</v>
      </c>
      <c r="AH1445" t="s">
        <v>87</v>
      </c>
      <c r="AI1445" t="s">
        <v>87</v>
      </c>
      <c r="AJ1445" t="s">
        <v>87</v>
      </c>
      <c r="AK1445" t="s">
        <v>87</v>
      </c>
      <c r="AL1445" t="s">
        <v>87</v>
      </c>
      <c r="AM1445" t="s">
        <v>87</v>
      </c>
      <c r="AN1445" t="s">
        <v>87</v>
      </c>
      <c r="AO1445" t="s">
        <v>87</v>
      </c>
      <c r="AP1445" t="s">
        <v>87</v>
      </c>
      <c r="AQ1445" t="s">
        <v>87</v>
      </c>
      <c r="AR1445" t="s">
        <v>87</v>
      </c>
      <c r="AS1445" t="s">
        <v>87</v>
      </c>
      <c r="AT1445" t="s">
        <v>87</v>
      </c>
      <c r="AU1445" t="s">
        <v>87</v>
      </c>
      <c r="AV1445" t="s">
        <v>87</v>
      </c>
      <c r="AW1445" t="s">
        <v>87</v>
      </c>
      <c r="AX1445" t="s">
        <v>87</v>
      </c>
      <c r="AY1445" t="s">
        <v>87</v>
      </c>
      <c r="AZ1445" t="s">
        <v>87</v>
      </c>
      <c r="BA1445" t="s">
        <v>87</v>
      </c>
      <c r="BB1445" t="s">
        <v>87</v>
      </c>
      <c r="BC1445" t="s">
        <v>87</v>
      </c>
      <c r="BD1445" t="s">
        <v>87</v>
      </c>
      <c r="BE1445" t="s">
        <v>87</v>
      </c>
    </row>
    <row r="1446" spans="1:57" x14ac:dyDescent="0.45">
      <c r="A1446" t="s">
        <v>3124</v>
      </c>
      <c r="B1446" t="s">
        <v>79</v>
      </c>
      <c r="C1446" t="s">
        <v>3125</v>
      </c>
      <c r="D1446" t="s">
        <v>81</v>
      </c>
      <c r="E1446" s="2" t="str">
        <f t="shared" ref="E1446:E1451" si="34">HYPERLINK("capsilon://?command=openfolder&amp;siteaddress=FAM.docvelocity-na8.net&amp;folderid=FX82F91E6C-14EE-DE95-9EDB-D476E124A0C7","FX220312383")</f>
        <v>FX220312383</v>
      </c>
      <c r="F1446" t="s">
        <v>19</v>
      </c>
      <c r="G1446" t="s">
        <v>19</v>
      </c>
      <c r="H1446" t="s">
        <v>82</v>
      </c>
      <c r="I1446" t="s">
        <v>3126</v>
      </c>
      <c r="J1446">
        <v>28</v>
      </c>
      <c r="K1446" t="s">
        <v>84</v>
      </c>
      <c r="L1446" t="s">
        <v>85</v>
      </c>
      <c r="M1446" t="s">
        <v>86</v>
      </c>
      <c r="N1446">
        <v>2</v>
      </c>
      <c r="O1446" s="1">
        <v>44655.83662037037</v>
      </c>
      <c r="P1446" s="1">
        <v>44655.987939814811</v>
      </c>
      <c r="Q1446">
        <v>11950</v>
      </c>
      <c r="R1446">
        <v>1124</v>
      </c>
      <c r="S1446" t="b">
        <v>0</v>
      </c>
      <c r="T1446" t="s">
        <v>87</v>
      </c>
      <c r="U1446" t="b">
        <v>0</v>
      </c>
      <c r="V1446" t="s">
        <v>322</v>
      </c>
      <c r="W1446" s="1">
        <v>44655.861840277779</v>
      </c>
      <c r="X1446">
        <v>171</v>
      </c>
      <c r="Y1446">
        <v>21</v>
      </c>
      <c r="Z1446">
        <v>0</v>
      </c>
      <c r="AA1446">
        <v>21</v>
      </c>
      <c r="AB1446">
        <v>0</v>
      </c>
      <c r="AC1446">
        <v>0</v>
      </c>
      <c r="AD1446">
        <v>7</v>
      </c>
      <c r="AE1446">
        <v>0</v>
      </c>
      <c r="AF1446">
        <v>0</v>
      </c>
      <c r="AG1446">
        <v>0</v>
      </c>
      <c r="AH1446" t="s">
        <v>352</v>
      </c>
      <c r="AI1446" s="1">
        <v>44655.987939814811</v>
      </c>
      <c r="AJ1446">
        <v>946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7</v>
      </c>
      <c r="AQ1446">
        <v>0</v>
      </c>
      <c r="AR1446">
        <v>0</v>
      </c>
      <c r="AS1446">
        <v>0</v>
      </c>
      <c r="AT1446" t="s">
        <v>87</v>
      </c>
      <c r="AU1446" t="s">
        <v>87</v>
      </c>
      <c r="AV1446" t="s">
        <v>87</v>
      </c>
      <c r="AW1446" t="s">
        <v>87</v>
      </c>
      <c r="AX1446" t="s">
        <v>87</v>
      </c>
      <c r="AY1446" t="s">
        <v>87</v>
      </c>
      <c r="AZ1446" t="s">
        <v>87</v>
      </c>
      <c r="BA1446" t="s">
        <v>87</v>
      </c>
      <c r="BB1446" t="s">
        <v>87</v>
      </c>
      <c r="BC1446" t="s">
        <v>87</v>
      </c>
      <c r="BD1446" t="s">
        <v>87</v>
      </c>
      <c r="BE1446" t="s">
        <v>87</v>
      </c>
    </row>
    <row r="1447" spans="1:57" x14ac:dyDescent="0.45">
      <c r="A1447" t="s">
        <v>3127</v>
      </c>
      <c r="B1447" t="s">
        <v>79</v>
      </c>
      <c r="C1447" t="s">
        <v>3125</v>
      </c>
      <c r="D1447" t="s">
        <v>81</v>
      </c>
      <c r="E1447" s="2" t="str">
        <f t="shared" si="34"/>
        <v>FX220312383</v>
      </c>
      <c r="F1447" t="s">
        <v>19</v>
      </c>
      <c r="G1447" t="s">
        <v>19</v>
      </c>
      <c r="H1447" t="s">
        <v>82</v>
      </c>
      <c r="I1447" t="s">
        <v>3128</v>
      </c>
      <c r="J1447">
        <v>28</v>
      </c>
      <c r="K1447" t="s">
        <v>84</v>
      </c>
      <c r="L1447" t="s">
        <v>85</v>
      </c>
      <c r="M1447" t="s">
        <v>86</v>
      </c>
      <c r="N1447">
        <v>2</v>
      </c>
      <c r="O1447" s="1">
        <v>44655.836655092593</v>
      </c>
      <c r="P1447" s="1">
        <v>44655.983807870369</v>
      </c>
      <c r="Q1447">
        <v>12338</v>
      </c>
      <c r="R1447">
        <v>376</v>
      </c>
      <c r="S1447" t="b">
        <v>0</v>
      </c>
      <c r="T1447" t="s">
        <v>87</v>
      </c>
      <c r="U1447" t="b">
        <v>0</v>
      </c>
      <c r="V1447" t="s">
        <v>322</v>
      </c>
      <c r="W1447" s="1">
        <v>44655.864560185182</v>
      </c>
      <c r="X1447">
        <v>234</v>
      </c>
      <c r="Y1447">
        <v>21</v>
      </c>
      <c r="Z1447">
        <v>0</v>
      </c>
      <c r="AA1447">
        <v>21</v>
      </c>
      <c r="AB1447">
        <v>0</v>
      </c>
      <c r="AC1447">
        <v>6</v>
      </c>
      <c r="AD1447">
        <v>7</v>
      </c>
      <c r="AE1447">
        <v>0</v>
      </c>
      <c r="AF1447">
        <v>0</v>
      </c>
      <c r="AG1447">
        <v>0</v>
      </c>
      <c r="AH1447" t="s">
        <v>240</v>
      </c>
      <c r="AI1447" s="1">
        <v>44655.983807870369</v>
      </c>
      <c r="AJ1447">
        <v>142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7</v>
      </c>
      <c r="AQ1447">
        <v>0</v>
      </c>
      <c r="AR1447">
        <v>0</v>
      </c>
      <c r="AS1447">
        <v>0</v>
      </c>
      <c r="AT1447" t="s">
        <v>87</v>
      </c>
      <c r="AU1447" t="s">
        <v>87</v>
      </c>
      <c r="AV1447" t="s">
        <v>87</v>
      </c>
      <c r="AW1447" t="s">
        <v>87</v>
      </c>
      <c r="AX1447" t="s">
        <v>87</v>
      </c>
      <c r="AY1447" t="s">
        <v>87</v>
      </c>
      <c r="AZ1447" t="s">
        <v>87</v>
      </c>
      <c r="BA1447" t="s">
        <v>87</v>
      </c>
      <c r="BB1447" t="s">
        <v>87</v>
      </c>
      <c r="BC1447" t="s">
        <v>87</v>
      </c>
      <c r="BD1447" t="s">
        <v>87</v>
      </c>
      <c r="BE1447" t="s">
        <v>87</v>
      </c>
    </row>
    <row r="1448" spans="1:57" x14ac:dyDescent="0.45">
      <c r="A1448" t="s">
        <v>3129</v>
      </c>
      <c r="B1448" t="s">
        <v>79</v>
      </c>
      <c r="C1448" t="s">
        <v>3125</v>
      </c>
      <c r="D1448" t="s">
        <v>81</v>
      </c>
      <c r="E1448" s="2" t="str">
        <f t="shared" si="34"/>
        <v>FX220312383</v>
      </c>
      <c r="F1448" t="s">
        <v>19</v>
      </c>
      <c r="G1448" t="s">
        <v>19</v>
      </c>
      <c r="H1448" t="s">
        <v>82</v>
      </c>
      <c r="I1448" t="s">
        <v>3130</v>
      </c>
      <c r="J1448">
        <v>32</v>
      </c>
      <c r="K1448" t="s">
        <v>84</v>
      </c>
      <c r="L1448" t="s">
        <v>85</v>
      </c>
      <c r="M1448" t="s">
        <v>86</v>
      </c>
      <c r="N1448">
        <v>2</v>
      </c>
      <c r="O1448" s="1">
        <v>44655.836805555555</v>
      </c>
      <c r="P1448" s="1">
        <v>44655.978622685187</v>
      </c>
      <c r="Q1448">
        <v>12023</v>
      </c>
      <c r="R1448">
        <v>230</v>
      </c>
      <c r="S1448" t="b">
        <v>0</v>
      </c>
      <c r="T1448" t="s">
        <v>87</v>
      </c>
      <c r="U1448" t="b">
        <v>0</v>
      </c>
      <c r="V1448" t="s">
        <v>245</v>
      </c>
      <c r="W1448" s="1">
        <v>44655.866574074076</v>
      </c>
      <c r="X1448">
        <v>207</v>
      </c>
      <c r="Y1448">
        <v>0</v>
      </c>
      <c r="Z1448">
        <v>0</v>
      </c>
      <c r="AA1448">
        <v>0</v>
      </c>
      <c r="AB1448">
        <v>27</v>
      </c>
      <c r="AC1448">
        <v>0</v>
      </c>
      <c r="AD1448">
        <v>32</v>
      </c>
      <c r="AE1448">
        <v>0</v>
      </c>
      <c r="AF1448">
        <v>0</v>
      </c>
      <c r="AG1448">
        <v>0</v>
      </c>
      <c r="AH1448" t="s">
        <v>200</v>
      </c>
      <c r="AI1448" s="1">
        <v>44655.978622685187</v>
      </c>
      <c r="AJ1448">
        <v>23</v>
      </c>
      <c r="AK1448">
        <v>0</v>
      </c>
      <c r="AL1448">
        <v>0</v>
      </c>
      <c r="AM1448">
        <v>0</v>
      </c>
      <c r="AN1448">
        <v>27</v>
      </c>
      <c r="AO1448">
        <v>0</v>
      </c>
      <c r="AP1448">
        <v>32</v>
      </c>
      <c r="AQ1448">
        <v>0</v>
      </c>
      <c r="AR1448">
        <v>0</v>
      </c>
      <c r="AS1448">
        <v>0</v>
      </c>
      <c r="AT1448" t="s">
        <v>87</v>
      </c>
      <c r="AU1448" t="s">
        <v>87</v>
      </c>
      <c r="AV1448" t="s">
        <v>87</v>
      </c>
      <c r="AW1448" t="s">
        <v>87</v>
      </c>
      <c r="AX1448" t="s">
        <v>87</v>
      </c>
      <c r="AY1448" t="s">
        <v>87</v>
      </c>
      <c r="AZ1448" t="s">
        <v>87</v>
      </c>
      <c r="BA1448" t="s">
        <v>87</v>
      </c>
      <c r="BB1448" t="s">
        <v>87</v>
      </c>
      <c r="BC1448" t="s">
        <v>87</v>
      </c>
      <c r="BD1448" t="s">
        <v>87</v>
      </c>
      <c r="BE1448" t="s">
        <v>87</v>
      </c>
    </row>
    <row r="1449" spans="1:57" x14ac:dyDescent="0.45">
      <c r="A1449" t="s">
        <v>3131</v>
      </c>
      <c r="B1449" t="s">
        <v>79</v>
      </c>
      <c r="C1449" t="s">
        <v>3125</v>
      </c>
      <c r="D1449" t="s">
        <v>81</v>
      </c>
      <c r="E1449" s="2" t="str">
        <f t="shared" si="34"/>
        <v>FX220312383</v>
      </c>
      <c r="F1449" t="s">
        <v>19</v>
      </c>
      <c r="G1449" t="s">
        <v>19</v>
      </c>
      <c r="H1449" t="s">
        <v>82</v>
      </c>
      <c r="I1449" t="s">
        <v>3132</v>
      </c>
      <c r="J1449">
        <v>28</v>
      </c>
      <c r="K1449" t="s">
        <v>84</v>
      </c>
      <c r="L1449" t="s">
        <v>85</v>
      </c>
      <c r="M1449" t="s">
        <v>86</v>
      </c>
      <c r="N1449">
        <v>2</v>
      </c>
      <c r="O1449" s="1">
        <v>44655.836875000001</v>
      </c>
      <c r="P1449" s="1">
        <v>44655.982199074075</v>
      </c>
      <c r="Q1449">
        <v>12099</v>
      </c>
      <c r="R1449">
        <v>457</v>
      </c>
      <c r="S1449" t="b">
        <v>0</v>
      </c>
      <c r="T1449" t="s">
        <v>87</v>
      </c>
      <c r="U1449" t="b">
        <v>0</v>
      </c>
      <c r="V1449" t="s">
        <v>322</v>
      </c>
      <c r="W1449" s="1">
        <v>44655.866284722222</v>
      </c>
      <c r="X1449">
        <v>148</v>
      </c>
      <c r="Y1449">
        <v>21</v>
      </c>
      <c r="Z1449">
        <v>0</v>
      </c>
      <c r="AA1449">
        <v>21</v>
      </c>
      <c r="AB1449">
        <v>0</v>
      </c>
      <c r="AC1449">
        <v>1</v>
      </c>
      <c r="AD1449">
        <v>7</v>
      </c>
      <c r="AE1449">
        <v>0</v>
      </c>
      <c r="AF1449">
        <v>0</v>
      </c>
      <c r="AG1449">
        <v>0</v>
      </c>
      <c r="AH1449" t="s">
        <v>200</v>
      </c>
      <c r="AI1449" s="1">
        <v>44655.982199074075</v>
      </c>
      <c r="AJ1449">
        <v>309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7</v>
      </c>
      <c r="AQ1449">
        <v>0</v>
      </c>
      <c r="AR1449">
        <v>0</v>
      </c>
      <c r="AS1449">
        <v>0</v>
      </c>
      <c r="AT1449" t="s">
        <v>87</v>
      </c>
      <c r="AU1449" t="s">
        <v>87</v>
      </c>
      <c r="AV1449" t="s">
        <v>87</v>
      </c>
      <c r="AW1449" t="s">
        <v>87</v>
      </c>
      <c r="AX1449" t="s">
        <v>87</v>
      </c>
      <c r="AY1449" t="s">
        <v>87</v>
      </c>
      <c r="AZ1449" t="s">
        <v>87</v>
      </c>
      <c r="BA1449" t="s">
        <v>87</v>
      </c>
      <c r="BB1449" t="s">
        <v>87</v>
      </c>
      <c r="BC1449" t="s">
        <v>87</v>
      </c>
      <c r="BD1449" t="s">
        <v>87</v>
      </c>
      <c r="BE1449" t="s">
        <v>87</v>
      </c>
    </row>
    <row r="1450" spans="1:57" x14ac:dyDescent="0.45">
      <c r="A1450" t="s">
        <v>3133</v>
      </c>
      <c r="B1450" t="s">
        <v>79</v>
      </c>
      <c r="C1450" t="s">
        <v>3125</v>
      </c>
      <c r="D1450" t="s">
        <v>81</v>
      </c>
      <c r="E1450" s="2" t="str">
        <f t="shared" si="34"/>
        <v>FX220312383</v>
      </c>
      <c r="F1450" t="s">
        <v>19</v>
      </c>
      <c r="G1450" t="s">
        <v>19</v>
      </c>
      <c r="H1450" t="s">
        <v>82</v>
      </c>
      <c r="I1450" t="s">
        <v>3134</v>
      </c>
      <c r="J1450">
        <v>76</v>
      </c>
      <c r="K1450" t="s">
        <v>84</v>
      </c>
      <c r="L1450" t="s">
        <v>85</v>
      </c>
      <c r="M1450" t="s">
        <v>86</v>
      </c>
      <c r="N1450">
        <v>2</v>
      </c>
      <c r="O1450" s="1">
        <v>44655.836944444447</v>
      </c>
      <c r="P1450" s="1">
        <v>44655.984548611108</v>
      </c>
      <c r="Q1450">
        <v>11814</v>
      </c>
      <c r="R1450">
        <v>939</v>
      </c>
      <c r="S1450" t="b">
        <v>0</v>
      </c>
      <c r="T1450" t="s">
        <v>87</v>
      </c>
      <c r="U1450" t="b">
        <v>0</v>
      </c>
      <c r="V1450" t="s">
        <v>320</v>
      </c>
      <c r="W1450" s="1">
        <v>44655.873703703706</v>
      </c>
      <c r="X1450">
        <v>737</v>
      </c>
      <c r="Y1450">
        <v>66</v>
      </c>
      <c r="Z1450">
        <v>0</v>
      </c>
      <c r="AA1450">
        <v>66</v>
      </c>
      <c r="AB1450">
        <v>0</v>
      </c>
      <c r="AC1450">
        <v>21</v>
      </c>
      <c r="AD1450">
        <v>10</v>
      </c>
      <c r="AE1450">
        <v>0</v>
      </c>
      <c r="AF1450">
        <v>0</v>
      </c>
      <c r="AG1450">
        <v>0</v>
      </c>
      <c r="AH1450" t="s">
        <v>200</v>
      </c>
      <c r="AI1450" s="1">
        <v>44655.984548611108</v>
      </c>
      <c r="AJ1450">
        <v>202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10</v>
      </c>
      <c r="AQ1450">
        <v>0</v>
      </c>
      <c r="AR1450">
        <v>0</v>
      </c>
      <c r="AS1450">
        <v>0</v>
      </c>
      <c r="AT1450" t="s">
        <v>87</v>
      </c>
      <c r="AU1450" t="s">
        <v>87</v>
      </c>
      <c r="AV1450" t="s">
        <v>87</v>
      </c>
      <c r="AW1450" t="s">
        <v>87</v>
      </c>
      <c r="AX1450" t="s">
        <v>87</v>
      </c>
      <c r="AY1450" t="s">
        <v>87</v>
      </c>
      <c r="AZ1450" t="s">
        <v>87</v>
      </c>
      <c r="BA1450" t="s">
        <v>87</v>
      </c>
      <c r="BB1450" t="s">
        <v>87</v>
      </c>
      <c r="BC1450" t="s">
        <v>87</v>
      </c>
      <c r="BD1450" t="s">
        <v>87</v>
      </c>
      <c r="BE1450" t="s">
        <v>87</v>
      </c>
    </row>
    <row r="1451" spans="1:57" x14ac:dyDescent="0.45">
      <c r="A1451" t="s">
        <v>3135</v>
      </c>
      <c r="B1451" t="s">
        <v>79</v>
      </c>
      <c r="C1451" t="s">
        <v>3125</v>
      </c>
      <c r="D1451" t="s">
        <v>81</v>
      </c>
      <c r="E1451" s="2" t="str">
        <f t="shared" si="34"/>
        <v>FX220312383</v>
      </c>
      <c r="F1451" t="s">
        <v>19</v>
      </c>
      <c r="G1451" t="s">
        <v>19</v>
      </c>
      <c r="H1451" t="s">
        <v>82</v>
      </c>
      <c r="I1451" t="s">
        <v>3136</v>
      </c>
      <c r="J1451">
        <v>41</v>
      </c>
      <c r="K1451" t="s">
        <v>84</v>
      </c>
      <c r="L1451" t="s">
        <v>85</v>
      </c>
      <c r="M1451" t="s">
        <v>86</v>
      </c>
      <c r="N1451">
        <v>2</v>
      </c>
      <c r="O1451" s="1">
        <v>44655.837025462963</v>
      </c>
      <c r="P1451" s="1">
        <v>44655.985138888886</v>
      </c>
      <c r="Q1451">
        <v>12094</v>
      </c>
      <c r="R1451">
        <v>703</v>
      </c>
      <c r="S1451" t="b">
        <v>0</v>
      </c>
      <c r="T1451" t="s">
        <v>87</v>
      </c>
      <c r="U1451" t="b">
        <v>0</v>
      </c>
      <c r="V1451" t="s">
        <v>245</v>
      </c>
      <c r="W1451" s="1">
        <v>44655.873402777775</v>
      </c>
      <c r="X1451">
        <v>589</v>
      </c>
      <c r="Y1451">
        <v>36</v>
      </c>
      <c r="Z1451">
        <v>0</v>
      </c>
      <c r="AA1451">
        <v>36</v>
      </c>
      <c r="AB1451">
        <v>0</v>
      </c>
      <c r="AC1451">
        <v>5</v>
      </c>
      <c r="AD1451">
        <v>5</v>
      </c>
      <c r="AE1451">
        <v>0</v>
      </c>
      <c r="AF1451">
        <v>0</v>
      </c>
      <c r="AG1451">
        <v>0</v>
      </c>
      <c r="AH1451" t="s">
        <v>240</v>
      </c>
      <c r="AI1451" s="1">
        <v>44655.985138888886</v>
      </c>
      <c r="AJ1451">
        <v>114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5</v>
      </c>
      <c r="AQ1451">
        <v>0</v>
      </c>
      <c r="AR1451">
        <v>0</v>
      </c>
      <c r="AS1451">
        <v>0</v>
      </c>
      <c r="AT1451" t="s">
        <v>87</v>
      </c>
      <c r="AU1451" t="s">
        <v>87</v>
      </c>
      <c r="AV1451" t="s">
        <v>87</v>
      </c>
      <c r="AW1451" t="s">
        <v>87</v>
      </c>
      <c r="AX1451" t="s">
        <v>87</v>
      </c>
      <c r="AY1451" t="s">
        <v>87</v>
      </c>
      <c r="AZ1451" t="s">
        <v>87</v>
      </c>
      <c r="BA1451" t="s">
        <v>87</v>
      </c>
      <c r="BB1451" t="s">
        <v>87</v>
      </c>
      <c r="BC1451" t="s">
        <v>87</v>
      </c>
      <c r="BD1451" t="s">
        <v>87</v>
      </c>
      <c r="BE1451" t="s">
        <v>87</v>
      </c>
    </row>
    <row r="1452" spans="1:57" x14ac:dyDescent="0.45">
      <c r="A1452" t="s">
        <v>3137</v>
      </c>
      <c r="B1452" t="s">
        <v>79</v>
      </c>
      <c r="C1452" t="s">
        <v>3138</v>
      </c>
      <c r="D1452" t="s">
        <v>81</v>
      </c>
      <c r="E1452" s="2" t="str">
        <f>HYPERLINK("capsilon://?command=openfolder&amp;siteaddress=FAM.docvelocity-na8.net&amp;folderid=FXE9859051-497C-C95E-4E6E-D21CFF324C41","FX22033050")</f>
        <v>FX22033050</v>
      </c>
      <c r="F1452" t="s">
        <v>19</v>
      </c>
      <c r="G1452" t="s">
        <v>19</v>
      </c>
      <c r="H1452" t="s">
        <v>82</v>
      </c>
      <c r="I1452" t="s">
        <v>3139</v>
      </c>
      <c r="J1452">
        <v>397</v>
      </c>
      <c r="K1452" t="s">
        <v>84</v>
      </c>
      <c r="L1452" t="s">
        <v>85</v>
      </c>
      <c r="M1452" t="s">
        <v>86</v>
      </c>
      <c r="N1452">
        <v>1</v>
      </c>
      <c r="O1452" s="1">
        <v>44655.839861111112</v>
      </c>
      <c r="P1452" s="1">
        <v>44655.890694444446</v>
      </c>
      <c r="Q1452">
        <v>2899</v>
      </c>
      <c r="R1452">
        <v>1493</v>
      </c>
      <c r="S1452" t="b">
        <v>0</v>
      </c>
      <c r="T1452" t="s">
        <v>87</v>
      </c>
      <c r="U1452" t="b">
        <v>0</v>
      </c>
      <c r="V1452" t="s">
        <v>245</v>
      </c>
      <c r="W1452" s="1">
        <v>44655.890694444446</v>
      </c>
      <c r="X1452">
        <v>1493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397</v>
      </c>
      <c r="AE1452">
        <v>366</v>
      </c>
      <c r="AF1452">
        <v>0</v>
      </c>
      <c r="AG1452">
        <v>14</v>
      </c>
      <c r="AH1452" t="s">
        <v>87</v>
      </c>
      <c r="AI1452" t="s">
        <v>87</v>
      </c>
      <c r="AJ1452" t="s">
        <v>87</v>
      </c>
      <c r="AK1452" t="s">
        <v>87</v>
      </c>
      <c r="AL1452" t="s">
        <v>87</v>
      </c>
      <c r="AM1452" t="s">
        <v>87</v>
      </c>
      <c r="AN1452" t="s">
        <v>87</v>
      </c>
      <c r="AO1452" t="s">
        <v>87</v>
      </c>
      <c r="AP1452" t="s">
        <v>87</v>
      </c>
      <c r="AQ1452" t="s">
        <v>87</v>
      </c>
      <c r="AR1452" t="s">
        <v>87</v>
      </c>
      <c r="AS1452" t="s">
        <v>87</v>
      </c>
      <c r="AT1452" t="s">
        <v>87</v>
      </c>
      <c r="AU1452" t="s">
        <v>87</v>
      </c>
      <c r="AV1452" t="s">
        <v>87</v>
      </c>
      <c r="AW1452" t="s">
        <v>87</v>
      </c>
      <c r="AX1452" t="s">
        <v>87</v>
      </c>
      <c r="AY1452" t="s">
        <v>87</v>
      </c>
      <c r="AZ1452" t="s">
        <v>87</v>
      </c>
      <c r="BA1452" t="s">
        <v>87</v>
      </c>
      <c r="BB1452" t="s">
        <v>87</v>
      </c>
      <c r="BC1452" t="s">
        <v>87</v>
      </c>
      <c r="BD1452" t="s">
        <v>87</v>
      </c>
      <c r="BE1452" t="s">
        <v>87</v>
      </c>
    </row>
    <row r="1453" spans="1:57" x14ac:dyDescent="0.45">
      <c r="A1453" t="s">
        <v>3140</v>
      </c>
      <c r="B1453" t="s">
        <v>79</v>
      </c>
      <c r="C1453" t="s">
        <v>3104</v>
      </c>
      <c r="D1453" t="s">
        <v>81</v>
      </c>
      <c r="E1453" s="2" t="str">
        <f>HYPERLINK("capsilon://?command=openfolder&amp;siteaddress=FAM.docvelocity-na8.net&amp;folderid=FX6C1EB1DF-8865-9DA3-673F-7A67C30C906E","FX220313042")</f>
        <v>FX220313042</v>
      </c>
      <c r="F1453" t="s">
        <v>19</v>
      </c>
      <c r="G1453" t="s">
        <v>19</v>
      </c>
      <c r="H1453" t="s">
        <v>82</v>
      </c>
      <c r="I1453" t="s">
        <v>3111</v>
      </c>
      <c r="J1453">
        <v>425</v>
      </c>
      <c r="K1453" t="s">
        <v>84</v>
      </c>
      <c r="L1453" t="s">
        <v>85</v>
      </c>
      <c r="M1453" t="s">
        <v>86</v>
      </c>
      <c r="N1453">
        <v>2</v>
      </c>
      <c r="O1453" s="1">
        <v>44655.850902777776</v>
      </c>
      <c r="P1453" s="1">
        <v>44655.946238425924</v>
      </c>
      <c r="Q1453">
        <v>4561</v>
      </c>
      <c r="R1453">
        <v>3676</v>
      </c>
      <c r="S1453" t="b">
        <v>0</v>
      </c>
      <c r="T1453" t="s">
        <v>87</v>
      </c>
      <c r="U1453" t="b">
        <v>1</v>
      </c>
      <c r="V1453" t="s">
        <v>315</v>
      </c>
      <c r="W1453" s="1">
        <v>44655.862511574072</v>
      </c>
      <c r="X1453">
        <v>936</v>
      </c>
      <c r="Y1453">
        <v>395</v>
      </c>
      <c r="Z1453">
        <v>0</v>
      </c>
      <c r="AA1453">
        <v>395</v>
      </c>
      <c r="AB1453">
        <v>0</v>
      </c>
      <c r="AC1453">
        <v>12</v>
      </c>
      <c r="AD1453">
        <v>30</v>
      </c>
      <c r="AE1453">
        <v>0</v>
      </c>
      <c r="AF1453">
        <v>0</v>
      </c>
      <c r="AG1453">
        <v>0</v>
      </c>
      <c r="AH1453" t="s">
        <v>299</v>
      </c>
      <c r="AI1453" s="1">
        <v>44655.946238425924</v>
      </c>
      <c r="AJ1453">
        <v>1319</v>
      </c>
      <c r="AK1453">
        <v>3</v>
      </c>
      <c r="AL1453">
        <v>0</v>
      </c>
      <c r="AM1453">
        <v>3</v>
      </c>
      <c r="AN1453">
        <v>60</v>
      </c>
      <c r="AO1453">
        <v>3</v>
      </c>
      <c r="AP1453">
        <v>27</v>
      </c>
      <c r="AQ1453">
        <v>0</v>
      </c>
      <c r="AR1453">
        <v>0</v>
      </c>
      <c r="AS1453">
        <v>0</v>
      </c>
      <c r="AT1453" t="s">
        <v>87</v>
      </c>
      <c r="AU1453" t="s">
        <v>87</v>
      </c>
      <c r="AV1453" t="s">
        <v>87</v>
      </c>
      <c r="AW1453" t="s">
        <v>87</v>
      </c>
      <c r="AX1453" t="s">
        <v>87</v>
      </c>
      <c r="AY1453" t="s">
        <v>87</v>
      </c>
      <c r="AZ1453" t="s">
        <v>87</v>
      </c>
      <c r="BA1453" t="s">
        <v>87</v>
      </c>
      <c r="BB1453" t="s">
        <v>87</v>
      </c>
      <c r="BC1453" t="s">
        <v>87</v>
      </c>
      <c r="BD1453" t="s">
        <v>87</v>
      </c>
      <c r="BE1453" t="s">
        <v>87</v>
      </c>
    </row>
    <row r="1454" spans="1:57" x14ac:dyDescent="0.45">
      <c r="A1454" t="s">
        <v>3141</v>
      </c>
      <c r="B1454" t="s">
        <v>79</v>
      </c>
      <c r="C1454" t="s">
        <v>3142</v>
      </c>
      <c r="D1454" t="s">
        <v>81</v>
      </c>
      <c r="E1454" s="2" t="str">
        <f>HYPERLINK("capsilon://?command=openfolder&amp;siteaddress=FAM.docvelocity-na8.net&amp;folderid=FXB7AE2D7D-78C8-82B0-008E-1657420B91BD","FX2204810")</f>
        <v>FX2204810</v>
      </c>
      <c r="F1454" t="s">
        <v>19</v>
      </c>
      <c r="G1454" t="s">
        <v>19</v>
      </c>
      <c r="H1454" t="s">
        <v>82</v>
      </c>
      <c r="I1454" t="s">
        <v>3143</v>
      </c>
      <c r="J1454">
        <v>238</v>
      </c>
      <c r="K1454" t="s">
        <v>84</v>
      </c>
      <c r="L1454" t="s">
        <v>85</v>
      </c>
      <c r="M1454" t="s">
        <v>86</v>
      </c>
      <c r="N1454">
        <v>1</v>
      </c>
      <c r="O1454" s="1">
        <v>44655.861481481479</v>
      </c>
      <c r="P1454" s="1">
        <v>44655.93041666667</v>
      </c>
      <c r="Q1454">
        <v>4413</v>
      </c>
      <c r="R1454">
        <v>1543</v>
      </c>
      <c r="S1454" t="b">
        <v>0</v>
      </c>
      <c r="T1454" t="s">
        <v>87</v>
      </c>
      <c r="U1454" t="b">
        <v>0</v>
      </c>
      <c r="V1454" t="s">
        <v>245</v>
      </c>
      <c r="W1454" s="1">
        <v>44655.93041666667</v>
      </c>
      <c r="X1454">
        <v>1088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238</v>
      </c>
      <c r="AE1454">
        <v>205</v>
      </c>
      <c r="AF1454">
        <v>0</v>
      </c>
      <c r="AG1454">
        <v>12</v>
      </c>
      <c r="AH1454" t="s">
        <v>87</v>
      </c>
      <c r="AI1454" t="s">
        <v>87</v>
      </c>
      <c r="AJ1454" t="s">
        <v>87</v>
      </c>
      <c r="AK1454" t="s">
        <v>87</v>
      </c>
      <c r="AL1454" t="s">
        <v>87</v>
      </c>
      <c r="AM1454" t="s">
        <v>87</v>
      </c>
      <c r="AN1454" t="s">
        <v>87</v>
      </c>
      <c r="AO1454" t="s">
        <v>87</v>
      </c>
      <c r="AP1454" t="s">
        <v>87</v>
      </c>
      <c r="AQ1454" t="s">
        <v>87</v>
      </c>
      <c r="AR1454" t="s">
        <v>87</v>
      </c>
      <c r="AS1454" t="s">
        <v>87</v>
      </c>
      <c r="AT1454" t="s">
        <v>87</v>
      </c>
      <c r="AU1454" t="s">
        <v>87</v>
      </c>
      <c r="AV1454" t="s">
        <v>87</v>
      </c>
      <c r="AW1454" t="s">
        <v>87</v>
      </c>
      <c r="AX1454" t="s">
        <v>87</v>
      </c>
      <c r="AY1454" t="s">
        <v>87</v>
      </c>
      <c r="AZ1454" t="s">
        <v>87</v>
      </c>
      <c r="BA1454" t="s">
        <v>87</v>
      </c>
      <c r="BB1454" t="s">
        <v>87</v>
      </c>
      <c r="BC1454" t="s">
        <v>87</v>
      </c>
      <c r="BD1454" t="s">
        <v>87</v>
      </c>
      <c r="BE1454" t="s">
        <v>87</v>
      </c>
    </row>
    <row r="1455" spans="1:57" x14ac:dyDescent="0.45">
      <c r="A1455" t="s">
        <v>3144</v>
      </c>
      <c r="B1455" t="s">
        <v>79</v>
      </c>
      <c r="C1455" t="s">
        <v>904</v>
      </c>
      <c r="D1455" t="s">
        <v>81</v>
      </c>
      <c r="E1455" s="2" t="str">
        <f>HYPERLINK("capsilon://?command=openfolder&amp;siteaddress=FAM.docvelocity-na8.net&amp;folderid=FX6C06074E-72C9-8FF0-560A-526CFF46CBE3","FX2204920")</f>
        <v>FX2204920</v>
      </c>
      <c r="F1455" t="s">
        <v>19</v>
      </c>
      <c r="G1455" t="s">
        <v>19</v>
      </c>
      <c r="H1455" t="s">
        <v>82</v>
      </c>
      <c r="I1455" t="s">
        <v>3121</v>
      </c>
      <c r="J1455">
        <v>434</v>
      </c>
      <c r="K1455" t="s">
        <v>84</v>
      </c>
      <c r="L1455" t="s">
        <v>85</v>
      </c>
      <c r="M1455" t="s">
        <v>86</v>
      </c>
      <c r="N1455">
        <v>2</v>
      </c>
      <c r="O1455" s="1">
        <v>44655.86246527778</v>
      </c>
      <c r="P1455" s="1">
        <v>44655.934699074074</v>
      </c>
      <c r="Q1455">
        <v>3614</v>
      </c>
      <c r="R1455">
        <v>2627</v>
      </c>
      <c r="S1455" t="b">
        <v>0</v>
      </c>
      <c r="T1455" t="s">
        <v>87</v>
      </c>
      <c r="U1455" t="b">
        <v>1</v>
      </c>
      <c r="V1455" t="s">
        <v>315</v>
      </c>
      <c r="W1455" s="1">
        <v>44655.878333333334</v>
      </c>
      <c r="X1455">
        <v>1366</v>
      </c>
      <c r="Y1455">
        <v>366</v>
      </c>
      <c r="Z1455">
        <v>0</v>
      </c>
      <c r="AA1455">
        <v>366</v>
      </c>
      <c r="AB1455">
        <v>0</v>
      </c>
      <c r="AC1455">
        <v>48</v>
      </c>
      <c r="AD1455">
        <v>68</v>
      </c>
      <c r="AE1455">
        <v>0</v>
      </c>
      <c r="AF1455">
        <v>0</v>
      </c>
      <c r="AG1455">
        <v>0</v>
      </c>
      <c r="AH1455" t="s">
        <v>240</v>
      </c>
      <c r="AI1455" s="1">
        <v>44655.934699074074</v>
      </c>
      <c r="AJ1455">
        <v>1261</v>
      </c>
      <c r="AK1455">
        <v>5</v>
      </c>
      <c r="AL1455">
        <v>0</v>
      </c>
      <c r="AM1455">
        <v>5</v>
      </c>
      <c r="AN1455">
        <v>0</v>
      </c>
      <c r="AO1455">
        <v>5</v>
      </c>
      <c r="AP1455">
        <v>63</v>
      </c>
      <c r="AQ1455">
        <v>0</v>
      </c>
      <c r="AR1455">
        <v>0</v>
      </c>
      <c r="AS1455">
        <v>0</v>
      </c>
      <c r="AT1455" t="s">
        <v>87</v>
      </c>
      <c r="AU1455" t="s">
        <v>87</v>
      </c>
      <c r="AV1455" t="s">
        <v>87</v>
      </c>
      <c r="AW1455" t="s">
        <v>87</v>
      </c>
      <c r="AX1455" t="s">
        <v>87</v>
      </c>
      <c r="AY1455" t="s">
        <v>87</v>
      </c>
      <c r="AZ1455" t="s">
        <v>87</v>
      </c>
      <c r="BA1455" t="s">
        <v>87</v>
      </c>
      <c r="BB1455" t="s">
        <v>87</v>
      </c>
      <c r="BC1455" t="s">
        <v>87</v>
      </c>
      <c r="BD1455" t="s">
        <v>87</v>
      </c>
      <c r="BE1455" t="s">
        <v>87</v>
      </c>
    </row>
    <row r="1456" spans="1:57" x14ac:dyDescent="0.45">
      <c r="A1456" t="s">
        <v>3145</v>
      </c>
      <c r="B1456" t="s">
        <v>79</v>
      </c>
      <c r="C1456" t="s">
        <v>2500</v>
      </c>
      <c r="D1456" t="s">
        <v>81</v>
      </c>
      <c r="E1456" s="2" t="str">
        <f>HYPERLINK("capsilon://?command=openfolder&amp;siteaddress=FAM.docvelocity-na8.net&amp;folderid=FX3EF71CCD-7C20-9AF0-519C-CE99DC2B7485","FX220313830")</f>
        <v>FX220313830</v>
      </c>
      <c r="F1456" t="s">
        <v>19</v>
      </c>
      <c r="G1456" t="s">
        <v>19</v>
      </c>
      <c r="H1456" t="s">
        <v>82</v>
      </c>
      <c r="I1456" t="s">
        <v>3123</v>
      </c>
      <c r="J1456">
        <v>242</v>
      </c>
      <c r="K1456" t="s">
        <v>84</v>
      </c>
      <c r="L1456" t="s">
        <v>85</v>
      </c>
      <c r="M1456" t="s">
        <v>86</v>
      </c>
      <c r="N1456">
        <v>2</v>
      </c>
      <c r="O1456" s="1">
        <v>44655.865868055553</v>
      </c>
      <c r="P1456" s="1">
        <v>44655.945729166669</v>
      </c>
      <c r="Q1456">
        <v>5100</v>
      </c>
      <c r="R1456">
        <v>1800</v>
      </c>
      <c r="S1456" t="b">
        <v>0</v>
      </c>
      <c r="T1456" t="s">
        <v>87</v>
      </c>
      <c r="U1456" t="b">
        <v>1</v>
      </c>
      <c r="V1456" t="s">
        <v>322</v>
      </c>
      <c r="W1456" s="1">
        <v>44655.876099537039</v>
      </c>
      <c r="X1456">
        <v>848</v>
      </c>
      <c r="Y1456">
        <v>217</v>
      </c>
      <c r="Z1456">
        <v>0</v>
      </c>
      <c r="AA1456">
        <v>217</v>
      </c>
      <c r="AB1456">
        <v>0</v>
      </c>
      <c r="AC1456">
        <v>17</v>
      </c>
      <c r="AD1456">
        <v>25</v>
      </c>
      <c r="AE1456">
        <v>0</v>
      </c>
      <c r="AF1456">
        <v>0</v>
      </c>
      <c r="AG1456">
        <v>0</v>
      </c>
      <c r="AH1456" t="s">
        <v>240</v>
      </c>
      <c r="AI1456" s="1">
        <v>44655.945729166669</v>
      </c>
      <c r="AJ1456">
        <v>952</v>
      </c>
      <c r="AK1456">
        <v>3</v>
      </c>
      <c r="AL1456">
        <v>0</v>
      </c>
      <c r="AM1456">
        <v>3</v>
      </c>
      <c r="AN1456">
        <v>0</v>
      </c>
      <c r="AO1456">
        <v>3</v>
      </c>
      <c r="AP1456">
        <v>22</v>
      </c>
      <c r="AQ1456">
        <v>0</v>
      </c>
      <c r="AR1456">
        <v>0</v>
      </c>
      <c r="AS1456">
        <v>0</v>
      </c>
      <c r="AT1456" t="s">
        <v>87</v>
      </c>
      <c r="AU1456" t="s">
        <v>87</v>
      </c>
      <c r="AV1456" t="s">
        <v>87</v>
      </c>
      <c r="AW1456" t="s">
        <v>87</v>
      </c>
      <c r="AX1456" t="s">
        <v>87</v>
      </c>
      <c r="AY1456" t="s">
        <v>87</v>
      </c>
      <c r="AZ1456" t="s">
        <v>87</v>
      </c>
      <c r="BA1456" t="s">
        <v>87</v>
      </c>
      <c r="BB1456" t="s">
        <v>87</v>
      </c>
      <c r="BC1456" t="s">
        <v>87</v>
      </c>
      <c r="BD1456" t="s">
        <v>87</v>
      </c>
      <c r="BE1456" t="s">
        <v>87</v>
      </c>
    </row>
    <row r="1457" spans="1:57" x14ac:dyDescent="0.45">
      <c r="A1457" t="s">
        <v>3146</v>
      </c>
      <c r="B1457" t="s">
        <v>79</v>
      </c>
      <c r="C1457" t="s">
        <v>3147</v>
      </c>
      <c r="D1457" t="s">
        <v>81</v>
      </c>
      <c r="E1457" s="2" t="str">
        <f>HYPERLINK("capsilon://?command=openfolder&amp;siteaddress=FAM.docvelocity-na8.net&amp;folderid=FXD48C9912-D065-19D1-C05D-665066D436DF","FX22041004")</f>
        <v>FX22041004</v>
      </c>
      <c r="F1457" t="s">
        <v>19</v>
      </c>
      <c r="G1457" t="s">
        <v>19</v>
      </c>
      <c r="H1457" t="s">
        <v>82</v>
      </c>
      <c r="I1457" t="s">
        <v>3148</v>
      </c>
      <c r="J1457">
        <v>125</v>
      </c>
      <c r="K1457" t="s">
        <v>84</v>
      </c>
      <c r="L1457" t="s">
        <v>85</v>
      </c>
      <c r="M1457" t="s">
        <v>86</v>
      </c>
      <c r="N1457">
        <v>2</v>
      </c>
      <c r="O1457" s="1">
        <v>44655.873518518521</v>
      </c>
      <c r="P1457" s="1">
        <v>44655.992719907408</v>
      </c>
      <c r="Q1457">
        <v>7428</v>
      </c>
      <c r="R1457">
        <v>2871</v>
      </c>
      <c r="S1457" t="b">
        <v>0</v>
      </c>
      <c r="T1457" t="s">
        <v>87</v>
      </c>
      <c r="U1457" t="b">
        <v>0</v>
      </c>
      <c r="V1457" t="s">
        <v>320</v>
      </c>
      <c r="W1457" s="1">
        <v>44655.906643518516</v>
      </c>
      <c r="X1457">
        <v>1753</v>
      </c>
      <c r="Y1457">
        <v>83</v>
      </c>
      <c r="Z1457">
        <v>0</v>
      </c>
      <c r="AA1457">
        <v>83</v>
      </c>
      <c r="AB1457">
        <v>0</v>
      </c>
      <c r="AC1457">
        <v>33</v>
      </c>
      <c r="AD1457">
        <v>42</v>
      </c>
      <c r="AE1457">
        <v>30</v>
      </c>
      <c r="AF1457">
        <v>0</v>
      </c>
      <c r="AG1457">
        <v>0</v>
      </c>
      <c r="AH1457" t="s">
        <v>240</v>
      </c>
      <c r="AI1457" s="1">
        <v>44655.992719907408</v>
      </c>
      <c r="AJ1457">
        <v>654</v>
      </c>
      <c r="AK1457">
        <v>3</v>
      </c>
      <c r="AL1457">
        <v>0</v>
      </c>
      <c r="AM1457">
        <v>3</v>
      </c>
      <c r="AN1457">
        <v>29</v>
      </c>
      <c r="AO1457">
        <v>3</v>
      </c>
      <c r="AP1457">
        <v>39</v>
      </c>
      <c r="AQ1457">
        <v>0</v>
      </c>
      <c r="AR1457">
        <v>0</v>
      </c>
      <c r="AS1457">
        <v>0</v>
      </c>
      <c r="AT1457" t="s">
        <v>87</v>
      </c>
      <c r="AU1457" t="s">
        <v>87</v>
      </c>
      <c r="AV1457" t="s">
        <v>87</v>
      </c>
      <c r="AW1457" t="s">
        <v>87</v>
      </c>
      <c r="AX1457" t="s">
        <v>87</v>
      </c>
      <c r="AY1457" t="s">
        <v>87</v>
      </c>
      <c r="AZ1457" t="s">
        <v>87</v>
      </c>
      <c r="BA1457" t="s">
        <v>87</v>
      </c>
      <c r="BB1457" t="s">
        <v>87</v>
      </c>
      <c r="BC1457" t="s">
        <v>87</v>
      </c>
      <c r="BD1457" t="s">
        <v>87</v>
      </c>
      <c r="BE1457" t="s">
        <v>87</v>
      </c>
    </row>
    <row r="1458" spans="1:57" x14ac:dyDescent="0.45">
      <c r="A1458" t="s">
        <v>3149</v>
      </c>
      <c r="B1458" t="s">
        <v>79</v>
      </c>
      <c r="C1458" t="s">
        <v>3138</v>
      </c>
      <c r="D1458" t="s">
        <v>81</v>
      </c>
      <c r="E1458" s="2" t="str">
        <f>HYPERLINK("capsilon://?command=openfolder&amp;siteaddress=FAM.docvelocity-na8.net&amp;folderid=FXE9859051-497C-C95E-4E6E-D21CFF324C41","FX22033050")</f>
        <v>FX22033050</v>
      </c>
      <c r="F1458" t="s">
        <v>19</v>
      </c>
      <c r="G1458" t="s">
        <v>19</v>
      </c>
      <c r="H1458" t="s">
        <v>82</v>
      </c>
      <c r="I1458" t="s">
        <v>3139</v>
      </c>
      <c r="J1458">
        <v>625</v>
      </c>
      <c r="K1458" t="s">
        <v>84</v>
      </c>
      <c r="L1458" t="s">
        <v>85</v>
      </c>
      <c r="M1458" t="s">
        <v>86</v>
      </c>
      <c r="N1458">
        <v>2</v>
      </c>
      <c r="O1458" s="1">
        <v>44655.891840277778</v>
      </c>
      <c r="P1458" s="1">
        <v>44655.978344907409</v>
      </c>
      <c r="Q1458">
        <v>3250</v>
      </c>
      <c r="R1458">
        <v>4224</v>
      </c>
      <c r="S1458" t="b">
        <v>0</v>
      </c>
      <c r="T1458" t="s">
        <v>87</v>
      </c>
      <c r="U1458" t="b">
        <v>1</v>
      </c>
      <c r="V1458" t="s">
        <v>245</v>
      </c>
      <c r="W1458" s="1">
        <v>44655.917812500003</v>
      </c>
      <c r="X1458">
        <v>1832</v>
      </c>
      <c r="Y1458">
        <v>543</v>
      </c>
      <c r="Z1458">
        <v>0</v>
      </c>
      <c r="AA1458">
        <v>543</v>
      </c>
      <c r="AB1458">
        <v>0</v>
      </c>
      <c r="AC1458">
        <v>15</v>
      </c>
      <c r="AD1458">
        <v>82</v>
      </c>
      <c r="AE1458">
        <v>0</v>
      </c>
      <c r="AF1458">
        <v>0</v>
      </c>
      <c r="AG1458">
        <v>0</v>
      </c>
      <c r="AH1458" t="s">
        <v>200</v>
      </c>
      <c r="AI1458" s="1">
        <v>44655.978344907409</v>
      </c>
      <c r="AJ1458">
        <v>2392</v>
      </c>
      <c r="AK1458">
        <v>2</v>
      </c>
      <c r="AL1458">
        <v>0</v>
      </c>
      <c r="AM1458">
        <v>2</v>
      </c>
      <c r="AN1458">
        <v>0</v>
      </c>
      <c r="AO1458">
        <v>1</v>
      </c>
      <c r="AP1458">
        <v>80</v>
      </c>
      <c r="AQ1458">
        <v>0</v>
      </c>
      <c r="AR1458">
        <v>0</v>
      </c>
      <c r="AS1458">
        <v>0</v>
      </c>
      <c r="AT1458" t="s">
        <v>87</v>
      </c>
      <c r="AU1458" t="s">
        <v>87</v>
      </c>
      <c r="AV1458" t="s">
        <v>87</v>
      </c>
      <c r="AW1458" t="s">
        <v>87</v>
      </c>
      <c r="AX1458" t="s">
        <v>87</v>
      </c>
      <c r="AY1458" t="s">
        <v>87</v>
      </c>
      <c r="AZ1458" t="s">
        <v>87</v>
      </c>
      <c r="BA1458" t="s">
        <v>87</v>
      </c>
      <c r="BB1458" t="s">
        <v>87</v>
      </c>
      <c r="BC1458" t="s">
        <v>87</v>
      </c>
      <c r="BD1458" t="s">
        <v>87</v>
      </c>
      <c r="BE1458" t="s">
        <v>87</v>
      </c>
    </row>
    <row r="1459" spans="1:57" x14ac:dyDescent="0.45">
      <c r="A1459" t="s">
        <v>3150</v>
      </c>
      <c r="B1459" t="s">
        <v>79</v>
      </c>
      <c r="C1459" t="s">
        <v>3151</v>
      </c>
      <c r="D1459" t="s">
        <v>81</v>
      </c>
      <c r="E1459" s="2" t="str">
        <f t="shared" ref="E1459:E1474" si="35">HYPERLINK("capsilon://?command=openfolder&amp;siteaddress=FAM.docvelocity-na8.net&amp;folderid=FXEC91461F-4F41-F3F2-2A32-4B67332601A2","FX220313930")</f>
        <v>FX220313930</v>
      </c>
      <c r="F1459" t="s">
        <v>19</v>
      </c>
      <c r="G1459" t="s">
        <v>19</v>
      </c>
      <c r="H1459" t="s">
        <v>82</v>
      </c>
      <c r="I1459" t="s">
        <v>3152</v>
      </c>
      <c r="J1459">
        <v>64</v>
      </c>
      <c r="K1459" t="s">
        <v>84</v>
      </c>
      <c r="L1459" t="s">
        <v>85</v>
      </c>
      <c r="M1459" t="s">
        <v>86</v>
      </c>
      <c r="N1459">
        <v>2</v>
      </c>
      <c r="O1459" s="1">
        <v>44655.89403935185</v>
      </c>
      <c r="P1459" s="1">
        <v>44655.992592592593</v>
      </c>
      <c r="Q1459">
        <v>7704</v>
      </c>
      <c r="R1459">
        <v>811</v>
      </c>
      <c r="S1459" t="b">
        <v>0</v>
      </c>
      <c r="T1459" t="s">
        <v>87</v>
      </c>
      <c r="U1459" t="b">
        <v>0</v>
      </c>
      <c r="V1459" t="s">
        <v>315</v>
      </c>
      <c r="W1459" s="1">
        <v>44655.914247685185</v>
      </c>
      <c r="X1459">
        <v>407</v>
      </c>
      <c r="Y1459">
        <v>59</v>
      </c>
      <c r="Z1459">
        <v>0</v>
      </c>
      <c r="AA1459">
        <v>59</v>
      </c>
      <c r="AB1459">
        <v>0</v>
      </c>
      <c r="AC1459">
        <v>11</v>
      </c>
      <c r="AD1459">
        <v>5</v>
      </c>
      <c r="AE1459">
        <v>0</v>
      </c>
      <c r="AF1459">
        <v>0</v>
      </c>
      <c r="AG1459">
        <v>0</v>
      </c>
      <c r="AH1459" t="s">
        <v>352</v>
      </c>
      <c r="AI1459" s="1">
        <v>44655.992592592593</v>
      </c>
      <c r="AJ1459">
        <v>401</v>
      </c>
      <c r="AK1459">
        <v>2</v>
      </c>
      <c r="AL1459">
        <v>0</v>
      </c>
      <c r="AM1459">
        <v>2</v>
      </c>
      <c r="AN1459">
        <v>0</v>
      </c>
      <c r="AO1459">
        <v>1</v>
      </c>
      <c r="AP1459">
        <v>3</v>
      </c>
      <c r="AQ1459">
        <v>0</v>
      </c>
      <c r="AR1459">
        <v>0</v>
      </c>
      <c r="AS1459">
        <v>0</v>
      </c>
      <c r="AT1459" t="s">
        <v>87</v>
      </c>
      <c r="AU1459" t="s">
        <v>87</v>
      </c>
      <c r="AV1459" t="s">
        <v>87</v>
      </c>
      <c r="AW1459" t="s">
        <v>87</v>
      </c>
      <c r="AX1459" t="s">
        <v>87</v>
      </c>
      <c r="AY1459" t="s">
        <v>87</v>
      </c>
      <c r="AZ1459" t="s">
        <v>87</v>
      </c>
      <c r="BA1459" t="s">
        <v>87</v>
      </c>
      <c r="BB1459" t="s">
        <v>87</v>
      </c>
      <c r="BC1459" t="s">
        <v>87</v>
      </c>
      <c r="BD1459" t="s">
        <v>87</v>
      </c>
      <c r="BE1459" t="s">
        <v>87</v>
      </c>
    </row>
    <row r="1460" spans="1:57" x14ac:dyDescent="0.45">
      <c r="A1460" t="s">
        <v>3153</v>
      </c>
      <c r="B1460" t="s">
        <v>79</v>
      </c>
      <c r="C1460" t="s">
        <v>3151</v>
      </c>
      <c r="D1460" t="s">
        <v>81</v>
      </c>
      <c r="E1460" s="2" t="str">
        <f t="shared" si="35"/>
        <v>FX220313930</v>
      </c>
      <c r="F1460" t="s">
        <v>19</v>
      </c>
      <c r="G1460" t="s">
        <v>19</v>
      </c>
      <c r="H1460" t="s">
        <v>82</v>
      </c>
      <c r="I1460" t="s">
        <v>3154</v>
      </c>
      <c r="J1460">
        <v>65</v>
      </c>
      <c r="K1460" t="s">
        <v>84</v>
      </c>
      <c r="L1460" t="s">
        <v>85</v>
      </c>
      <c r="M1460" t="s">
        <v>86</v>
      </c>
      <c r="N1460">
        <v>2</v>
      </c>
      <c r="O1460" s="1">
        <v>44655.894849537035</v>
      </c>
      <c r="P1460" s="1">
        <v>44656.00037037037</v>
      </c>
      <c r="Q1460">
        <v>8086</v>
      </c>
      <c r="R1460">
        <v>1031</v>
      </c>
      <c r="S1460" t="b">
        <v>0</v>
      </c>
      <c r="T1460" t="s">
        <v>87</v>
      </c>
      <c r="U1460" t="b">
        <v>0</v>
      </c>
      <c r="V1460" t="s">
        <v>351</v>
      </c>
      <c r="W1460" s="1">
        <v>44655.918402777781</v>
      </c>
      <c r="X1460">
        <v>360</v>
      </c>
      <c r="Y1460">
        <v>66</v>
      </c>
      <c r="Z1460">
        <v>0</v>
      </c>
      <c r="AA1460">
        <v>66</v>
      </c>
      <c r="AB1460">
        <v>0</v>
      </c>
      <c r="AC1460">
        <v>7</v>
      </c>
      <c r="AD1460">
        <v>-1</v>
      </c>
      <c r="AE1460">
        <v>0</v>
      </c>
      <c r="AF1460">
        <v>0</v>
      </c>
      <c r="AG1460">
        <v>0</v>
      </c>
      <c r="AH1460" t="s">
        <v>352</v>
      </c>
      <c r="AI1460" s="1">
        <v>44656.00037037037</v>
      </c>
      <c r="AJ1460">
        <v>671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-1</v>
      </c>
      <c r="AQ1460">
        <v>0</v>
      </c>
      <c r="AR1460">
        <v>0</v>
      </c>
      <c r="AS1460">
        <v>0</v>
      </c>
      <c r="AT1460" t="s">
        <v>87</v>
      </c>
      <c r="AU1460" t="s">
        <v>87</v>
      </c>
      <c r="AV1460" t="s">
        <v>87</v>
      </c>
      <c r="AW1460" t="s">
        <v>87</v>
      </c>
      <c r="AX1460" t="s">
        <v>87</v>
      </c>
      <c r="AY1460" t="s">
        <v>87</v>
      </c>
      <c r="AZ1460" t="s">
        <v>87</v>
      </c>
      <c r="BA1460" t="s">
        <v>87</v>
      </c>
      <c r="BB1460" t="s">
        <v>87</v>
      </c>
      <c r="BC1460" t="s">
        <v>87</v>
      </c>
      <c r="BD1460" t="s">
        <v>87</v>
      </c>
      <c r="BE1460" t="s">
        <v>87</v>
      </c>
    </row>
    <row r="1461" spans="1:57" x14ac:dyDescent="0.45">
      <c r="A1461" t="s">
        <v>3155</v>
      </c>
      <c r="B1461" t="s">
        <v>79</v>
      </c>
      <c r="C1461" t="s">
        <v>3151</v>
      </c>
      <c r="D1461" t="s">
        <v>81</v>
      </c>
      <c r="E1461" s="2" t="str">
        <f t="shared" si="35"/>
        <v>FX220313930</v>
      </c>
      <c r="F1461" t="s">
        <v>19</v>
      </c>
      <c r="G1461" t="s">
        <v>19</v>
      </c>
      <c r="H1461" t="s">
        <v>82</v>
      </c>
      <c r="I1461" t="s">
        <v>3156</v>
      </c>
      <c r="J1461">
        <v>65</v>
      </c>
      <c r="K1461" t="s">
        <v>84</v>
      </c>
      <c r="L1461" t="s">
        <v>85</v>
      </c>
      <c r="M1461" t="s">
        <v>86</v>
      </c>
      <c r="N1461">
        <v>2</v>
      </c>
      <c r="O1461" s="1">
        <v>44655.894942129627</v>
      </c>
      <c r="P1461" s="1">
        <v>44655.995034722226</v>
      </c>
      <c r="Q1461">
        <v>8274</v>
      </c>
      <c r="R1461">
        <v>374</v>
      </c>
      <c r="S1461" t="b">
        <v>0</v>
      </c>
      <c r="T1461" t="s">
        <v>87</v>
      </c>
      <c r="U1461" t="b">
        <v>0</v>
      </c>
      <c r="V1461" t="s">
        <v>315</v>
      </c>
      <c r="W1461" s="1">
        <v>44655.916284722225</v>
      </c>
      <c r="X1461">
        <v>175</v>
      </c>
      <c r="Y1461">
        <v>60</v>
      </c>
      <c r="Z1461">
        <v>0</v>
      </c>
      <c r="AA1461">
        <v>60</v>
      </c>
      <c r="AB1461">
        <v>0</v>
      </c>
      <c r="AC1461">
        <v>1</v>
      </c>
      <c r="AD1461">
        <v>5</v>
      </c>
      <c r="AE1461">
        <v>0</v>
      </c>
      <c r="AF1461">
        <v>0</v>
      </c>
      <c r="AG1461">
        <v>0</v>
      </c>
      <c r="AH1461" t="s">
        <v>240</v>
      </c>
      <c r="AI1461" s="1">
        <v>44655.995034722226</v>
      </c>
      <c r="AJ1461">
        <v>199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5</v>
      </c>
      <c r="AQ1461">
        <v>0</v>
      </c>
      <c r="AR1461">
        <v>0</v>
      </c>
      <c r="AS1461">
        <v>0</v>
      </c>
      <c r="AT1461" t="s">
        <v>87</v>
      </c>
      <c r="AU1461" t="s">
        <v>87</v>
      </c>
      <c r="AV1461" t="s">
        <v>87</v>
      </c>
      <c r="AW1461" t="s">
        <v>87</v>
      </c>
      <c r="AX1461" t="s">
        <v>87</v>
      </c>
      <c r="AY1461" t="s">
        <v>87</v>
      </c>
      <c r="AZ1461" t="s">
        <v>87</v>
      </c>
      <c r="BA1461" t="s">
        <v>87</v>
      </c>
      <c r="BB1461" t="s">
        <v>87</v>
      </c>
      <c r="BC1461" t="s">
        <v>87</v>
      </c>
      <c r="BD1461" t="s">
        <v>87</v>
      </c>
      <c r="BE1461" t="s">
        <v>87</v>
      </c>
    </row>
    <row r="1462" spans="1:57" x14ac:dyDescent="0.45">
      <c r="A1462" t="s">
        <v>3157</v>
      </c>
      <c r="B1462" t="s">
        <v>79</v>
      </c>
      <c r="C1462" t="s">
        <v>3151</v>
      </c>
      <c r="D1462" t="s">
        <v>81</v>
      </c>
      <c r="E1462" s="2" t="str">
        <f t="shared" si="35"/>
        <v>FX220313930</v>
      </c>
      <c r="F1462" t="s">
        <v>19</v>
      </c>
      <c r="G1462" t="s">
        <v>19</v>
      </c>
      <c r="H1462" t="s">
        <v>82</v>
      </c>
      <c r="I1462" t="s">
        <v>3158</v>
      </c>
      <c r="J1462">
        <v>65</v>
      </c>
      <c r="K1462" t="s">
        <v>84</v>
      </c>
      <c r="L1462" t="s">
        <v>85</v>
      </c>
      <c r="M1462" t="s">
        <v>86</v>
      </c>
      <c r="N1462">
        <v>2</v>
      </c>
      <c r="O1462" s="1">
        <v>44655.895196759258</v>
      </c>
      <c r="P1462" s="1">
        <v>44656.011550925927</v>
      </c>
      <c r="Q1462">
        <v>9005</v>
      </c>
      <c r="R1462">
        <v>1048</v>
      </c>
      <c r="S1462" t="b">
        <v>0</v>
      </c>
      <c r="T1462" t="s">
        <v>87</v>
      </c>
      <c r="U1462" t="b">
        <v>0</v>
      </c>
      <c r="V1462" t="s">
        <v>315</v>
      </c>
      <c r="W1462" s="1">
        <v>44655.921967592592</v>
      </c>
      <c r="X1462">
        <v>490</v>
      </c>
      <c r="Y1462">
        <v>60</v>
      </c>
      <c r="Z1462">
        <v>0</v>
      </c>
      <c r="AA1462">
        <v>60</v>
      </c>
      <c r="AB1462">
        <v>0</v>
      </c>
      <c r="AC1462">
        <v>7</v>
      </c>
      <c r="AD1462">
        <v>5</v>
      </c>
      <c r="AE1462">
        <v>0</v>
      </c>
      <c r="AF1462">
        <v>0</v>
      </c>
      <c r="AG1462">
        <v>0</v>
      </c>
      <c r="AH1462" t="s">
        <v>240</v>
      </c>
      <c r="AI1462" s="1">
        <v>44656.011550925927</v>
      </c>
      <c r="AJ1462">
        <v>558</v>
      </c>
      <c r="AK1462">
        <v>7</v>
      </c>
      <c r="AL1462">
        <v>0</v>
      </c>
      <c r="AM1462">
        <v>7</v>
      </c>
      <c r="AN1462">
        <v>0</v>
      </c>
      <c r="AO1462">
        <v>7</v>
      </c>
      <c r="AP1462">
        <v>-2</v>
      </c>
      <c r="AQ1462">
        <v>0</v>
      </c>
      <c r="AR1462">
        <v>0</v>
      </c>
      <c r="AS1462">
        <v>0</v>
      </c>
      <c r="AT1462" t="s">
        <v>87</v>
      </c>
      <c r="AU1462" t="s">
        <v>87</v>
      </c>
      <c r="AV1462" t="s">
        <v>87</v>
      </c>
      <c r="AW1462" t="s">
        <v>87</v>
      </c>
      <c r="AX1462" t="s">
        <v>87</v>
      </c>
      <c r="AY1462" t="s">
        <v>87</v>
      </c>
      <c r="AZ1462" t="s">
        <v>87</v>
      </c>
      <c r="BA1462" t="s">
        <v>87</v>
      </c>
      <c r="BB1462" t="s">
        <v>87</v>
      </c>
      <c r="BC1462" t="s">
        <v>87</v>
      </c>
      <c r="BD1462" t="s">
        <v>87</v>
      </c>
      <c r="BE1462" t="s">
        <v>87</v>
      </c>
    </row>
    <row r="1463" spans="1:57" x14ac:dyDescent="0.45">
      <c r="A1463" t="s">
        <v>3159</v>
      </c>
      <c r="B1463" t="s">
        <v>79</v>
      </c>
      <c r="C1463" t="s">
        <v>3151</v>
      </c>
      <c r="D1463" t="s">
        <v>81</v>
      </c>
      <c r="E1463" s="2" t="str">
        <f t="shared" si="35"/>
        <v>FX220313930</v>
      </c>
      <c r="F1463" t="s">
        <v>19</v>
      </c>
      <c r="G1463" t="s">
        <v>19</v>
      </c>
      <c r="H1463" t="s">
        <v>82</v>
      </c>
      <c r="I1463" t="s">
        <v>3160</v>
      </c>
      <c r="J1463">
        <v>28</v>
      </c>
      <c r="K1463" t="s">
        <v>84</v>
      </c>
      <c r="L1463" t="s">
        <v>85</v>
      </c>
      <c r="M1463" t="s">
        <v>86</v>
      </c>
      <c r="N1463">
        <v>2</v>
      </c>
      <c r="O1463" s="1">
        <v>44655.895335648151</v>
      </c>
      <c r="P1463" s="1">
        <v>44656.013692129629</v>
      </c>
      <c r="Q1463">
        <v>9856</v>
      </c>
      <c r="R1463">
        <v>370</v>
      </c>
      <c r="S1463" t="b">
        <v>0</v>
      </c>
      <c r="T1463" t="s">
        <v>87</v>
      </c>
      <c r="U1463" t="b">
        <v>0</v>
      </c>
      <c r="V1463" t="s">
        <v>351</v>
      </c>
      <c r="W1463" s="1">
        <v>44655.920567129629</v>
      </c>
      <c r="X1463">
        <v>186</v>
      </c>
      <c r="Y1463">
        <v>21</v>
      </c>
      <c r="Z1463">
        <v>0</v>
      </c>
      <c r="AA1463">
        <v>21</v>
      </c>
      <c r="AB1463">
        <v>0</v>
      </c>
      <c r="AC1463">
        <v>3</v>
      </c>
      <c r="AD1463">
        <v>7</v>
      </c>
      <c r="AE1463">
        <v>0</v>
      </c>
      <c r="AF1463">
        <v>0</v>
      </c>
      <c r="AG1463">
        <v>0</v>
      </c>
      <c r="AH1463" t="s">
        <v>240</v>
      </c>
      <c r="AI1463" s="1">
        <v>44656.013692129629</v>
      </c>
      <c r="AJ1463">
        <v>184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7</v>
      </c>
      <c r="AQ1463">
        <v>0</v>
      </c>
      <c r="AR1463">
        <v>0</v>
      </c>
      <c r="AS1463">
        <v>0</v>
      </c>
      <c r="AT1463" t="s">
        <v>87</v>
      </c>
      <c r="AU1463" t="s">
        <v>87</v>
      </c>
      <c r="AV1463" t="s">
        <v>87</v>
      </c>
      <c r="AW1463" t="s">
        <v>87</v>
      </c>
      <c r="AX1463" t="s">
        <v>87</v>
      </c>
      <c r="AY1463" t="s">
        <v>87</v>
      </c>
      <c r="AZ1463" t="s">
        <v>87</v>
      </c>
      <c r="BA1463" t="s">
        <v>87</v>
      </c>
      <c r="BB1463" t="s">
        <v>87</v>
      </c>
      <c r="BC1463" t="s">
        <v>87</v>
      </c>
      <c r="BD1463" t="s">
        <v>87</v>
      </c>
      <c r="BE1463" t="s">
        <v>87</v>
      </c>
    </row>
    <row r="1464" spans="1:57" x14ac:dyDescent="0.45">
      <c r="A1464" t="s">
        <v>3161</v>
      </c>
      <c r="B1464" t="s">
        <v>79</v>
      </c>
      <c r="C1464" t="s">
        <v>3151</v>
      </c>
      <c r="D1464" t="s">
        <v>81</v>
      </c>
      <c r="E1464" s="2" t="str">
        <f t="shared" si="35"/>
        <v>FX220313930</v>
      </c>
      <c r="F1464" t="s">
        <v>19</v>
      </c>
      <c r="G1464" t="s">
        <v>19</v>
      </c>
      <c r="H1464" t="s">
        <v>82</v>
      </c>
      <c r="I1464" t="s">
        <v>3162</v>
      </c>
      <c r="J1464">
        <v>65</v>
      </c>
      <c r="K1464" t="s">
        <v>84</v>
      </c>
      <c r="L1464" t="s">
        <v>85</v>
      </c>
      <c r="M1464" t="s">
        <v>86</v>
      </c>
      <c r="N1464">
        <v>2</v>
      </c>
      <c r="O1464" s="1">
        <v>44655.895636574074</v>
      </c>
      <c r="P1464" s="1">
        <v>44656.033206018517</v>
      </c>
      <c r="Q1464">
        <v>11090</v>
      </c>
      <c r="R1464">
        <v>796</v>
      </c>
      <c r="S1464" t="b">
        <v>0</v>
      </c>
      <c r="T1464" t="s">
        <v>87</v>
      </c>
      <c r="U1464" t="b">
        <v>0</v>
      </c>
      <c r="V1464" t="s">
        <v>351</v>
      </c>
      <c r="W1464" s="1">
        <v>44655.92690972222</v>
      </c>
      <c r="X1464">
        <v>547</v>
      </c>
      <c r="Y1464">
        <v>60</v>
      </c>
      <c r="Z1464">
        <v>0</v>
      </c>
      <c r="AA1464">
        <v>60</v>
      </c>
      <c r="AB1464">
        <v>0</v>
      </c>
      <c r="AC1464">
        <v>11</v>
      </c>
      <c r="AD1464">
        <v>5</v>
      </c>
      <c r="AE1464">
        <v>0</v>
      </c>
      <c r="AF1464">
        <v>0</v>
      </c>
      <c r="AG1464">
        <v>0</v>
      </c>
      <c r="AH1464" t="s">
        <v>240</v>
      </c>
      <c r="AI1464" s="1">
        <v>44656.033206018517</v>
      </c>
      <c r="AJ1464">
        <v>249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5</v>
      </c>
      <c r="AQ1464">
        <v>0</v>
      </c>
      <c r="AR1464">
        <v>0</v>
      </c>
      <c r="AS1464">
        <v>0</v>
      </c>
      <c r="AT1464" t="s">
        <v>87</v>
      </c>
      <c r="AU1464" t="s">
        <v>87</v>
      </c>
      <c r="AV1464" t="s">
        <v>87</v>
      </c>
      <c r="AW1464" t="s">
        <v>87</v>
      </c>
      <c r="AX1464" t="s">
        <v>87</v>
      </c>
      <c r="AY1464" t="s">
        <v>87</v>
      </c>
      <c r="AZ1464" t="s">
        <v>87</v>
      </c>
      <c r="BA1464" t="s">
        <v>87</v>
      </c>
      <c r="BB1464" t="s">
        <v>87</v>
      </c>
      <c r="BC1464" t="s">
        <v>87</v>
      </c>
      <c r="BD1464" t="s">
        <v>87</v>
      </c>
      <c r="BE1464" t="s">
        <v>87</v>
      </c>
    </row>
    <row r="1465" spans="1:57" x14ac:dyDescent="0.45">
      <c r="A1465" t="s">
        <v>3163</v>
      </c>
      <c r="B1465" t="s">
        <v>79</v>
      </c>
      <c r="C1465" t="s">
        <v>3151</v>
      </c>
      <c r="D1465" t="s">
        <v>81</v>
      </c>
      <c r="E1465" s="2" t="str">
        <f t="shared" si="35"/>
        <v>FX220313930</v>
      </c>
      <c r="F1465" t="s">
        <v>19</v>
      </c>
      <c r="G1465" t="s">
        <v>19</v>
      </c>
      <c r="H1465" t="s">
        <v>82</v>
      </c>
      <c r="I1465" t="s">
        <v>3164</v>
      </c>
      <c r="J1465">
        <v>28</v>
      </c>
      <c r="K1465" t="s">
        <v>84</v>
      </c>
      <c r="L1465" t="s">
        <v>85</v>
      </c>
      <c r="M1465" t="s">
        <v>86</v>
      </c>
      <c r="N1465">
        <v>2</v>
      </c>
      <c r="O1465" s="1">
        <v>44655.895775462966</v>
      </c>
      <c r="P1465" s="1">
        <v>44656.034907407404</v>
      </c>
      <c r="Q1465">
        <v>11713</v>
      </c>
      <c r="R1465">
        <v>308</v>
      </c>
      <c r="S1465" t="b">
        <v>0</v>
      </c>
      <c r="T1465" t="s">
        <v>87</v>
      </c>
      <c r="U1465" t="b">
        <v>0</v>
      </c>
      <c r="V1465" t="s">
        <v>315</v>
      </c>
      <c r="W1465" s="1">
        <v>44655.923842592594</v>
      </c>
      <c r="X1465">
        <v>162</v>
      </c>
      <c r="Y1465">
        <v>21</v>
      </c>
      <c r="Z1465">
        <v>0</v>
      </c>
      <c r="AA1465">
        <v>21</v>
      </c>
      <c r="AB1465">
        <v>0</v>
      </c>
      <c r="AC1465">
        <v>0</v>
      </c>
      <c r="AD1465">
        <v>7</v>
      </c>
      <c r="AE1465">
        <v>0</v>
      </c>
      <c r="AF1465">
        <v>0</v>
      </c>
      <c r="AG1465">
        <v>0</v>
      </c>
      <c r="AH1465" t="s">
        <v>240</v>
      </c>
      <c r="AI1465" s="1">
        <v>44656.034907407404</v>
      </c>
      <c r="AJ1465">
        <v>146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7</v>
      </c>
      <c r="AQ1465">
        <v>0</v>
      </c>
      <c r="AR1465">
        <v>0</v>
      </c>
      <c r="AS1465">
        <v>0</v>
      </c>
      <c r="AT1465" t="s">
        <v>87</v>
      </c>
      <c r="AU1465" t="s">
        <v>87</v>
      </c>
      <c r="AV1465" t="s">
        <v>87</v>
      </c>
      <c r="AW1465" t="s">
        <v>87</v>
      </c>
      <c r="AX1465" t="s">
        <v>87</v>
      </c>
      <c r="AY1465" t="s">
        <v>87</v>
      </c>
      <c r="AZ1465" t="s">
        <v>87</v>
      </c>
      <c r="BA1465" t="s">
        <v>87</v>
      </c>
      <c r="BB1465" t="s">
        <v>87</v>
      </c>
      <c r="BC1465" t="s">
        <v>87</v>
      </c>
      <c r="BD1465" t="s">
        <v>87</v>
      </c>
      <c r="BE1465" t="s">
        <v>87</v>
      </c>
    </row>
    <row r="1466" spans="1:57" x14ac:dyDescent="0.45">
      <c r="A1466" t="s">
        <v>3165</v>
      </c>
      <c r="B1466" t="s">
        <v>79</v>
      </c>
      <c r="C1466" t="s">
        <v>3151</v>
      </c>
      <c r="D1466" t="s">
        <v>81</v>
      </c>
      <c r="E1466" s="2" t="str">
        <f t="shared" si="35"/>
        <v>FX220313930</v>
      </c>
      <c r="F1466" t="s">
        <v>19</v>
      </c>
      <c r="G1466" t="s">
        <v>19</v>
      </c>
      <c r="H1466" t="s">
        <v>82</v>
      </c>
      <c r="I1466" t="s">
        <v>3166</v>
      </c>
      <c r="J1466">
        <v>28</v>
      </c>
      <c r="K1466" t="s">
        <v>84</v>
      </c>
      <c r="L1466" t="s">
        <v>85</v>
      </c>
      <c r="M1466" t="s">
        <v>86</v>
      </c>
      <c r="N1466">
        <v>2</v>
      </c>
      <c r="O1466" s="1">
        <v>44655.896354166667</v>
      </c>
      <c r="P1466" s="1">
        <v>44656.037199074075</v>
      </c>
      <c r="Q1466">
        <v>11699</v>
      </c>
      <c r="R1466">
        <v>470</v>
      </c>
      <c r="S1466" t="b">
        <v>0</v>
      </c>
      <c r="T1466" t="s">
        <v>87</v>
      </c>
      <c r="U1466" t="b">
        <v>0</v>
      </c>
      <c r="V1466" t="s">
        <v>315</v>
      </c>
      <c r="W1466" s="1">
        <v>44655.92701388889</v>
      </c>
      <c r="X1466">
        <v>273</v>
      </c>
      <c r="Y1466">
        <v>21</v>
      </c>
      <c r="Z1466">
        <v>0</v>
      </c>
      <c r="AA1466">
        <v>21</v>
      </c>
      <c r="AB1466">
        <v>0</v>
      </c>
      <c r="AC1466">
        <v>5</v>
      </c>
      <c r="AD1466">
        <v>7</v>
      </c>
      <c r="AE1466">
        <v>0</v>
      </c>
      <c r="AF1466">
        <v>0</v>
      </c>
      <c r="AG1466">
        <v>0</v>
      </c>
      <c r="AH1466" t="s">
        <v>240</v>
      </c>
      <c r="AI1466" s="1">
        <v>44656.037199074075</v>
      </c>
      <c r="AJ1466">
        <v>197</v>
      </c>
      <c r="AK1466">
        <v>2</v>
      </c>
      <c r="AL1466">
        <v>0</v>
      </c>
      <c r="AM1466">
        <v>2</v>
      </c>
      <c r="AN1466">
        <v>0</v>
      </c>
      <c r="AO1466">
        <v>2</v>
      </c>
      <c r="AP1466">
        <v>5</v>
      </c>
      <c r="AQ1466">
        <v>0</v>
      </c>
      <c r="AR1466">
        <v>0</v>
      </c>
      <c r="AS1466">
        <v>0</v>
      </c>
      <c r="AT1466" t="s">
        <v>87</v>
      </c>
      <c r="AU1466" t="s">
        <v>87</v>
      </c>
      <c r="AV1466" t="s">
        <v>87</v>
      </c>
      <c r="AW1466" t="s">
        <v>87</v>
      </c>
      <c r="AX1466" t="s">
        <v>87</v>
      </c>
      <c r="AY1466" t="s">
        <v>87</v>
      </c>
      <c r="AZ1466" t="s">
        <v>87</v>
      </c>
      <c r="BA1466" t="s">
        <v>87</v>
      </c>
      <c r="BB1466" t="s">
        <v>87</v>
      </c>
      <c r="BC1466" t="s">
        <v>87</v>
      </c>
      <c r="BD1466" t="s">
        <v>87</v>
      </c>
      <c r="BE1466" t="s">
        <v>87</v>
      </c>
    </row>
    <row r="1467" spans="1:57" x14ac:dyDescent="0.45">
      <c r="A1467" t="s">
        <v>3167</v>
      </c>
      <c r="B1467" t="s">
        <v>79</v>
      </c>
      <c r="C1467" t="s">
        <v>3151</v>
      </c>
      <c r="D1467" t="s">
        <v>81</v>
      </c>
      <c r="E1467" s="2" t="str">
        <f t="shared" si="35"/>
        <v>FX220313930</v>
      </c>
      <c r="F1467" t="s">
        <v>19</v>
      </c>
      <c r="G1467" t="s">
        <v>19</v>
      </c>
      <c r="H1467" t="s">
        <v>82</v>
      </c>
      <c r="I1467" t="s">
        <v>3168</v>
      </c>
      <c r="J1467">
        <v>64</v>
      </c>
      <c r="K1467" t="s">
        <v>84</v>
      </c>
      <c r="L1467" t="s">
        <v>85</v>
      </c>
      <c r="M1467" t="s">
        <v>86</v>
      </c>
      <c r="N1467">
        <v>2</v>
      </c>
      <c r="O1467" s="1">
        <v>44655.896793981483</v>
      </c>
      <c r="P1467" s="1">
        <v>44656.045740740738</v>
      </c>
      <c r="Q1467">
        <v>10853</v>
      </c>
      <c r="R1467">
        <v>2016</v>
      </c>
      <c r="S1467" t="b">
        <v>0</v>
      </c>
      <c r="T1467" t="s">
        <v>87</v>
      </c>
      <c r="U1467" t="b">
        <v>0</v>
      </c>
      <c r="V1467" t="s">
        <v>351</v>
      </c>
      <c r="W1467" s="1">
        <v>44655.941724537035</v>
      </c>
      <c r="X1467">
        <v>1279</v>
      </c>
      <c r="Y1467">
        <v>83</v>
      </c>
      <c r="Z1467">
        <v>0</v>
      </c>
      <c r="AA1467">
        <v>83</v>
      </c>
      <c r="AB1467">
        <v>0</v>
      </c>
      <c r="AC1467">
        <v>35</v>
      </c>
      <c r="AD1467">
        <v>-19</v>
      </c>
      <c r="AE1467">
        <v>0</v>
      </c>
      <c r="AF1467">
        <v>0</v>
      </c>
      <c r="AG1467">
        <v>0</v>
      </c>
      <c r="AH1467" t="s">
        <v>240</v>
      </c>
      <c r="AI1467" s="1">
        <v>44656.045740740738</v>
      </c>
      <c r="AJ1467">
        <v>737</v>
      </c>
      <c r="AK1467">
        <v>6</v>
      </c>
      <c r="AL1467">
        <v>0</v>
      </c>
      <c r="AM1467">
        <v>6</v>
      </c>
      <c r="AN1467">
        <v>0</v>
      </c>
      <c r="AO1467">
        <v>6</v>
      </c>
      <c r="AP1467">
        <v>-25</v>
      </c>
      <c r="AQ1467">
        <v>0</v>
      </c>
      <c r="AR1467">
        <v>0</v>
      </c>
      <c r="AS1467">
        <v>0</v>
      </c>
      <c r="AT1467" t="s">
        <v>87</v>
      </c>
      <c r="AU1467" t="s">
        <v>87</v>
      </c>
      <c r="AV1467" t="s">
        <v>87</v>
      </c>
      <c r="AW1467" t="s">
        <v>87</v>
      </c>
      <c r="AX1467" t="s">
        <v>87</v>
      </c>
      <c r="AY1467" t="s">
        <v>87</v>
      </c>
      <c r="AZ1467" t="s">
        <v>87</v>
      </c>
      <c r="BA1467" t="s">
        <v>87</v>
      </c>
      <c r="BB1467" t="s">
        <v>87</v>
      </c>
      <c r="BC1467" t="s">
        <v>87</v>
      </c>
      <c r="BD1467" t="s">
        <v>87</v>
      </c>
      <c r="BE1467" t="s">
        <v>87</v>
      </c>
    </row>
    <row r="1468" spans="1:57" x14ac:dyDescent="0.45">
      <c r="A1468" t="s">
        <v>3169</v>
      </c>
      <c r="B1468" t="s">
        <v>79</v>
      </c>
      <c r="C1468" t="s">
        <v>3151</v>
      </c>
      <c r="D1468" t="s">
        <v>81</v>
      </c>
      <c r="E1468" s="2" t="str">
        <f t="shared" si="35"/>
        <v>FX220313930</v>
      </c>
      <c r="F1468" t="s">
        <v>19</v>
      </c>
      <c r="G1468" t="s">
        <v>19</v>
      </c>
      <c r="H1468" t="s">
        <v>82</v>
      </c>
      <c r="I1468" t="s">
        <v>3170</v>
      </c>
      <c r="J1468">
        <v>65</v>
      </c>
      <c r="K1468" t="s">
        <v>84</v>
      </c>
      <c r="L1468" t="s">
        <v>85</v>
      </c>
      <c r="M1468" t="s">
        <v>86</v>
      </c>
      <c r="N1468">
        <v>2</v>
      </c>
      <c r="O1468" s="1">
        <v>44655.897280092591</v>
      </c>
      <c r="P1468" s="1">
        <v>44656.05364583333</v>
      </c>
      <c r="Q1468">
        <v>12612</v>
      </c>
      <c r="R1468">
        <v>898</v>
      </c>
      <c r="S1468" t="b">
        <v>0</v>
      </c>
      <c r="T1468" t="s">
        <v>87</v>
      </c>
      <c r="U1468" t="b">
        <v>0</v>
      </c>
      <c r="V1468" t="s">
        <v>315</v>
      </c>
      <c r="W1468" s="1">
        <v>44655.929409722223</v>
      </c>
      <c r="X1468">
        <v>206</v>
      </c>
      <c r="Y1468">
        <v>60</v>
      </c>
      <c r="Z1468">
        <v>0</v>
      </c>
      <c r="AA1468">
        <v>60</v>
      </c>
      <c r="AB1468">
        <v>0</v>
      </c>
      <c r="AC1468">
        <v>1</v>
      </c>
      <c r="AD1468">
        <v>5</v>
      </c>
      <c r="AE1468">
        <v>0</v>
      </c>
      <c r="AF1468">
        <v>0</v>
      </c>
      <c r="AG1468">
        <v>0</v>
      </c>
      <c r="AH1468" t="s">
        <v>352</v>
      </c>
      <c r="AI1468" s="1">
        <v>44656.05364583333</v>
      </c>
      <c r="AJ1468">
        <v>692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5</v>
      </c>
      <c r="AQ1468">
        <v>0</v>
      </c>
      <c r="AR1468">
        <v>0</v>
      </c>
      <c r="AS1468">
        <v>0</v>
      </c>
      <c r="AT1468" t="s">
        <v>87</v>
      </c>
      <c r="AU1468" t="s">
        <v>87</v>
      </c>
      <c r="AV1468" t="s">
        <v>87</v>
      </c>
      <c r="AW1468" t="s">
        <v>87</v>
      </c>
      <c r="AX1468" t="s">
        <v>87</v>
      </c>
      <c r="AY1468" t="s">
        <v>87</v>
      </c>
      <c r="AZ1468" t="s">
        <v>87</v>
      </c>
      <c r="BA1468" t="s">
        <v>87</v>
      </c>
      <c r="BB1468" t="s">
        <v>87</v>
      </c>
      <c r="BC1468" t="s">
        <v>87</v>
      </c>
      <c r="BD1468" t="s">
        <v>87</v>
      </c>
      <c r="BE1468" t="s">
        <v>87</v>
      </c>
    </row>
    <row r="1469" spans="1:57" x14ac:dyDescent="0.45">
      <c r="A1469" t="s">
        <v>3171</v>
      </c>
      <c r="B1469" t="s">
        <v>79</v>
      </c>
      <c r="C1469" t="s">
        <v>3151</v>
      </c>
      <c r="D1469" t="s">
        <v>81</v>
      </c>
      <c r="E1469" s="2" t="str">
        <f t="shared" si="35"/>
        <v>FX220313930</v>
      </c>
      <c r="F1469" t="s">
        <v>19</v>
      </c>
      <c r="G1469" t="s">
        <v>19</v>
      </c>
      <c r="H1469" t="s">
        <v>82</v>
      </c>
      <c r="I1469" t="s">
        <v>3172</v>
      </c>
      <c r="J1469">
        <v>65</v>
      </c>
      <c r="K1469" t="s">
        <v>84</v>
      </c>
      <c r="L1469" t="s">
        <v>85</v>
      </c>
      <c r="M1469" t="s">
        <v>86</v>
      </c>
      <c r="N1469">
        <v>2</v>
      </c>
      <c r="O1469" s="1">
        <v>44655.897407407407</v>
      </c>
      <c r="P1469" s="1">
        <v>44656.050833333335</v>
      </c>
      <c r="Q1469">
        <v>12673</v>
      </c>
      <c r="R1469">
        <v>583</v>
      </c>
      <c r="S1469" t="b">
        <v>0</v>
      </c>
      <c r="T1469" t="s">
        <v>87</v>
      </c>
      <c r="U1469" t="b">
        <v>0</v>
      </c>
      <c r="V1469" t="s">
        <v>315</v>
      </c>
      <c r="W1469" s="1">
        <v>44655.931076388886</v>
      </c>
      <c r="X1469">
        <v>144</v>
      </c>
      <c r="Y1469">
        <v>60</v>
      </c>
      <c r="Z1469">
        <v>0</v>
      </c>
      <c r="AA1469">
        <v>60</v>
      </c>
      <c r="AB1469">
        <v>0</v>
      </c>
      <c r="AC1469">
        <v>2</v>
      </c>
      <c r="AD1469">
        <v>5</v>
      </c>
      <c r="AE1469">
        <v>0</v>
      </c>
      <c r="AF1469">
        <v>0</v>
      </c>
      <c r="AG1469">
        <v>0</v>
      </c>
      <c r="AH1469" t="s">
        <v>240</v>
      </c>
      <c r="AI1469" s="1">
        <v>44656.050833333335</v>
      </c>
      <c r="AJ1469">
        <v>439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5</v>
      </c>
      <c r="AQ1469">
        <v>0</v>
      </c>
      <c r="AR1469">
        <v>0</v>
      </c>
      <c r="AS1469">
        <v>0</v>
      </c>
      <c r="AT1469" t="s">
        <v>87</v>
      </c>
      <c r="AU1469" t="s">
        <v>87</v>
      </c>
      <c r="AV1469" t="s">
        <v>87</v>
      </c>
      <c r="AW1469" t="s">
        <v>87</v>
      </c>
      <c r="AX1469" t="s">
        <v>87</v>
      </c>
      <c r="AY1469" t="s">
        <v>87</v>
      </c>
      <c r="AZ1469" t="s">
        <v>87</v>
      </c>
      <c r="BA1469" t="s">
        <v>87</v>
      </c>
      <c r="BB1469" t="s">
        <v>87</v>
      </c>
      <c r="BC1469" t="s">
        <v>87</v>
      </c>
      <c r="BD1469" t="s">
        <v>87</v>
      </c>
      <c r="BE1469" t="s">
        <v>87</v>
      </c>
    </row>
    <row r="1470" spans="1:57" x14ac:dyDescent="0.45">
      <c r="A1470" t="s">
        <v>3173</v>
      </c>
      <c r="B1470" t="s">
        <v>79</v>
      </c>
      <c r="C1470" t="s">
        <v>3151</v>
      </c>
      <c r="D1470" t="s">
        <v>81</v>
      </c>
      <c r="E1470" s="2" t="str">
        <f t="shared" si="35"/>
        <v>FX220313930</v>
      </c>
      <c r="F1470" t="s">
        <v>19</v>
      </c>
      <c r="G1470" t="s">
        <v>19</v>
      </c>
      <c r="H1470" t="s">
        <v>82</v>
      </c>
      <c r="I1470" t="s">
        <v>3174</v>
      </c>
      <c r="J1470">
        <v>65</v>
      </c>
      <c r="K1470" t="s">
        <v>84</v>
      </c>
      <c r="L1470" t="s">
        <v>85</v>
      </c>
      <c r="M1470" t="s">
        <v>86</v>
      </c>
      <c r="N1470">
        <v>2</v>
      </c>
      <c r="O1470" s="1">
        <v>44655.897858796299</v>
      </c>
      <c r="P1470" s="1">
        <v>44656.054386574076</v>
      </c>
      <c r="Q1470">
        <v>12792</v>
      </c>
      <c r="R1470">
        <v>732</v>
      </c>
      <c r="S1470" t="b">
        <v>0</v>
      </c>
      <c r="T1470" t="s">
        <v>87</v>
      </c>
      <c r="U1470" t="b">
        <v>0</v>
      </c>
      <c r="V1470" t="s">
        <v>245</v>
      </c>
      <c r="W1470" s="1">
        <v>44655.935347222221</v>
      </c>
      <c r="X1470">
        <v>426</v>
      </c>
      <c r="Y1470">
        <v>60</v>
      </c>
      <c r="Z1470">
        <v>0</v>
      </c>
      <c r="AA1470">
        <v>60</v>
      </c>
      <c r="AB1470">
        <v>0</v>
      </c>
      <c r="AC1470">
        <v>9</v>
      </c>
      <c r="AD1470">
        <v>5</v>
      </c>
      <c r="AE1470">
        <v>0</v>
      </c>
      <c r="AF1470">
        <v>0</v>
      </c>
      <c r="AG1470">
        <v>0</v>
      </c>
      <c r="AH1470" t="s">
        <v>240</v>
      </c>
      <c r="AI1470" s="1">
        <v>44656.054386574076</v>
      </c>
      <c r="AJ1470">
        <v>306</v>
      </c>
      <c r="AK1470">
        <v>2</v>
      </c>
      <c r="AL1470">
        <v>0</v>
      </c>
      <c r="AM1470">
        <v>2</v>
      </c>
      <c r="AN1470">
        <v>0</v>
      </c>
      <c r="AO1470">
        <v>2</v>
      </c>
      <c r="AP1470">
        <v>3</v>
      </c>
      <c r="AQ1470">
        <v>0</v>
      </c>
      <c r="AR1470">
        <v>0</v>
      </c>
      <c r="AS1470">
        <v>0</v>
      </c>
      <c r="AT1470" t="s">
        <v>87</v>
      </c>
      <c r="AU1470" t="s">
        <v>87</v>
      </c>
      <c r="AV1470" t="s">
        <v>87</v>
      </c>
      <c r="AW1470" t="s">
        <v>87</v>
      </c>
      <c r="AX1470" t="s">
        <v>87</v>
      </c>
      <c r="AY1470" t="s">
        <v>87</v>
      </c>
      <c r="AZ1470" t="s">
        <v>87</v>
      </c>
      <c r="BA1470" t="s">
        <v>87</v>
      </c>
      <c r="BB1470" t="s">
        <v>87</v>
      </c>
      <c r="BC1470" t="s">
        <v>87</v>
      </c>
      <c r="BD1470" t="s">
        <v>87</v>
      </c>
      <c r="BE1470" t="s">
        <v>87</v>
      </c>
    </row>
    <row r="1471" spans="1:57" x14ac:dyDescent="0.45">
      <c r="A1471" t="s">
        <v>3175</v>
      </c>
      <c r="B1471" t="s">
        <v>79</v>
      </c>
      <c r="C1471" t="s">
        <v>3151</v>
      </c>
      <c r="D1471" t="s">
        <v>81</v>
      </c>
      <c r="E1471" s="2" t="str">
        <f t="shared" si="35"/>
        <v>FX220313930</v>
      </c>
      <c r="F1471" t="s">
        <v>19</v>
      </c>
      <c r="G1471" t="s">
        <v>19</v>
      </c>
      <c r="H1471" t="s">
        <v>82</v>
      </c>
      <c r="I1471" t="s">
        <v>3176</v>
      </c>
      <c r="J1471">
        <v>28</v>
      </c>
      <c r="K1471" t="s">
        <v>84</v>
      </c>
      <c r="L1471" t="s">
        <v>85</v>
      </c>
      <c r="M1471" t="s">
        <v>86</v>
      </c>
      <c r="N1471">
        <v>2</v>
      </c>
      <c r="O1471" s="1">
        <v>44655.898182870369</v>
      </c>
      <c r="P1471" s="1">
        <v>44656.058807870373</v>
      </c>
      <c r="Q1471">
        <v>13306</v>
      </c>
      <c r="R1471">
        <v>572</v>
      </c>
      <c r="S1471" t="b">
        <v>0</v>
      </c>
      <c r="T1471" t="s">
        <v>87</v>
      </c>
      <c r="U1471" t="b">
        <v>0</v>
      </c>
      <c r="V1471" t="s">
        <v>315</v>
      </c>
      <c r="W1471" s="1">
        <v>44655.932557870372</v>
      </c>
      <c r="X1471">
        <v>127</v>
      </c>
      <c r="Y1471">
        <v>21</v>
      </c>
      <c r="Z1471">
        <v>0</v>
      </c>
      <c r="AA1471">
        <v>21</v>
      </c>
      <c r="AB1471">
        <v>0</v>
      </c>
      <c r="AC1471">
        <v>1</v>
      </c>
      <c r="AD1471">
        <v>7</v>
      </c>
      <c r="AE1471">
        <v>0</v>
      </c>
      <c r="AF1471">
        <v>0</v>
      </c>
      <c r="AG1471">
        <v>0</v>
      </c>
      <c r="AH1471" t="s">
        <v>352</v>
      </c>
      <c r="AI1471" s="1">
        <v>44656.058807870373</v>
      </c>
      <c r="AJ1471">
        <v>445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7</v>
      </c>
      <c r="AQ1471">
        <v>0</v>
      </c>
      <c r="AR1471">
        <v>0</v>
      </c>
      <c r="AS1471">
        <v>0</v>
      </c>
      <c r="AT1471" t="s">
        <v>87</v>
      </c>
      <c r="AU1471" t="s">
        <v>87</v>
      </c>
      <c r="AV1471" t="s">
        <v>87</v>
      </c>
      <c r="AW1471" t="s">
        <v>87</v>
      </c>
      <c r="AX1471" t="s">
        <v>87</v>
      </c>
      <c r="AY1471" t="s">
        <v>87</v>
      </c>
      <c r="AZ1471" t="s">
        <v>87</v>
      </c>
      <c r="BA1471" t="s">
        <v>87</v>
      </c>
      <c r="BB1471" t="s">
        <v>87</v>
      </c>
      <c r="BC1471" t="s">
        <v>87</v>
      </c>
      <c r="BD1471" t="s">
        <v>87</v>
      </c>
      <c r="BE1471" t="s">
        <v>87</v>
      </c>
    </row>
    <row r="1472" spans="1:57" x14ac:dyDescent="0.45">
      <c r="A1472" t="s">
        <v>3177</v>
      </c>
      <c r="B1472" t="s">
        <v>79</v>
      </c>
      <c r="C1472" t="s">
        <v>3151</v>
      </c>
      <c r="D1472" t="s">
        <v>81</v>
      </c>
      <c r="E1472" s="2" t="str">
        <f t="shared" si="35"/>
        <v>FX220313930</v>
      </c>
      <c r="F1472" t="s">
        <v>19</v>
      </c>
      <c r="G1472" t="s">
        <v>19</v>
      </c>
      <c r="H1472" t="s">
        <v>82</v>
      </c>
      <c r="I1472" t="s">
        <v>3178</v>
      </c>
      <c r="J1472">
        <v>65</v>
      </c>
      <c r="K1472" t="s">
        <v>84</v>
      </c>
      <c r="L1472" t="s">
        <v>85</v>
      </c>
      <c r="M1472" t="s">
        <v>86</v>
      </c>
      <c r="N1472">
        <v>2</v>
      </c>
      <c r="O1472" s="1">
        <v>44655.898287037038</v>
      </c>
      <c r="P1472" s="1">
        <v>44656.061863425923</v>
      </c>
      <c r="Q1472">
        <v>13039</v>
      </c>
      <c r="R1472">
        <v>1094</v>
      </c>
      <c r="S1472" t="b">
        <v>0</v>
      </c>
      <c r="T1472" t="s">
        <v>87</v>
      </c>
      <c r="U1472" t="b">
        <v>0</v>
      </c>
      <c r="V1472" t="s">
        <v>245</v>
      </c>
      <c r="W1472" s="1">
        <v>44655.948900462965</v>
      </c>
      <c r="X1472">
        <v>605</v>
      </c>
      <c r="Y1472">
        <v>60</v>
      </c>
      <c r="Z1472">
        <v>0</v>
      </c>
      <c r="AA1472">
        <v>60</v>
      </c>
      <c r="AB1472">
        <v>0</v>
      </c>
      <c r="AC1472">
        <v>11</v>
      </c>
      <c r="AD1472">
        <v>5</v>
      </c>
      <c r="AE1472">
        <v>0</v>
      </c>
      <c r="AF1472">
        <v>0</v>
      </c>
      <c r="AG1472">
        <v>0</v>
      </c>
      <c r="AH1472" t="s">
        <v>240</v>
      </c>
      <c r="AI1472" s="1">
        <v>44656.061863425923</v>
      </c>
      <c r="AJ1472">
        <v>475</v>
      </c>
      <c r="AK1472">
        <v>3</v>
      </c>
      <c r="AL1472">
        <v>0</v>
      </c>
      <c r="AM1472">
        <v>3</v>
      </c>
      <c r="AN1472">
        <v>0</v>
      </c>
      <c r="AO1472">
        <v>2</v>
      </c>
      <c r="AP1472">
        <v>2</v>
      </c>
      <c r="AQ1472">
        <v>0</v>
      </c>
      <c r="AR1472">
        <v>0</v>
      </c>
      <c r="AS1472">
        <v>0</v>
      </c>
      <c r="AT1472" t="s">
        <v>87</v>
      </c>
      <c r="AU1472" t="s">
        <v>87</v>
      </c>
      <c r="AV1472" t="s">
        <v>87</v>
      </c>
      <c r="AW1472" t="s">
        <v>87</v>
      </c>
      <c r="AX1472" t="s">
        <v>87</v>
      </c>
      <c r="AY1472" t="s">
        <v>87</v>
      </c>
      <c r="AZ1472" t="s">
        <v>87</v>
      </c>
      <c r="BA1472" t="s">
        <v>87</v>
      </c>
      <c r="BB1472" t="s">
        <v>87</v>
      </c>
      <c r="BC1472" t="s">
        <v>87</v>
      </c>
      <c r="BD1472" t="s">
        <v>87</v>
      </c>
      <c r="BE1472" t="s">
        <v>87</v>
      </c>
    </row>
    <row r="1473" spans="1:57" x14ac:dyDescent="0.45">
      <c r="A1473" t="s">
        <v>3179</v>
      </c>
      <c r="B1473" t="s">
        <v>79</v>
      </c>
      <c r="C1473" t="s">
        <v>3151</v>
      </c>
      <c r="D1473" t="s">
        <v>81</v>
      </c>
      <c r="E1473" s="2" t="str">
        <f t="shared" si="35"/>
        <v>FX220313930</v>
      </c>
      <c r="F1473" t="s">
        <v>19</v>
      </c>
      <c r="G1473" t="s">
        <v>19</v>
      </c>
      <c r="H1473" t="s">
        <v>82</v>
      </c>
      <c r="I1473" t="s">
        <v>3180</v>
      </c>
      <c r="J1473">
        <v>28</v>
      </c>
      <c r="K1473" t="s">
        <v>84</v>
      </c>
      <c r="L1473" t="s">
        <v>85</v>
      </c>
      <c r="M1473" t="s">
        <v>86</v>
      </c>
      <c r="N1473">
        <v>2</v>
      </c>
      <c r="O1473" s="1">
        <v>44655.898773148147</v>
      </c>
      <c r="P1473" s="1">
        <v>44656.063993055555</v>
      </c>
      <c r="Q1473">
        <v>13570</v>
      </c>
      <c r="R1473">
        <v>705</v>
      </c>
      <c r="S1473" t="b">
        <v>0</v>
      </c>
      <c r="T1473" t="s">
        <v>87</v>
      </c>
      <c r="U1473" t="b">
        <v>0</v>
      </c>
      <c r="V1473" t="s">
        <v>245</v>
      </c>
      <c r="W1473" s="1">
        <v>44655.951898148145</v>
      </c>
      <c r="X1473">
        <v>258</v>
      </c>
      <c r="Y1473">
        <v>21</v>
      </c>
      <c r="Z1473">
        <v>0</v>
      </c>
      <c r="AA1473">
        <v>21</v>
      </c>
      <c r="AB1473">
        <v>0</v>
      </c>
      <c r="AC1473">
        <v>6</v>
      </c>
      <c r="AD1473">
        <v>7</v>
      </c>
      <c r="AE1473">
        <v>0</v>
      </c>
      <c r="AF1473">
        <v>0</v>
      </c>
      <c r="AG1473">
        <v>0</v>
      </c>
      <c r="AH1473" t="s">
        <v>352</v>
      </c>
      <c r="AI1473" s="1">
        <v>44656.063993055555</v>
      </c>
      <c r="AJ1473">
        <v>447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7</v>
      </c>
      <c r="AQ1473">
        <v>0</v>
      </c>
      <c r="AR1473">
        <v>0</v>
      </c>
      <c r="AS1473">
        <v>0</v>
      </c>
      <c r="AT1473" t="s">
        <v>87</v>
      </c>
      <c r="AU1473" t="s">
        <v>87</v>
      </c>
      <c r="AV1473" t="s">
        <v>87</v>
      </c>
      <c r="AW1473" t="s">
        <v>87</v>
      </c>
      <c r="AX1473" t="s">
        <v>87</v>
      </c>
      <c r="AY1473" t="s">
        <v>87</v>
      </c>
      <c r="AZ1473" t="s">
        <v>87</v>
      </c>
      <c r="BA1473" t="s">
        <v>87</v>
      </c>
      <c r="BB1473" t="s">
        <v>87</v>
      </c>
      <c r="BC1473" t="s">
        <v>87</v>
      </c>
      <c r="BD1473" t="s">
        <v>87</v>
      </c>
      <c r="BE1473" t="s">
        <v>87</v>
      </c>
    </row>
    <row r="1474" spans="1:57" x14ac:dyDescent="0.45">
      <c r="A1474" t="s">
        <v>3181</v>
      </c>
      <c r="B1474" t="s">
        <v>79</v>
      </c>
      <c r="C1474" t="s">
        <v>3151</v>
      </c>
      <c r="D1474" t="s">
        <v>81</v>
      </c>
      <c r="E1474" s="2" t="str">
        <f t="shared" si="35"/>
        <v>FX220313930</v>
      </c>
      <c r="F1474" t="s">
        <v>19</v>
      </c>
      <c r="G1474" t="s">
        <v>19</v>
      </c>
      <c r="H1474" t="s">
        <v>82</v>
      </c>
      <c r="I1474" t="s">
        <v>3182</v>
      </c>
      <c r="J1474">
        <v>28</v>
      </c>
      <c r="K1474" t="s">
        <v>84</v>
      </c>
      <c r="L1474" t="s">
        <v>85</v>
      </c>
      <c r="M1474" t="s">
        <v>86</v>
      </c>
      <c r="N1474">
        <v>2</v>
      </c>
      <c r="O1474" s="1">
        <v>44655.898854166669</v>
      </c>
      <c r="P1474" s="1">
        <v>44656.063680555555</v>
      </c>
      <c r="Q1474">
        <v>13873</v>
      </c>
      <c r="R1474">
        <v>368</v>
      </c>
      <c r="S1474" t="b">
        <v>0</v>
      </c>
      <c r="T1474" t="s">
        <v>87</v>
      </c>
      <c r="U1474" t="b">
        <v>0</v>
      </c>
      <c r="V1474" t="s">
        <v>245</v>
      </c>
      <c r="W1474" s="1">
        <v>44655.954363425924</v>
      </c>
      <c r="X1474">
        <v>212</v>
      </c>
      <c r="Y1474">
        <v>21</v>
      </c>
      <c r="Z1474">
        <v>0</v>
      </c>
      <c r="AA1474">
        <v>21</v>
      </c>
      <c r="AB1474">
        <v>0</v>
      </c>
      <c r="AC1474">
        <v>0</v>
      </c>
      <c r="AD1474">
        <v>7</v>
      </c>
      <c r="AE1474">
        <v>0</v>
      </c>
      <c r="AF1474">
        <v>0</v>
      </c>
      <c r="AG1474">
        <v>0</v>
      </c>
      <c r="AH1474" t="s">
        <v>240</v>
      </c>
      <c r="AI1474" s="1">
        <v>44656.063680555555</v>
      </c>
      <c r="AJ1474">
        <v>156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7</v>
      </c>
      <c r="AQ1474">
        <v>0</v>
      </c>
      <c r="AR1474">
        <v>0</v>
      </c>
      <c r="AS1474">
        <v>0</v>
      </c>
      <c r="AT1474" t="s">
        <v>87</v>
      </c>
      <c r="AU1474" t="s">
        <v>87</v>
      </c>
      <c r="AV1474" t="s">
        <v>87</v>
      </c>
      <c r="AW1474" t="s">
        <v>87</v>
      </c>
      <c r="AX1474" t="s">
        <v>87</v>
      </c>
      <c r="AY1474" t="s">
        <v>87</v>
      </c>
      <c r="AZ1474" t="s">
        <v>87</v>
      </c>
      <c r="BA1474" t="s">
        <v>87</v>
      </c>
      <c r="BB1474" t="s">
        <v>87</v>
      </c>
      <c r="BC1474" t="s">
        <v>87</v>
      </c>
      <c r="BD1474" t="s">
        <v>87</v>
      </c>
      <c r="BE1474" t="s">
        <v>87</v>
      </c>
    </row>
    <row r="1475" spans="1:57" x14ac:dyDescent="0.45">
      <c r="A1475" t="s">
        <v>3183</v>
      </c>
      <c r="B1475" t="s">
        <v>79</v>
      </c>
      <c r="C1475" t="s">
        <v>3184</v>
      </c>
      <c r="D1475" t="s">
        <v>81</v>
      </c>
      <c r="E1475" s="2" t="str">
        <f>HYPERLINK("capsilon://?command=openfolder&amp;siteaddress=FAM.docvelocity-na8.net&amp;folderid=FX14E2274F-93EA-1B32-8E23-B67144162927","FX220311268")</f>
        <v>FX220311268</v>
      </c>
      <c r="F1475" t="s">
        <v>19</v>
      </c>
      <c r="G1475" t="s">
        <v>19</v>
      </c>
      <c r="H1475" t="s">
        <v>82</v>
      </c>
      <c r="I1475" t="s">
        <v>3185</v>
      </c>
      <c r="J1475">
        <v>74</v>
      </c>
      <c r="K1475" t="s">
        <v>84</v>
      </c>
      <c r="L1475" t="s">
        <v>85</v>
      </c>
      <c r="M1475" t="s">
        <v>86</v>
      </c>
      <c r="N1475">
        <v>2</v>
      </c>
      <c r="O1475" s="1">
        <v>44655.903425925928</v>
      </c>
      <c r="P1475" s="1">
        <v>44656.066111111111</v>
      </c>
      <c r="Q1475">
        <v>13460</v>
      </c>
      <c r="R1475">
        <v>596</v>
      </c>
      <c r="S1475" t="b">
        <v>0</v>
      </c>
      <c r="T1475" t="s">
        <v>87</v>
      </c>
      <c r="U1475" t="b">
        <v>0</v>
      </c>
      <c r="V1475" t="s">
        <v>245</v>
      </c>
      <c r="W1475" s="1">
        <v>44655.958854166667</v>
      </c>
      <c r="X1475">
        <v>387</v>
      </c>
      <c r="Y1475">
        <v>64</v>
      </c>
      <c r="Z1475">
        <v>0</v>
      </c>
      <c r="AA1475">
        <v>64</v>
      </c>
      <c r="AB1475">
        <v>0</v>
      </c>
      <c r="AC1475">
        <v>7</v>
      </c>
      <c r="AD1475">
        <v>10</v>
      </c>
      <c r="AE1475">
        <v>0</v>
      </c>
      <c r="AF1475">
        <v>0</v>
      </c>
      <c r="AG1475">
        <v>0</v>
      </c>
      <c r="AH1475" t="s">
        <v>240</v>
      </c>
      <c r="AI1475" s="1">
        <v>44656.066111111111</v>
      </c>
      <c r="AJ1475">
        <v>209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10</v>
      </c>
      <c r="AQ1475">
        <v>0</v>
      </c>
      <c r="AR1475">
        <v>0</v>
      </c>
      <c r="AS1475">
        <v>0</v>
      </c>
      <c r="AT1475" t="s">
        <v>87</v>
      </c>
      <c r="AU1475" t="s">
        <v>87</v>
      </c>
      <c r="AV1475" t="s">
        <v>87</v>
      </c>
      <c r="AW1475" t="s">
        <v>87</v>
      </c>
      <c r="AX1475" t="s">
        <v>87</v>
      </c>
      <c r="AY1475" t="s">
        <v>87</v>
      </c>
      <c r="AZ1475" t="s">
        <v>87</v>
      </c>
      <c r="BA1475" t="s">
        <v>87</v>
      </c>
      <c r="BB1475" t="s">
        <v>87</v>
      </c>
      <c r="BC1475" t="s">
        <v>87</v>
      </c>
      <c r="BD1475" t="s">
        <v>87</v>
      </c>
      <c r="BE1475" t="s">
        <v>87</v>
      </c>
    </row>
    <row r="1476" spans="1:57" x14ac:dyDescent="0.45">
      <c r="A1476" t="s">
        <v>3186</v>
      </c>
      <c r="B1476" t="s">
        <v>79</v>
      </c>
      <c r="C1476" t="s">
        <v>3184</v>
      </c>
      <c r="D1476" t="s">
        <v>81</v>
      </c>
      <c r="E1476" s="2" t="str">
        <f>HYPERLINK("capsilon://?command=openfolder&amp;siteaddress=FAM.docvelocity-na8.net&amp;folderid=FX14E2274F-93EA-1B32-8E23-B67144162927","FX220311268")</f>
        <v>FX220311268</v>
      </c>
      <c r="F1476" t="s">
        <v>19</v>
      </c>
      <c r="G1476" t="s">
        <v>19</v>
      </c>
      <c r="H1476" t="s">
        <v>82</v>
      </c>
      <c r="I1476" t="s">
        <v>3187</v>
      </c>
      <c r="J1476">
        <v>28</v>
      </c>
      <c r="K1476" t="s">
        <v>84</v>
      </c>
      <c r="L1476" t="s">
        <v>85</v>
      </c>
      <c r="M1476" t="s">
        <v>86</v>
      </c>
      <c r="N1476">
        <v>2</v>
      </c>
      <c r="O1476" s="1">
        <v>44655.90351851852</v>
      </c>
      <c r="P1476" s="1">
        <v>44656.069594907407</v>
      </c>
      <c r="Q1476">
        <v>13756</v>
      </c>
      <c r="R1476">
        <v>593</v>
      </c>
      <c r="S1476" t="b">
        <v>0</v>
      </c>
      <c r="T1476" t="s">
        <v>87</v>
      </c>
      <c r="U1476" t="b">
        <v>0</v>
      </c>
      <c r="V1476" t="s">
        <v>315</v>
      </c>
      <c r="W1476" s="1">
        <v>44655.955983796295</v>
      </c>
      <c r="X1476">
        <v>110</v>
      </c>
      <c r="Y1476">
        <v>21</v>
      </c>
      <c r="Z1476">
        <v>0</v>
      </c>
      <c r="AA1476">
        <v>21</v>
      </c>
      <c r="AB1476">
        <v>0</v>
      </c>
      <c r="AC1476">
        <v>0</v>
      </c>
      <c r="AD1476">
        <v>7</v>
      </c>
      <c r="AE1476">
        <v>0</v>
      </c>
      <c r="AF1476">
        <v>0</v>
      </c>
      <c r="AG1476">
        <v>0</v>
      </c>
      <c r="AH1476" t="s">
        <v>352</v>
      </c>
      <c r="AI1476" s="1">
        <v>44656.069594907407</v>
      </c>
      <c r="AJ1476">
        <v>483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7</v>
      </c>
      <c r="AQ1476">
        <v>0</v>
      </c>
      <c r="AR1476">
        <v>0</v>
      </c>
      <c r="AS1476">
        <v>0</v>
      </c>
      <c r="AT1476" t="s">
        <v>87</v>
      </c>
      <c r="AU1476" t="s">
        <v>87</v>
      </c>
      <c r="AV1476" t="s">
        <v>87</v>
      </c>
      <c r="AW1476" t="s">
        <v>87</v>
      </c>
      <c r="AX1476" t="s">
        <v>87</v>
      </c>
      <c r="AY1476" t="s">
        <v>87</v>
      </c>
      <c r="AZ1476" t="s">
        <v>87</v>
      </c>
      <c r="BA1476" t="s">
        <v>87</v>
      </c>
      <c r="BB1476" t="s">
        <v>87</v>
      </c>
      <c r="BC1476" t="s">
        <v>87</v>
      </c>
      <c r="BD1476" t="s">
        <v>87</v>
      </c>
      <c r="BE1476" t="s">
        <v>87</v>
      </c>
    </row>
    <row r="1477" spans="1:57" x14ac:dyDescent="0.45">
      <c r="A1477" t="s">
        <v>3188</v>
      </c>
      <c r="B1477" t="s">
        <v>79</v>
      </c>
      <c r="C1477" t="s">
        <v>3184</v>
      </c>
      <c r="D1477" t="s">
        <v>81</v>
      </c>
      <c r="E1477" s="2" t="str">
        <f>HYPERLINK("capsilon://?command=openfolder&amp;siteaddress=FAM.docvelocity-na8.net&amp;folderid=FX14E2274F-93EA-1B32-8E23-B67144162927","FX220311268")</f>
        <v>FX220311268</v>
      </c>
      <c r="F1477" t="s">
        <v>19</v>
      </c>
      <c r="G1477" t="s">
        <v>19</v>
      </c>
      <c r="H1477" t="s">
        <v>82</v>
      </c>
      <c r="I1477" t="s">
        <v>3189</v>
      </c>
      <c r="J1477">
        <v>74</v>
      </c>
      <c r="K1477" t="s">
        <v>84</v>
      </c>
      <c r="L1477" t="s">
        <v>85</v>
      </c>
      <c r="M1477" t="s">
        <v>86</v>
      </c>
      <c r="N1477">
        <v>2</v>
      </c>
      <c r="O1477" s="1">
        <v>44655.904664351852</v>
      </c>
      <c r="P1477" s="1">
        <v>44656.067858796298</v>
      </c>
      <c r="Q1477">
        <v>13711</v>
      </c>
      <c r="R1477">
        <v>389</v>
      </c>
      <c r="S1477" t="b">
        <v>0</v>
      </c>
      <c r="T1477" t="s">
        <v>87</v>
      </c>
      <c r="U1477" t="b">
        <v>0</v>
      </c>
      <c r="V1477" t="s">
        <v>315</v>
      </c>
      <c r="W1477" s="1">
        <v>44655.958761574075</v>
      </c>
      <c r="X1477">
        <v>239</v>
      </c>
      <c r="Y1477">
        <v>64</v>
      </c>
      <c r="Z1477">
        <v>0</v>
      </c>
      <c r="AA1477">
        <v>64</v>
      </c>
      <c r="AB1477">
        <v>0</v>
      </c>
      <c r="AC1477">
        <v>6</v>
      </c>
      <c r="AD1477">
        <v>10</v>
      </c>
      <c r="AE1477">
        <v>0</v>
      </c>
      <c r="AF1477">
        <v>0</v>
      </c>
      <c r="AG1477">
        <v>0</v>
      </c>
      <c r="AH1477" t="s">
        <v>240</v>
      </c>
      <c r="AI1477" s="1">
        <v>44656.067858796298</v>
      </c>
      <c r="AJ1477">
        <v>150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10</v>
      </c>
      <c r="AQ1477">
        <v>0</v>
      </c>
      <c r="AR1477">
        <v>0</v>
      </c>
      <c r="AS1477">
        <v>0</v>
      </c>
      <c r="AT1477" t="s">
        <v>87</v>
      </c>
      <c r="AU1477" t="s">
        <v>87</v>
      </c>
      <c r="AV1477" t="s">
        <v>87</v>
      </c>
      <c r="AW1477" t="s">
        <v>87</v>
      </c>
      <c r="AX1477" t="s">
        <v>87</v>
      </c>
      <c r="AY1477" t="s">
        <v>87</v>
      </c>
      <c r="AZ1477" t="s">
        <v>87</v>
      </c>
      <c r="BA1477" t="s">
        <v>87</v>
      </c>
      <c r="BB1477" t="s">
        <v>87</v>
      </c>
      <c r="BC1477" t="s">
        <v>87</v>
      </c>
      <c r="BD1477" t="s">
        <v>87</v>
      </c>
      <c r="BE1477" t="s">
        <v>87</v>
      </c>
    </row>
    <row r="1478" spans="1:57" x14ac:dyDescent="0.45">
      <c r="A1478" t="s">
        <v>3190</v>
      </c>
      <c r="B1478" t="s">
        <v>79</v>
      </c>
      <c r="C1478" t="s">
        <v>3191</v>
      </c>
      <c r="D1478" t="s">
        <v>81</v>
      </c>
      <c r="E1478" s="2" t="str">
        <f>HYPERLINK("capsilon://?command=openfolder&amp;siteaddress=FAM.docvelocity-na8.net&amp;folderid=FX9DA16A85-F027-CFAC-99DA-20C74B20B0AD","FX2204242")</f>
        <v>FX2204242</v>
      </c>
      <c r="F1478" t="s">
        <v>19</v>
      </c>
      <c r="G1478" t="s">
        <v>19</v>
      </c>
      <c r="H1478" t="s">
        <v>82</v>
      </c>
      <c r="I1478" t="s">
        <v>3192</v>
      </c>
      <c r="J1478">
        <v>152</v>
      </c>
      <c r="K1478" t="s">
        <v>84</v>
      </c>
      <c r="L1478" t="s">
        <v>85</v>
      </c>
      <c r="M1478" t="s">
        <v>86</v>
      </c>
      <c r="N1478">
        <v>1</v>
      </c>
      <c r="O1478" s="1">
        <v>44655.914641203701</v>
      </c>
      <c r="P1478" s="1">
        <v>44655.967928240738</v>
      </c>
      <c r="Q1478">
        <v>3881</v>
      </c>
      <c r="R1478">
        <v>723</v>
      </c>
      <c r="S1478" t="b">
        <v>0</v>
      </c>
      <c r="T1478" t="s">
        <v>87</v>
      </c>
      <c r="U1478" t="b">
        <v>0</v>
      </c>
      <c r="V1478" t="s">
        <v>245</v>
      </c>
      <c r="W1478" s="1">
        <v>44655.967928240738</v>
      </c>
      <c r="X1478">
        <v>634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152</v>
      </c>
      <c r="AE1478">
        <v>133</v>
      </c>
      <c r="AF1478">
        <v>0</v>
      </c>
      <c r="AG1478">
        <v>8</v>
      </c>
      <c r="AH1478" t="s">
        <v>87</v>
      </c>
      <c r="AI1478" t="s">
        <v>87</v>
      </c>
      <c r="AJ1478" t="s">
        <v>87</v>
      </c>
      <c r="AK1478" t="s">
        <v>87</v>
      </c>
      <c r="AL1478" t="s">
        <v>87</v>
      </c>
      <c r="AM1478" t="s">
        <v>87</v>
      </c>
      <c r="AN1478" t="s">
        <v>87</v>
      </c>
      <c r="AO1478" t="s">
        <v>87</v>
      </c>
      <c r="AP1478" t="s">
        <v>87</v>
      </c>
      <c r="AQ1478" t="s">
        <v>87</v>
      </c>
      <c r="AR1478" t="s">
        <v>87</v>
      </c>
      <c r="AS1478" t="s">
        <v>87</v>
      </c>
      <c r="AT1478" t="s">
        <v>87</v>
      </c>
      <c r="AU1478" t="s">
        <v>87</v>
      </c>
      <c r="AV1478" t="s">
        <v>87</v>
      </c>
      <c r="AW1478" t="s">
        <v>87</v>
      </c>
      <c r="AX1478" t="s">
        <v>87</v>
      </c>
      <c r="AY1478" t="s">
        <v>87</v>
      </c>
      <c r="AZ1478" t="s">
        <v>87</v>
      </c>
      <c r="BA1478" t="s">
        <v>87</v>
      </c>
      <c r="BB1478" t="s">
        <v>87</v>
      </c>
      <c r="BC1478" t="s">
        <v>87</v>
      </c>
      <c r="BD1478" t="s">
        <v>87</v>
      </c>
      <c r="BE1478" t="s">
        <v>87</v>
      </c>
    </row>
    <row r="1479" spans="1:57" x14ac:dyDescent="0.45">
      <c r="A1479" t="s">
        <v>3193</v>
      </c>
      <c r="B1479" t="s">
        <v>79</v>
      </c>
      <c r="C1479" t="s">
        <v>3142</v>
      </c>
      <c r="D1479" t="s">
        <v>81</v>
      </c>
      <c r="E1479" s="2" t="str">
        <f>HYPERLINK("capsilon://?command=openfolder&amp;siteaddress=FAM.docvelocity-na8.net&amp;folderid=FXB7AE2D7D-78C8-82B0-008E-1657420B91BD","FX2204810")</f>
        <v>FX2204810</v>
      </c>
      <c r="F1479" t="s">
        <v>19</v>
      </c>
      <c r="G1479" t="s">
        <v>19</v>
      </c>
      <c r="H1479" t="s">
        <v>82</v>
      </c>
      <c r="I1479" t="s">
        <v>3143</v>
      </c>
      <c r="J1479">
        <v>496</v>
      </c>
      <c r="K1479" t="s">
        <v>84</v>
      </c>
      <c r="L1479" t="s">
        <v>85</v>
      </c>
      <c r="M1479" t="s">
        <v>86</v>
      </c>
      <c r="N1479">
        <v>2</v>
      </c>
      <c r="O1479" s="1">
        <v>44655.931481481479</v>
      </c>
      <c r="P1479" s="1">
        <v>44656.045624999999</v>
      </c>
      <c r="Q1479">
        <v>1498</v>
      </c>
      <c r="R1479">
        <v>8364</v>
      </c>
      <c r="S1479" t="b">
        <v>0</v>
      </c>
      <c r="T1479" t="s">
        <v>87</v>
      </c>
      <c r="U1479" t="b">
        <v>1</v>
      </c>
      <c r="V1479" t="s">
        <v>351</v>
      </c>
      <c r="W1479" s="1">
        <v>44655.984212962961</v>
      </c>
      <c r="X1479">
        <v>3563</v>
      </c>
      <c r="Y1479">
        <v>278</v>
      </c>
      <c r="Z1479">
        <v>0</v>
      </c>
      <c r="AA1479">
        <v>278</v>
      </c>
      <c r="AB1479">
        <v>94</v>
      </c>
      <c r="AC1479">
        <v>79</v>
      </c>
      <c r="AD1479">
        <v>218</v>
      </c>
      <c r="AE1479">
        <v>0</v>
      </c>
      <c r="AF1479">
        <v>0</v>
      </c>
      <c r="AG1479">
        <v>0</v>
      </c>
      <c r="AH1479" t="s">
        <v>352</v>
      </c>
      <c r="AI1479" s="1">
        <v>44656.045624999999</v>
      </c>
      <c r="AJ1479">
        <v>3909</v>
      </c>
      <c r="AK1479">
        <v>4</v>
      </c>
      <c r="AL1479">
        <v>0</v>
      </c>
      <c r="AM1479">
        <v>4</v>
      </c>
      <c r="AN1479">
        <v>94</v>
      </c>
      <c r="AO1479">
        <v>2</v>
      </c>
      <c r="AP1479">
        <v>214</v>
      </c>
      <c r="AQ1479">
        <v>0</v>
      </c>
      <c r="AR1479">
        <v>0</v>
      </c>
      <c r="AS1479">
        <v>0</v>
      </c>
      <c r="AT1479" t="s">
        <v>87</v>
      </c>
      <c r="AU1479" t="s">
        <v>87</v>
      </c>
      <c r="AV1479" t="s">
        <v>87</v>
      </c>
      <c r="AW1479" t="s">
        <v>87</v>
      </c>
      <c r="AX1479" t="s">
        <v>87</v>
      </c>
      <c r="AY1479" t="s">
        <v>87</v>
      </c>
      <c r="AZ1479" t="s">
        <v>87</v>
      </c>
      <c r="BA1479" t="s">
        <v>87</v>
      </c>
      <c r="BB1479" t="s">
        <v>87</v>
      </c>
      <c r="BC1479" t="s">
        <v>87</v>
      </c>
      <c r="BD1479" t="s">
        <v>87</v>
      </c>
      <c r="BE1479" t="s">
        <v>87</v>
      </c>
    </row>
    <row r="1480" spans="1:57" x14ac:dyDescent="0.45">
      <c r="A1480" t="s">
        <v>3194</v>
      </c>
      <c r="B1480" t="s">
        <v>79</v>
      </c>
      <c r="C1480" t="s">
        <v>3191</v>
      </c>
      <c r="D1480" t="s">
        <v>81</v>
      </c>
      <c r="E1480" s="2" t="str">
        <f>HYPERLINK("capsilon://?command=openfolder&amp;siteaddress=FAM.docvelocity-na8.net&amp;folderid=FX9DA16A85-F027-CFAC-99DA-20C74B20B0AD","FX2204242")</f>
        <v>FX2204242</v>
      </c>
      <c r="F1480" t="s">
        <v>19</v>
      </c>
      <c r="G1480" t="s">
        <v>19</v>
      </c>
      <c r="H1480" t="s">
        <v>82</v>
      </c>
      <c r="I1480" t="s">
        <v>3192</v>
      </c>
      <c r="J1480">
        <v>284</v>
      </c>
      <c r="K1480" t="s">
        <v>84</v>
      </c>
      <c r="L1480" t="s">
        <v>85</v>
      </c>
      <c r="M1480" t="s">
        <v>86</v>
      </c>
      <c r="N1480">
        <v>2</v>
      </c>
      <c r="O1480" s="1">
        <v>44655.968993055554</v>
      </c>
      <c r="P1480" s="1">
        <v>44656.030324074076</v>
      </c>
      <c r="Q1480">
        <v>1421</v>
      </c>
      <c r="R1480">
        <v>3878</v>
      </c>
      <c r="S1480" t="b">
        <v>0</v>
      </c>
      <c r="T1480" t="s">
        <v>87</v>
      </c>
      <c r="U1480" t="b">
        <v>1</v>
      </c>
      <c r="V1480" t="s">
        <v>351</v>
      </c>
      <c r="W1480" s="1">
        <v>44656.012488425928</v>
      </c>
      <c r="X1480">
        <v>2442</v>
      </c>
      <c r="Y1480">
        <v>234</v>
      </c>
      <c r="Z1480">
        <v>0</v>
      </c>
      <c r="AA1480">
        <v>234</v>
      </c>
      <c r="AB1480">
        <v>0</v>
      </c>
      <c r="AC1480">
        <v>41</v>
      </c>
      <c r="AD1480">
        <v>50</v>
      </c>
      <c r="AE1480">
        <v>0</v>
      </c>
      <c r="AF1480">
        <v>0</v>
      </c>
      <c r="AG1480">
        <v>0</v>
      </c>
      <c r="AH1480" t="s">
        <v>240</v>
      </c>
      <c r="AI1480" s="1">
        <v>44656.030324074076</v>
      </c>
      <c r="AJ1480">
        <v>1436</v>
      </c>
      <c r="AK1480">
        <v>7</v>
      </c>
      <c r="AL1480">
        <v>0</v>
      </c>
      <c r="AM1480">
        <v>7</v>
      </c>
      <c r="AN1480">
        <v>0</v>
      </c>
      <c r="AO1480">
        <v>7</v>
      </c>
      <c r="AP1480">
        <v>43</v>
      </c>
      <c r="AQ1480">
        <v>0</v>
      </c>
      <c r="AR1480">
        <v>0</v>
      </c>
      <c r="AS1480">
        <v>0</v>
      </c>
      <c r="AT1480" t="s">
        <v>87</v>
      </c>
      <c r="AU1480" t="s">
        <v>87</v>
      </c>
      <c r="AV1480" t="s">
        <v>87</v>
      </c>
      <c r="AW1480" t="s">
        <v>87</v>
      </c>
      <c r="AX1480" t="s">
        <v>87</v>
      </c>
      <c r="AY1480" t="s">
        <v>87</v>
      </c>
      <c r="AZ1480" t="s">
        <v>87</v>
      </c>
      <c r="BA1480" t="s">
        <v>87</v>
      </c>
      <c r="BB1480" t="s">
        <v>87</v>
      </c>
      <c r="BC1480" t="s">
        <v>87</v>
      </c>
      <c r="BD1480" t="s">
        <v>87</v>
      </c>
      <c r="BE1480" t="s">
        <v>87</v>
      </c>
    </row>
    <row r="1481" spans="1:57" x14ac:dyDescent="0.45">
      <c r="A1481" t="s">
        <v>3195</v>
      </c>
      <c r="B1481" t="s">
        <v>79</v>
      </c>
      <c r="C1481" t="s">
        <v>549</v>
      </c>
      <c r="D1481" t="s">
        <v>81</v>
      </c>
      <c r="E1481" s="2" t="str">
        <f>HYPERLINK("capsilon://?command=openfolder&amp;siteaddress=FAM.docvelocity-na8.net&amp;folderid=FX13739A65-101B-F33E-6196-F22F080A6B7A","FX22041011")</f>
        <v>FX22041011</v>
      </c>
      <c r="F1481" t="s">
        <v>19</v>
      </c>
      <c r="G1481" t="s">
        <v>19</v>
      </c>
      <c r="H1481" t="s">
        <v>82</v>
      </c>
      <c r="I1481" t="s">
        <v>3196</v>
      </c>
      <c r="J1481">
        <v>132</v>
      </c>
      <c r="K1481" t="s">
        <v>84</v>
      </c>
      <c r="L1481" t="s">
        <v>85</v>
      </c>
      <c r="M1481" t="s">
        <v>86</v>
      </c>
      <c r="N1481">
        <v>1</v>
      </c>
      <c r="O1481" s="1">
        <v>44656.055671296293</v>
      </c>
      <c r="P1481" s="1">
        <v>44656.063946759263</v>
      </c>
      <c r="Q1481">
        <v>179</v>
      </c>
      <c r="R1481">
        <v>536</v>
      </c>
      <c r="S1481" t="b">
        <v>0</v>
      </c>
      <c r="T1481" t="s">
        <v>87</v>
      </c>
      <c r="U1481" t="b">
        <v>0</v>
      </c>
      <c r="V1481" t="s">
        <v>351</v>
      </c>
      <c r="W1481" s="1">
        <v>44656.063946759263</v>
      </c>
      <c r="X1481">
        <v>536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132</v>
      </c>
      <c r="AE1481">
        <v>120</v>
      </c>
      <c r="AF1481">
        <v>0</v>
      </c>
      <c r="AG1481">
        <v>4</v>
      </c>
      <c r="AH1481" t="s">
        <v>87</v>
      </c>
      <c r="AI1481" t="s">
        <v>87</v>
      </c>
      <c r="AJ1481" t="s">
        <v>87</v>
      </c>
      <c r="AK1481" t="s">
        <v>87</v>
      </c>
      <c r="AL1481" t="s">
        <v>87</v>
      </c>
      <c r="AM1481" t="s">
        <v>87</v>
      </c>
      <c r="AN1481" t="s">
        <v>87</v>
      </c>
      <c r="AO1481" t="s">
        <v>87</v>
      </c>
      <c r="AP1481" t="s">
        <v>87</v>
      </c>
      <c r="AQ1481" t="s">
        <v>87</v>
      </c>
      <c r="AR1481" t="s">
        <v>87</v>
      </c>
      <c r="AS1481" t="s">
        <v>87</v>
      </c>
      <c r="AT1481" t="s">
        <v>87</v>
      </c>
      <c r="AU1481" t="s">
        <v>87</v>
      </c>
      <c r="AV1481" t="s">
        <v>87</v>
      </c>
      <c r="AW1481" t="s">
        <v>87</v>
      </c>
      <c r="AX1481" t="s">
        <v>87</v>
      </c>
      <c r="AY1481" t="s">
        <v>87</v>
      </c>
      <c r="AZ1481" t="s">
        <v>87</v>
      </c>
      <c r="BA1481" t="s">
        <v>87</v>
      </c>
      <c r="BB1481" t="s">
        <v>87</v>
      </c>
      <c r="BC1481" t="s">
        <v>87</v>
      </c>
      <c r="BD1481" t="s">
        <v>87</v>
      </c>
      <c r="BE1481" t="s">
        <v>87</v>
      </c>
    </row>
    <row r="1482" spans="1:57" x14ac:dyDescent="0.45">
      <c r="A1482" t="s">
        <v>3197</v>
      </c>
      <c r="B1482" t="s">
        <v>79</v>
      </c>
      <c r="C1482" t="s">
        <v>549</v>
      </c>
      <c r="D1482" t="s">
        <v>81</v>
      </c>
      <c r="E1482" s="2" t="str">
        <f>HYPERLINK("capsilon://?command=openfolder&amp;siteaddress=FAM.docvelocity-na8.net&amp;folderid=FX13739A65-101B-F33E-6196-F22F080A6B7A","FX22041011")</f>
        <v>FX22041011</v>
      </c>
      <c r="F1482" t="s">
        <v>19</v>
      </c>
      <c r="G1482" t="s">
        <v>19</v>
      </c>
      <c r="H1482" t="s">
        <v>82</v>
      </c>
      <c r="I1482" t="s">
        <v>3196</v>
      </c>
      <c r="J1482">
        <v>184</v>
      </c>
      <c r="K1482" t="s">
        <v>84</v>
      </c>
      <c r="L1482" t="s">
        <v>85</v>
      </c>
      <c r="M1482" t="s">
        <v>86</v>
      </c>
      <c r="N1482">
        <v>2</v>
      </c>
      <c r="O1482" s="1">
        <v>44656.064756944441</v>
      </c>
      <c r="P1482" s="1">
        <v>44656.168113425927</v>
      </c>
      <c r="Q1482">
        <v>6479</v>
      </c>
      <c r="R1482">
        <v>2451</v>
      </c>
      <c r="S1482" t="b">
        <v>0</v>
      </c>
      <c r="T1482" t="s">
        <v>87</v>
      </c>
      <c r="U1482" t="b">
        <v>1</v>
      </c>
      <c r="V1482" t="s">
        <v>351</v>
      </c>
      <c r="W1482" s="1">
        <v>44656.080289351848</v>
      </c>
      <c r="X1482">
        <v>1164</v>
      </c>
      <c r="Y1482">
        <v>160</v>
      </c>
      <c r="Z1482">
        <v>0</v>
      </c>
      <c r="AA1482">
        <v>160</v>
      </c>
      <c r="AB1482">
        <v>0</v>
      </c>
      <c r="AC1482">
        <v>40</v>
      </c>
      <c r="AD1482">
        <v>24</v>
      </c>
      <c r="AE1482">
        <v>0</v>
      </c>
      <c r="AF1482">
        <v>0</v>
      </c>
      <c r="AG1482">
        <v>0</v>
      </c>
      <c r="AH1482" t="s">
        <v>420</v>
      </c>
      <c r="AI1482" s="1">
        <v>44656.168113425927</v>
      </c>
      <c r="AJ1482">
        <v>1266</v>
      </c>
      <c r="AK1482">
        <v>9</v>
      </c>
      <c r="AL1482">
        <v>0</v>
      </c>
      <c r="AM1482">
        <v>9</v>
      </c>
      <c r="AN1482">
        <v>0</v>
      </c>
      <c r="AO1482">
        <v>7</v>
      </c>
      <c r="AP1482">
        <v>15</v>
      </c>
      <c r="AQ1482">
        <v>0</v>
      </c>
      <c r="AR1482">
        <v>0</v>
      </c>
      <c r="AS1482">
        <v>0</v>
      </c>
      <c r="AT1482" t="s">
        <v>87</v>
      </c>
      <c r="AU1482" t="s">
        <v>87</v>
      </c>
      <c r="AV1482" t="s">
        <v>87</v>
      </c>
      <c r="AW1482" t="s">
        <v>87</v>
      </c>
      <c r="AX1482" t="s">
        <v>87</v>
      </c>
      <c r="AY1482" t="s">
        <v>87</v>
      </c>
      <c r="AZ1482" t="s">
        <v>87</v>
      </c>
      <c r="BA1482" t="s">
        <v>87</v>
      </c>
      <c r="BB1482" t="s">
        <v>87</v>
      </c>
      <c r="BC1482" t="s">
        <v>87</v>
      </c>
      <c r="BD1482" t="s">
        <v>87</v>
      </c>
      <c r="BE1482" t="s">
        <v>87</v>
      </c>
    </row>
    <row r="1483" spans="1:57" x14ac:dyDescent="0.45">
      <c r="A1483" t="s">
        <v>3198</v>
      </c>
      <c r="B1483" t="s">
        <v>79</v>
      </c>
      <c r="C1483" t="s">
        <v>3199</v>
      </c>
      <c r="D1483" t="s">
        <v>81</v>
      </c>
      <c r="E1483" s="2" t="str">
        <f>HYPERLINK("capsilon://?command=openfolder&amp;siteaddress=FAM.docvelocity-na8.net&amp;folderid=FX1BF1B0F8-024E-645F-88BC-816F3DB63F35","FX220313224")</f>
        <v>FX220313224</v>
      </c>
      <c r="F1483" t="s">
        <v>19</v>
      </c>
      <c r="G1483" t="s">
        <v>19</v>
      </c>
      <c r="H1483" t="s">
        <v>82</v>
      </c>
      <c r="I1483" t="s">
        <v>3200</v>
      </c>
      <c r="J1483">
        <v>301</v>
      </c>
      <c r="K1483" t="s">
        <v>84</v>
      </c>
      <c r="L1483" t="s">
        <v>85</v>
      </c>
      <c r="M1483" t="s">
        <v>86</v>
      </c>
      <c r="N1483">
        <v>1</v>
      </c>
      <c r="O1483" s="1">
        <v>44652.407337962963</v>
      </c>
      <c r="P1483" s="1">
        <v>44652.413101851853</v>
      </c>
      <c r="Q1483">
        <v>74</v>
      </c>
      <c r="R1483">
        <v>424</v>
      </c>
      <c r="S1483" t="b">
        <v>0</v>
      </c>
      <c r="T1483" t="s">
        <v>87</v>
      </c>
      <c r="U1483" t="b">
        <v>0</v>
      </c>
      <c r="V1483" t="s">
        <v>660</v>
      </c>
      <c r="W1483" s="1">
        <v>44652.413101851853</v>
      </c>
      <c r="X1483">
        <v>424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301</v>
      </c>
      <c r="AE1483">
        <v>277</v>
      </c>
      <c r="AF1483">
        <v>0</v>
      </c>
      <c r="AG1483">
        <v>10</v>
      </c>
      <c r="AH1483" t="s">
        <v>87</v>
      </c>
      <c r="AI1483" t="s">
        <v>87</v>
      </c>
      <c r="AJ1483" t="s">
        <v>87</v>
      </c>
      <c r="AK1483" t="s">
        <v>87</v>
      </c>
      <c r="AL1483" t="s">
        <v>87</v>
      </c>
      <c r="AM1483" t="s">
        <v>87</v>
      </c>
      <c r="AN1483" t="s">
        <v>87</v>
      </c>
      <c r="AO1483" t="s">
        <v>87</v>
      </c>
      <c r="AP1483" t="s">
        <v>87</v>
      </c>
      <c r="AQ1483" t="s">
        <v>87</v>
      </c>
      <c r="AR1483" t="s">
        <v>87</v>
      </c>
      <c r="AS1483" t="s">
        <v>87</v>
      </c>
      <c r="AT1483" t="s">
        <v>87</v>
      </c>
      <c r="AU1483" t="s">
        <v>87</v>
      </c>
      <c r="AV1483" t="s">
        <v>87</v>
      </c>
      <c r="AW1483" t="s">
        <v>87</v>
      </c>
      <c r="AX1483" t="s">
        <v>87</v>
      </c>
      <c r="AY1483" t="s">
        <v>87</v>
      </c>
      <c r="AZ1483" t="s">
        <v>87</v>
      </c>
      <c r="BA1483" t="s">
        <v>87</v>
      </c>
      <c r="BB1483" t="s">
        <v>87</v>
      </c>
      <c r="BC1483" t="s">
        <v>87</v>
      </c>
      <c r="BD1483" t="s">
        <v>87</v>
      </c>
      <c r="BE1483" t="s">
        <v>87</v>
      </c>
    </row>
    <row r="1484" spans="1:57" x14ac:dyDescent="0.45">
      <c r="A1484" t="s">
        <v>3201</v>
      </c>
      <c r="B1484" t="s">
        <v>79</v>
      </c>
      <c r="C1484" t="s">
        <v>187</v>
      </c>
      <c r="D1484" t="s">
        <v>81</v>
      </c>
      <c r="E1484" s="2" t="str">
        <f>HYPERLINK("capsilon://?command=openfolder&amp;siteaddress=FAM.docvelocity-na8.net&amp;folderid=FX14A511DF-9C0B-5617-EB30-7488EF4E3F0C","FX220313857")</f>
        <v>FX220313857</v>
      </c>
      <c r="F1484" t="s">
        <v>19</v>
      </c>
      <c r="G1484" t="s">
        <v>19</v>
      </c>
      <c r="H1484" t="s">
        <v>82</v>
      </c>
      <c r="I1484" t="s">
        <v>3202</v>
      </c>
      <c r="J1484">
        <v>76</v>
      </c>
      <c r="K1484" t="s">
        <v>84</v>
      </c>
      <c r="L1484" t="s">
        <v>85</v>
      </c>
      <c r="M1484" t="s">
        <v>86</v>
      </c>
      <c r="N1484">
        <v>1</v>
      </c>
      <c r="O1484" s="1">
        <v>44652.41134259259</v>
      </c>
      <c r="P1484" s="1">
        <v>44652.414178240739</v>
      </c>
      <c r="Q1484">
        <v>36</v>
      </c>
      <c r="R1484">
        <v>209</v>
      </c>
      <c r="S1484" t="b">
        <v>0</v>
      </c>
      <c r="T1484" t="s">
        <v>87</v>
      </c>
      <c r="U1484" t="b">
        <v>0</v>
      </c>
      <c r="V1484" t="s">
        <v>407</v>
      </c>
      <c r="W1484" s="1">
        <v>44652.414178240739</v>
      </c>
      <c r="X1484">
        <v>209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76</v>
      </c>
      <c r="AE1484">
        <v>71</v>
      </c>
      <c r="AF1484">
        <v>0</v>
      </c>
      <c r="AG1484">
        <v>2</v>
      </c>
      <c r="AH1484" t="s">
        <v>87</v>
      </c>
      <c r="AI1484" t="s">
        <v>87</v>
      </c>
      <c r="AJ1484" t="s">
        <v>87</v>
      </c>
      <c r="AK1484" t="s">
        <v>87</v>
      </c>
      <c r="AL1484" t="s">
        <v>87</v>
      </c>
      <c r="AM1484" t="s">
        <v>87</v>
      </c>
      <c r="AN1484" t="s">
        <v>87</v>
      </c>
      <c r="AO1484" t="s">
        <v>87</v>
      </c>
      <c r="AP1484" t="s">
        <v>87</v>
      </c>
      <c r="AQ1484" t="s">
        <v>87</v>
      </c>
      <c r="AR1484" t="s">
        <v>87</v>
      </c>
      <c r="AS1484" t="s">
        <v>87</v>
      </c>
      <c r="AT1484" t="s">
        <v>87</v>
      </c>
      <c r="AU1484" t="s">
        <v>87</v>
      </c>
      <c r="AV1484" t="s">
        <v>87</v>
      </c>
      <c r="AW1484" t="s">
        <v>87</v>
      </c>
      <c r="AX1484" t="s">
        <v>87</v>
      </c>
      <c r="AY1484" t="s">
        <v>87</v>
      </c>
      <c r="AZ1484" t="s">
        <v>87</v>
      </c>
      <c r="BA1484" t="s">
        <v>87</v>
      </c>
      <c r="BB1484" t="s">
        <v>87</v>
      </c>
      <c r="BC1484" t="s">
        <v>87</v>
      </c>
      <c r="BD1484" t="s">
        <v>87</v>
      </c>
      <c r="BE1484" t="s">
        <v>87</v>
      </c>
    </row>
    <row r="1485" spans="1:57" x14ac:dyDescent="0.45">
      <c r="A1485" t="s">
        <v>3203</v>
      </c>
      <c r="B1485" t="s">
        <v>79</v>
      </c>
      <c r="C1485" t="s">
        <v>187</v>
      </c>
      <c r="D1485" t="s">
        <v>81</v>
      </c>
      <c r="E1485" s="2" t="str">
        <f>HYPERLINK("capsilon://?command=openfolder&amp;siteaddress=FAM.docvelocity-na8.net&amp;folderid=FX14A511DF-9C0B-5617-EB30-7488EF4E3F0C","FX220313857")</f>
        <v>FX220313857</v>
      </c>
      <c r="F1485" t="s">
        <v>19</v>
      </c>
      <c r="G1485" t="s">
        <v>19</v>
      </c>
      <c r="H1485" t="s">
        <v>82</v>
      </c>
      <c r="I1485" t="s">
        <v>3204</v>
      </c>
      <c r="J1485">
        <v>76</v>
      </c>
      <c r="K1485" t="s">
        <v>84</v>
      </c>
      <c r="L1485" t="s">
        <v>85</v>
      </c>
      <c r="M1485" t="s">
        <v>86</v>
      </c>
      <c r="N1485">
        <v>1</v>
      </c>
      <c r="O1485" s="1">
        <v>44652.411377314813</v>
      </c>
      <c r="P1485" s="1">
        <v>44652.438206018516</v>
      </c>
      <c r="Q1485">
        <v>2134</v>
      </c>
      <c r="R1485">
        <v>184</v>
      </c>
      <c r="S1485" t="b">
        <v>0</v>
      </c>
      <c r="T1485" t="s">
        <v>87</v>
      </c>
      <c r="U1485" t="b">
        <v>0</v>
      </c>
      <c r="V1485" t="s">
        <v>660</v>
      </c>
      <c r="W1485" s="1">
        <v>44652.438206018516</v>
      </c>
      <c r="X1485">
        <v>173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76</v>
      </c>
      <c r="AE1485">
        <v>71</v>
      </c>
      <c r="AF1485">
        <v>0</v>
      </c>
      <c r="AG1485">
        <v>2</v>
      </c>
      <c r="AH1485" t="s">
        <v>87</v>
      </c>
      <c r="AI1485" t="s">
        <v>87</v>
      </c>
      <c r="AJ1485" t="s">
        <v>87</v>
      </c>
      <c r="AK1485" t="s">
        <v>87</v>
      </c>
      <c r="AL1485" t="s">
        <v>87</v>
      </c>
      <c r="AM1485" t="s">
        <v>87</v>
      </c>
      <c r="AN1485" t="s">
        <v>87</v>
      </c>
      <c r="AO1485" t="s">
        <v>87</v>
      </c>
      <c r="AP1485" t="s">
        <v>87</v>
      </c>
      <c r="AQ1485" t="s">
        <v>87</v>
      </c>
      <c r="AR1485" t="s">
        <v>87</v>
      </c>
      <c r="AS1485" t="s">
        <v>87</v>
      </c>
      <c r="AT1485" t="s">
        <v>87</v>
      </c>
      <c r="AU1485" t="s">
        <v>87</v>
      </c>
      <c r="AV1485" t="s">
        <v>87</v>
      </c>
      <c r="AW1485" t="s">
        <v>87</v>
      </c>
      <c r="AX1485" t="s">
        <v>87</v>
      </c>
      <c r="AY1485" t="s">
        <v>87</v>
      </c>
      <c r="AZ1485" t="s">
        <v>87</v>
      </c>
      <c r="BA1485" t="s">
        <v>87</v>
      </c>
      <c r="BB1485" t="s">
        <v>87</v>
      </c>
      <c r="BC1485" t="s">
        <v>87</v>
      </c>
      <c r="BD1485" t="s">
        <v>87</v>
      </c>
      <c r="BE1485" t="s">
        <v>87</v>
      </c>
    </row>
    <row r="1486" spans="1:57" x14ac:dyDescent="0.45">
      <c r="A1486" t="s">
        <v>3205</v>
      </c>
      <c r="B1486" t="s">
        <v>79</v>
      </c>
      <c r="C1486" t="s">
        <v>187</v>
      </c>
      <c r="D1486" t="s">
        <v>81</v>
      </c>
      <c r="E1486" s="2" t="str">
        <f>HYPERLINK("capsilon://?command=openfolder&amp;siteaddress=FAM.docvelocity-na8.net&amp;folderid=FX14A511DF-9C0B-5617-EB30-7488EF4E3F0C","FX220313857")</f>
        <v>FX220313857</v>
      </c>
      <c r="F1486" t="s">
        <v>19</v>
      </c>
      <c r="G1486" t="s">
        <v>19</v>
      </c>
      <c r="H1486" t="s">
        <v>82</v>
      </c>
      <c r="I1486" t="s">
        <v>188</v>
      </c>
      <c r="J1486">
        <v>28</v>
      </c>
      <c r="K1486" t="s">
        <v>84</v>
      </c>
      <c r="L1486" t="s">
        <v>85</v>
      </c>
      <c r="M1486" t="s">
        <v>86</v>
      </c>
      <c r="N1486">
        <v>1</v>
      </c>
      <c r="O1486" s="1">
        <v>44652.411817129629</v>
      </c>
      <c r="P1486" s="1">
        <v>44652.465370370373</v>
      </c>
      <c r="Q1486">
        <v>4313</v>
      </c>
      <c r="R1486">
        <v>314</v>
      </c>
      <c r="S1486" t="b">
        <v>0</v>
      </c>
      <c r="T1486" t="s">
        <v>87</v>
      </c>
      <c r="U1486" t="b">
        <v>0</v>
      </c>
      <c r="V1486" t="s">
        <v>407</v>
      </c>
      <c r="W1486" s="1">
        <v>44652.465370370373</v>
      </c>
      <c r="X1486">
        <v>309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28</v>
      </c>
      <c r="AE1486">
        <v>21</v>
      </c>
      <c r="AF1486">
        <v>0</v>
      </c>
      <c r="AG1486">
        <v>3</v>
      </c>
      <c r="AH1486" t="s">
        <v>87</v>
      </c>
      <c r="AI1486" t="s">
        <v>87</v>
      </c>
      <c r="AJ1486" t="s">
        <v>87</v>
      </c>
      <c r="AK1486" t="s">
        <v>87</v>
      </c>
      <c r="AL1486" t="s">
        <v>87</v>
      </c>
      <c r="AM1486" t="s">
        <v>87</v>
      </c>
      <c r="AN1486" t="s">
        <v>87</v>
      </c>
      <c r="AO1486" t="s">
        <v>87</v>
      </c>
      <c r="AP1486" t="s">
        <v>87</v>
      </c>
      <c r="AQ1486" t="s">
        <v>87</v>
      </c>
      <c r="AR1486" t="s">
        <v>87</v>
      </c>
      <c r="AS1486" t="s">
        <v>87</v>
      </c>
      <c r="AT1486" t="s">
        <v>87</v>
      </c>
      <c r="AU1486" t="s">
        <v>87</v>
      </c>
      <c r="AV1486" t="s">
        <v>87</v>
      </c>
      <c r="AW1486" t="s">
        <v>87</v>
      </c>
      <c r="AX1486" t="s">
        <v>87</v>
      </c>
      <c r="AY1486" t="s">
        <v>87</v>
      </c>
      <c r="AZ1486" t="s">
        <v>87</v>
      </c>
      <c r="BA1486" t="s">
        <v>87</v>
      </c>
      <c r="BB1486" t="s">
        <v>87</v>
      </c>
      <c r="BC1486" t="s">
        <v>87</v>
      </c>
      <c r="BD1486" t="s">
        <v>87</v>
      </c>
      <c r="BE1486" t="s">
        <v>87</v>
      </c>
    </row>
    <row r="1487" spans="1:57" x14ac:dyDescent="0.45">
      <c r="A1487" t="s">
        <v>3206</v>
      </c>
      <c r="B1487" t="s">
        <v>79</v>
      </c>
      <c r="C1487" t="s">
        <v>187</v>
      </c>
      <c r="D1487" t="s">
        <v>81</v>
      </c>
      <c r="E1487" s="2" t="str">
        <f>HYPERLINK("capsilon://?command=openfolder&amp;siteaddress=FAM.docvelocity-na8.net&amp;folderid=FX14A511DF-9C0B-5617-EB30-7488EF4E3F0C","FX220313857")</f>
        <v>FX220313857</v>
      </c>
      <c r="F1487" t="s">
        <v>19</v>
      </c>
      <c r="G1487" t="s">
        <v>19</v>
      </c>
      <c r="H1487" t="s">
        <v>82</v>
      </c>
      <c r="I1487" t="s">
        <v>214</v>
      </c>
      <c r="J1487">
        <v>28</v>
      </c>
      <c r="K1487" t="s">
        <v>84</v>
      </c>
      <c r="L1487" t="s">
        <v>85</v>
      </c>
      <c r="M1487" t="s">
        <v>86</v>
      </c>
      <c r="N1487">
        <v>1</v>
      </c>
      <c r="O1487" s="1">
        <v>44652.411932870367</v>
      </c>
      <c r="P1487" s="1">
        <v>44652.467893518522</v>
      </c>
      <c r="Q1487">
        <v>4618</v>
      </c>
      <c r="R1487">
        <v>217</v>
      </c>
      <c r="S1487" t="b">
        <v>0</v>
      </c>
      <c r="T1487" t="s">
        <v>87</v>
      </c>
      <c r="U1487" t="b">
        <v>0</v>
      </c>
      <c r="V1487" t="s">
        <v>407</v>
      </c>
      <c r="W1487" s="1">
        <v>44652.467893518522</v>
      </c>
      <c r="X1487">
        <v>217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28</v>
      </c>
      <c r="AE1487">
        <v>21</v>
      </c>
      <c r="AF1487">
        <v>0</v>
      </c>
      <c r="AG1487">
        <v>3</v>
      </c>
      <c r="AH1487" t="s">
        <v>87</v>
      </c>
      <c r="AI1487" t="s">
        <v>87</v>
      </c>
      <c r="AJ1487" t="s">
        <v>87</v>
      </c>
      <c r="AK1487" t="s">
        <v>87</v>
      </c>
      <c r="AL1487" t="s">
        <v>87</v>
      </c>
      <c r="AM1487" t="s">
        <v>87</v>
      </c>
      <c r="AN1487" t="s">
        <v>87</v>
      </c>
      <c r="AO1487" t="s">
        <v>87</v>
      </c>
      <c r="AP1487" t="s">
        <v>87</v>
      </c>
      <c r="AQ1487" t="s">
        <v>87</v>
      </c>
      <c r="AR1487" t="s">
        <v>87</v>
      </c>
      <c r="AS1487" t="s">
        <v>87</v>
      </c>
      <c r="AT1487" t="s">
        <v>87</v>
      </c>
      <c r="AU1487" t="s">
        <v>87</v>
      </c>
      <c r="AV1487" t="s">
        <v>87</v>
      </c>
      <c r="AW1487" t="s">
        <v>87</v>
      </c>
      <c r="AX1487" t="s">
        <v>87</v>
      </c>
      <c r="AY1487" t="s">
        <v>87</v>
      </c>
      <c r="AZ1487" t="s">
        <v>87</v>
      </c>
      <c r="BA1487" t="s">
        <v>87</v>
      </c>
      <c r="BB1487" t="s">
        <v>87</v>
      </c>
      <c r="BC1487" t="s">
        <v>87</v>
      </c>
      <c r="BD1487" t="s">
        <v>87</v>
      </c>
      <c r="BE1487" t="s">
        <v>87</v>
      </c>
    </row>
    <row r="1488" spans="1:57" x14ac:dyDescent="0.45">
      <c r="A1488" t="s">
        <v>3207</v>
      </c>
      <c r="B1488" t="s">
        <v>79</v>
      </c>
      <c r="C1488" t="s">
        <v>3199</v>
      </c>
      <c r="D1488" t="s">
        <v>81</v>
      </c>
      <c r="E1488" s="2" t="str">
        <f>HYPERLINK("capsilon://?command=openfolder&amp;siteaddress=FAM.docvelocity-na8.net&amp;folderid=FX1BF1B0F8-024E-645F-88BC-816F3DB63F35","FX220313224")</f>
        <v>FX220313224</v>
      </c>
      <c r="F1488" t="s">
        <v>19</v>
      </c>
      <c r="G1488" t="s">
        <v>19</v>
      </c>
      <c r="H1488" t="s">
        <v>82</v>
      </c>
      <c r="I1488" t="s">
        <v>3200</v>
      </c>
      <c r="J1488">
        <v>453</v>
      </c>
      <c r="K1488" t="s">
        <v>84</v>
      </c>
      <c r="L1488" t="s">
        <v>85</v>
      </c>
      <c r="M1488" t="s">
        <v>86</v>
      </c>
      <c r="N1488">
        <v>2</v>
      </c>
      <c r="O1488" s="1">
        <v>44652.414143518516</v>
      </c>
      <c r="P1488" s="1">
        <v>44652.473124999997</v>
      </c>
      <c r="Q1488">
        <v>9</v>
      </c>
      <c r="R1488">
        <v>5087</v>
      </c>
      <c r="S1488" t="b">
        <v>0</v>
      </c>
      <c r="T1488" t="s">
        <v>87</v>
      </c>
      <c r="U1488" t="b">
        <v>1</v>
      </c>
      <c r="V1488" t="s">
        <v>407</v>
      </c>
      <c r="W1488" s="1">
        <v>44652.455810185187</v>
      </c>
      <c r="X1488">
        <v>3597</v>
      </c>
      <c r="Y1488">
        <v>395</v>
      </c>
      <c r="Z1488">
        <v>0</v>
      </c>
      <c r="AA1488">
        <v>395</v>
      </c>
      <c r="AB1488">
        <v>0</v>
      </c>
      <c r="AC1488">
        <v>43</v>
      </c>
      <c r="AD1488">
        <v>58</v>
      </c>
      <c r="AE1488">
        <v>0</v>
      </c>
      <c r="AF1488">
        <v>0</v>
      </c>
      <c r="AG1488">
        <v>0</v>
      </c>
      <c r="AH1488" t="s">
        <v>420</v>
      </c>
      <c r="AI1488" s="1">
        <v>44652.473124999997</v>
      </c>
      <c r="AJ1488">
        <v>1490</v>
      </c>
      <c r="AK1488">
        <v>3</v>
      </c>
      <c r="AL1488">
        <v>0</v>
      </c>
      <c r="AM1488">
        <v>3</v>
      </c>
      <c r="AN1488">
        <v>0</v>
      </c>
      <c r="AO1488">
        <v>2</v>
      </c>
      <c r="AP1488">
        <v>55</v>
      </c>
      <c r="AQ1488">
        <v>0</v>
      </c>
      <c r="AR1488">
        <v>0</v>
      </c>
      <c r="AS1488">
        <v>0</v>
      </c>
      <c r="AT1488" t="s">
        <v>87</v>
      </c>
      <c r="AU1488" t="s">
        <v>87</v>
      </c>
      <c r="AV1488" t="s">
        <v>87</v>
      </c>
      <c r="AW1488" t="s">
        <v>87</v>
      </c>
      <c r="AX1488" t="s">
        <v>87</v>
      </c>
      <c r="AY1488" t="s">
        <v>87</v>
      </c>
      <c r="AZ1488" t="s">
        <v>87</v>
      </c>
      <c r="BA1488" t="s">
        <v>87</v>
      </c>
      <c r="BB1488" t="s">
        <v>87</v>
      </c>
      <c r="BC1488" t="s">
        <v>87</v>
      </c>
      <c r="BD1488" t="s">
        <v>87</v>
      </c>
      <c r="BE1488" t="s">
        <v>87</v>
      </c>
    </row>
    <row r="1489" spans="1:57" x14ac:dyDescent="0.45">
      <c r="A1489" t="s">
        <v>3208</v>
      </c>
      <c r="B1489" t="s">
        <v>79</v>
      </c>
      <c r="C1489" t="s">
        <v>187</v>
      </c>
      <c r="D1489" t="s">
        <v>81</v>
      </c>
      <c r="E1489" s="2" t="str">
        <f>HYPERLINK("capsilon://?command=openfolder&amp;siteaddress=FAM.docvelocity-na8.net&amp;folderid=FX14A511DF-9C0B-5617-EB30-7488EF4E3F0C","FX220313857")</f>
        <v>FX220313857</v>
      </c>
      <c r="F1489" t="s">
        <v>19</v>
      </c>
      <c r="G1489" t="s">
        <v>19</v>
      </c>
      <c r="H1489" t="s">
        <v>82</v>
      </c>
      <c r="I1489" t="s">
        <v>3202</v>
      </c>
      <c r="J1489">
        <v>100</v>
      </c>
      <c r="K1489" t="s">
        <v>84</v>
      </c>
      <c r="L1489" t="s">
        <v>85</v>
      </c>
      <c r="M1489" t="s">
        <v>86</v>
      </c>
      <c r="N1489">
        <v>2</v>
      </c>
      <c r="O1489" s="1">
        <v>44652.41479166667</v>
      </c>
      <c r="P1489" s="1">
        <v>44652.429490740738</v>
      </c>
      <c r="Q1489">
        <v>344</v>
      </c>
      <c r="R1489">
        <v>926</v>
      </c>
      <c r="S1489" t="b">
        <v>0</v>
      </c>
      <c r="T1489" t="s">
        <v>87</v>
      </c>
      <c r="U1489" t="b">
        <v>1</v>
      </c>
      <c r="V1489" t="s">
        <v>660</v>
      </c>
      <c r="W1489" s="1">
        <v>44652.422766203701</v>
      </c>
      <c r="X1489">
        <v>447</v>
      </c>
      <c r="Y1489">
        <v>90</v>
      </c>
      <c r="Z1489">
        <v>0</v>
      </c>
      <c r="AA1489">
        <v>90</v>
      </c>
      <c r="AB1489">
        <v>0</v>
      </c>
      <c r="AC1489">
        <v>0</v>
      </c>
      <c r="AD1489">
        <v>10</v>
      </c>
      <c r="AE1489">
        <v>0</v>
      </c>
      <c r="AF1489">
        <v>0</v>
      </c>
      <c r="AG1489">
        <v>0</v>
      </c>
      <c r="AH1489" t="s">
        <v>442</v>
      </c>
      <c r="AI1489" s="1">
        <v>44652.429490740738</v>
      </c>
      <c r="AJ1489">
        <v>479</v>
      </c>
      <c r="AK1489">
        <v>2</v>
      </c>
      <c r="AL1489">
        <v>0</v>
      </c>
      <c r="AM1489">
        <v>2</v>
      </c>
      <c r="AN1489">
        <v>0</v>
      </c>
      <c r="AO1489">
        <v>2</v>
      </c>
      <c r="AP1489">
        <v>8</v>
      </c>
      <c r="AQ1489">
        <v>0</v>
      </c>
      <c r="AR1489">
        <v>0</v>
      </c>
      <c r="AS1489">
        <v>0</v>
      </c>
      <c r="AT1489" t="s">
        <v>87</v>
      </c>
      <c r="AU1489" t="s">
        <v>87</v>
      </c>
      <c r="AV1489" t="s">
        <v>87</v>
      </c>
      <c r="AW1489" t="s">
        <v>87</v>
      </c>
      <c r="AX1489" t="s">
        <v>87</v>
      </c>
      <c r="AY1489" t="s">
        <v>87</v>
      </c>
      <c r="AZ1489" t="s">
        <v>87</v>
      </c>
      <c r="BA1489" t="s">
        <v>87</v>
      </c>
      <c r="BB1489" t="s">
        <v>87</v>
      </c>
      <c r="BC1489" t="s">
        <v>87</v>
      </c>
      <c r="BD1489" t="s">
        <v>87</v>
      </c>
      <c r="BE1489" t="s">
        <v>87</v>
      </c>
    </row>
    <row r="1490" spans="1:57" x14ac:dyDescent="0.45">
      <c r="A1490" t="s">
        <v>3209</v>
      </c>
      <c r="B1490" t="s">
        <v>79</v>
      </c>
      <c r="C1490" t="s">
        <v>737</v>
      </c>
      <c r="D1490" t="s">
        <v>81</v>
      </c>
      <c r="E1490" s="2" t="str">
        <f>HYPERLINK("capsilon://?command=openfolder&amp;siteaddress=FAM.docvelocity-na8.net&amp;folderid=FXF9CC45FD-7199-4486-64F4-108F205932F5","FX22041029")</f>
        <v>FX22041029</v>
      </c>
      <c r="F1490" t="s">
        <v>19</v>
      </c>
      <c r="G1490" t="s">
        <v>19</v>
      </c>
      <c r="H1490" t="s">
        <v>82</v>
      </c>
      <c r="I1490" t="s">
        <v>3210</v>
      </c>
      <c r="J1490">
        <v>130</v>
      </c>
      <c r="K1490" t="s">
        <v>84</v>
      </c>
      <c r="L1490" t="s">
        <v>85</v>
      </c>
      <c r="M1490" t="s">
        <v>86</v>
      </c>
      <c r="N1490">
        <v>1</v>
      </c>
      <c r="O1490" s="1">
        <v>44656.414675925924</v>
      </c>
      <c r="P1490" s="1">
        <v>44656.418541666666</v>
      </c>
      <c r="Q1490">
        <v>226</v>
      </c>
      <c r="R1490">
        <v>108</v>
      </c>
      <c r="S1490" t="b">
        <v>0</v>
      </c>
      <c r="T1490" t="s">
        <v>87</v>
      </c>
      <c r="U1490" t="b">
        <v>0</v>
      </c>
      <c r="V1490" t="s">
        <v>993</v>
      </c>
      <c r="W1490" s="1">
        <v>44656.418541666666</v>
      </c>
      <c r="X1490">
        <v>108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130</v>
      </c>
      <c r="AE1490">
        <v>118</v>
      </c>
      <c r="AF1490">
        <v>0</v>
      </c>
      <c r="AG1490">
        <v>4</v>
      </c>
      <c r="AH1490" t="s">
        <v>87</v>
      </c>
      <c r="AI1490" t="s">
        <v>87</v>
      </c>
      <c r="AJ1490" t="s">
        <v>87</v>
      </c>
      <c r="AK1490" t="s">
        <v>87</v>
      </c>
      <c r="AL1490" t="s">
        <v>87</v>
      </c>
      <c r="AM1490" t="s">
        <v>87</v>
      </c>
      <c r="AN1490" t="s">
        <v>87</v>
      </c>
      <c r="AO1490" t="s">
        <v>87</v>
      </c>
      <c r="AP1490" t="s">
        <v>87</v>
      </c>
      <c r="AQ1490" t="s">
        <v>87</v>
      </c>
      <c r="AR1490" t="s">
        <v>87</v>
      </c>
      <c r="AS1490" t="s">
        <v>87</v>
      </c>
      <c r="AT1490" t="s">
        <v>87</v>
      </c>
      <c r="AU1490" t="s">
        <v>87</v>
      </c>
      <c r="AV1490" t="s">
        <v>87</v>
      </c>
      <c r="AW1490" t="s">
        <v>87</v>
      </c>
      <c r="AX1490" t="s">
        <v>87</v>
      </c>
      <c r="AY1490" t="s">
        <v>87</v>
      </c>
      <c r="AZ1490" t="s">
        <v>87</v>
      </c>
      <c r="BA1490" t="s">
        <v>87</v>
      </c>
      <c r="BB1490" t="s">
        <v>87</v>
      </c>
      <c r="BC1490" t="s">
        <v>87</v>
      </c>
      <c r="BD1490" t="s">
        <v>87</v>
      </c>
      <c r="BE1490" t="s">
        <v>87</v>
      </c>
    </row>
    <row r="1491" spans="1:57" x14ac:dyDescent="0.45">
      <c r="A1491" t="s">
        <v>3211</v>
      </c>
      <c r="B1491" t="s">
        <v>79</v>
      </c>
      <c r="C1491" t="s">
        <v>737</v>
      </c>
      <c r="D1491" t="s">
        <v>81</v>
      </c>
      <c r="E1491" s="2" t="str">
        <f>HYPERLINK("capsilon://?command=openfolder&amp;siteaddress=FAM.docvelocity-na8.net&amp;folderid=FXF9CC45FD-7199-4486-64F4-108F205932F5","FX22041029")</f>
        <v>FX22041029</v>
      </c>
      <c r="F1491" t="s">
        <v>19</v>
      </c>
      <c r="G1491" t="s">
        <v>19</v>
      </c>
      <c r="H1491" t="s">
        <v>82</v>
      </c>
      <c r="I1491" t="s">
        <v>3210</v>
      </c>
      <c r="J1491">
        <v>182</v>
      </c>
      <c r="K1491" t="s">
        <v>84</v>
      </c>
      <c r="L1491" t="s">
        <v>85</v>
      </c>
      <c r="M1491" t="s">
        <v>86</v>
      </c>
      <c r="N1491">
        <v>2</v>
      </c>
      <c r="O1491" s="1">
        <v>44656.419317129628</v>
      </c>
      <c r="P1491" s="1">
        <v>44656.44054398148</v>
      </c>
      <c r="Q1491">
        <v>515</v>
      </c>
      <c r="R1491">
        <v>1319</v>
      </c>
      <c r="S1491" t="b">
        <v>0</v>
      </c>
      <c r="T1491" t="s">
        <v>87</v>
      </c>
      <c r="U1491" t="b">
        <v>1</v>
      </c>
      <c r="V1491" t="s">
        <v>993</v>
      </c>
      <c r="W1491" s="1">
        <v>44656.425162037034</v>
      </c>
      <c r="X1491">
        <v>480</v>
      </c>
      <c r="Y1491">
        <v>158</v>
      </c>
      <c r="Z1491">
        <v>0</v>
      </c>
      <c r="AA1491">
        <v>158</v>
      </c>
      <c r="AB1491">
        <v>0</v>
      </c>
      <c r="AC1491">
        <v>5</v>
      </c>
      <c r="AD1491">
        <v>24</v>
      </c>
      <c r="AE1491">
        <v>0</v>
      </c>
      <c r="AF1491">
        <v>0</v>
      </c>
      <c r="AG1491">
        <v>0</v>
      </c>
      <c r="AH1491" t="s">
        <v>420</v>
      </c>
      <c r="AI1491" s="1">
        <v>44656.44054398148</v>
      </c>
      <c r="AJ1491">
        <v>839</v>
      </c>
      <c r="AK1491">
        <v>2</v>
      </c>
      <c r="AL1491">
        <v>0</v>
      </c>
      <c r="AM1491">
        <v>2</v>
      </c>
      <c r="AN1491">
        <v>0</v>
      </c>
      <c r="AO1491">
        <v>0</v>
      </c>
      <c r="AP1491">
        <v>22</v>
      </c>
      <c r="AQ1491">
        <v>0</v>
      </c>
      <c r="AR1491">
        <v>0</v>
      </c>
      <c r="AS1491">
        <v>0</v>
      </c>
      <c r="AT1491" t="s">
        <v>87</v>
      </c>
      <c r="AU1491" t="s">
        <v>87</v>
      </c>
      <c r="AV1491" t="s">
        <v>87</v>
      </c>
      <c r="AW1491" t="s">
        <v>87</v>
      </c>
      <c r="AX1491" t="s">
        <v>87</v>
      </c>
      <c r="AY1491" t="s">
        <v>87</v>
      </c>
      <c r="AZ1491" t="s">
        <v>87</v>
      </c>
      <c r="BA1491" t="s">
        <v>87</v>
      </c>
      <c r="BB1491" t="s">
        <v>87</v>
      </c>
      <c r="BC1491" t="s">
        <v>87</v>
      </c>
      <c r="BD1491" t="s">
        <v>87</v>
      </c>
      <c r="BE1491" t="s">
        <v>87</v>
      </c>
    </row>
    <row r="1492" spans="1:57" x14ac:dyDescent="0.45">
      <c r="A1492" t="s">
        <v>3212</v>
      </c>
      <c r="B1492" t="s">
        <v>79</v>
      </c>
      <c r="C1492" t="s">
        <v>1701</v>
      </c>
      <c r="D1492" t="s">
        <v>81</v>
      </c>
      <c r="E1492" s="2" t="str">
        <f>HYPERLINK("capsilon://?command=openfolder&amp;siteaddress=FAM.docvelocity-na8.net&amp;folderid=FXE77C1929-9CAB-145A-7F0F-DE3F9DC1AC91","FX22032978")</f>
        <v>FX22032978</v>
      </c>
      <c r="F1492" t="s">
        <v>19</v>
      </c>
      <c r="G1492" t="s">
        <v>19</v>
      </c>
      <c r="H1492" t="s">
        <v>82</v>
      </c>
      <c r="I1492" t="s">
        <v>3213</v>
      </c>
      <c r="J1492">
        <v>0</v>
      </c>
      <c r="K1492" t="s">
        <v>84</v>
      </c>
      <c r="L1492" t="s">
        <v>85</v>
      </c>
      <c r="M1492" t="s">
        <v>86</v>
      </c>
      <c r="N1492">
        <v>2</v>
      </c>
      <c r="O1492" s="1">
        <v>44652.418645833335</v>
      </c>
      <c r="P1492" s="1">
        <v>44652.518263888887</v>
      </c>
      <c r="Q1492">
        <v>6248</v>
      </c>
      <c r="R1492">
        <v>2359</v>
      </c>
      <c r="S1492" t="b">
        <v>0</v>
      </c>
      <c r="T1492" t="s">
        <v>87</v>
      </c>
      <c r="U1492" t="b">
        <v>0</v>
      </c>
      <c r="V1492" t="s">
        <v>139</v>
      </c>
      <c r="W1492" s="1">
        <v>44652.506215277775</v>
      </c>
      <c r="X1492">
        <v>1921</v>
      </c>
      <c r="Y1492">
        <v>52</v>
      </c>
      <c r="Z1492">
        <v>0</v>
      </c>
      <c r="AA1492">
        <v>52</v>
      </c>
      <c r="AB1492">
        <v>0</v>
      </c>
      <c r="AC1492">
        <v>26</v>
      </c>
      <c r="AD1492">
        <v>-52</v>
      </c>
      <c r="AE1492">
        <v>0</v>
      </c>
      <c r="AF1492">
        <v>0</v>
      </c>
      <c r="AG1492">
        <v>0</v>
      </c>
      <c r="AH1492" t="s">
        <v>190</v>
      </c>
      <c r="AI1492" s="1">
        <v>44652.518263888887</v>
      </c>
      <c r="AJ1492">
        <v>432</v>
      </c>
      <c r="AK1492">
        <v>2</v>
      </c>
      <c r="AL1492">
        <v>0</v>
      </c>
      <c r="AM1492">
        <v>2</v>
      </c>
      <c r="AN1492">
        <v>0</v>
      </c>
      <c r="AO1492">
        <v>2</v>
      </c>
      <c r="AP1492">
        <v>-54</v>
      </c>
      <c r="AQ1492">
        <v>0</v>
      </c>
      <c r="AR1492">
        <v>0</v>
      </c>
      <c r="AS1492">
        <v>0</v>
      </c>
      <c r="AT1492" t="s">
        <v>87</v>
      </c>
      <c r="AU1492" t="s">
        <v>87</v>
      </c>
      <c r="AV1492" t="s">
        <v>87</v>
      </c>
      <c r="AW1492" t="s">
        <v>87</v>
      </c>
      <c r="AX1492" t="s">
        <v>87</v>
      </c>
      <c r="AY1492" t="s">
        <v>87</v>
      </c>
      <c r="AZ1492" t="s">
        <v>87</v>
      </c>
      <c r="BA1492" t="s">
        <v>87</v>
      </c>
      <c r="BB1492" t="s">
        <v>87</v>
      </c>
      <c r="BC1492" t="s">
        <v>87</v>
      </c>
      <c r="BD1492" t="s">
        <v>87</v>
      </c>
      <c r="BE1492" t="s">
        <v>87</v>
      </c>
    </row>
    <row r="1493" spans="1:57" x14ac:dyDescent="0.45">
      <c r="A1493" t="s">
        <v>3214</v>
      </c>
      <c r="B1493" t="s">
        <v>79</v>
      </c>
      <c r="C1493" t="s">
        <v>1912</v>
      </c>
      <c r="D1493" t="s">
        <v>81</v>
      </c>
      <c r="E1493" s="2" t="str">
        <f>HYPERLINK("capsilon://?command=openfolder&amp;siteaddress=FAM.docvelocity-na8.net&amp;folderid=FX57B34363-3E79-9821-E766-B6633AF38C1A","FX22031690")</f>
        <v>FX22031690</v>
      </c>
      <c r="F1493" t="s">
        <v>19</v>
      </c>
      <c r="G1493" t="s">
        <v>19</v>
      </c>
      <c r="H1493" t="s">
        <v>82</v>
      </c>
      <c r="I1493" t="s">
        <v>3215</v>
      </c>
      <c r="J1493">
        <v>48</v>
      </c>
      <c r="K1493" t="s">
        <v>84</v>
      </c>
      <c r="L1493" t="s">
        <v>85</v>
      </c>
      <c r="M1493" t="s">
        <v>86</v>
      </c>
      <c r="N1493">
        <v>2</v>
      </c>
      <c r="O1493" s="1">
        <v>44656.420891203707</v>
      </c>
      <c r="P1493" s="1">
        <v>44656.432939814818</v>
      </c>
      <c r="Q1493">
        <v>585</v>
      </c>
      <c r="R1493">
        <v>456</v>
      </c>
      <c r="S1493" t="b">
        <v>0</v>
      </c>
      <c r="T1493" t="s">
        <v>87</v>
      </c>
      <c r="U1493" t="b">
        <v>0</v>
      </c>
      <c r="V1493" t="s">
        <v>993</v>
      </c>
      <c r="W1493" s="1">
        <v>44656.428391203706</v>
      </c>
      <c r="X1493">
        <v>278</v>
      </c>
      <c r="Y1493">
        <v>43</v>
      </c>
      <c r="Z1493">
        <v>0</v>
      </c>
      <c r="AA1493">
        <v>43</v>
      </c>
      <c r="AB1493">
        <v>0</v>
      </c>
      <c r="AC1493">
        <v>5</v>
      </c>
      <c r="AD1493">
        <v>5</v>
      </c>
      <c r="AE1493">
        <v>0</v>
      </c>
      <c r="AF1493">
        <v>0</v>
      </c>
      <c r="AG1493">
        <v>0</v>
      </c>
      <c r="AH1493" t="s">
        <v>413</v>
      </c>
      <c r="AI1493" s="1">
        <v>44656.432939814818</v>
      </c>
      <c r="AJ1493">
        <v>178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5</v>
      </c>
      <c r="AQ1493">
        <v>0</v>
      </c>
      <c r="AR1493">
        <v>0</v>
      </c>
      <c r="AS1493">
        <v>0</v>
      </c>
      <c r="AT1493" t="s">
        <v>87</v>
      </c>
      <c r="AU1493" t="s">
        <v>87</v>
      </c>
      <c r="AV1493" t="s">
        <v>87</v>
      </c>
      <c r="AW1493" t="s">
        <v>87</v>
      </c>
      <c r="AX1493" t="s">
        <v>87</v>
      </c>
      <c r="AY1493" t="s">
        <v>87</v>
      </c>
      <c r="AZ1493" t="s">
        <v>87</v>
      </c>
      <c r="BA1493" t="s">
        <v>87</v>
      </c>
      <c r="BB1493" t="s">
        <v>87</v>
      </c>
      <c r="BC1493" t="s">
        <v>87</v>
      </c>
      <c r="BD1493" t="s">
        <v>87</v>
      </c>
      <c r="BE1493" t="s">
        <v>87</v>
      </c>
    </row>
    <row r="1494" spans="1:57" x14ac:dyDescent="0.45">
      <c r="A1494" t="s">
        <v>3216</v>
      </c>
      <c r="B1494" t="s">
        <v>79</v>
      </c>
      <c r="C1494" t="s">
        <v>3217</v>
      </c>
      <c r="D1494" t="s">
        <v>81</v>
      </c>
      <c r="E1494" s="2" t="str">
        <f>HYPERLINK("capsilon://?command=openfolder&amp;siteaddress=FAM.docvelocity-na8.net&amp;folderid=FXD9BF0ADB-9EF5-31C2-5C4E-E51EE474D901","FX220311460")</f>
        <v>FX220311460</v>
      </c>
      <c r="F1494" t="s">
        <v>19</v>
      </c>
      <c r="G1494" t="s">
        <v>19</v>
      </c>
      <c r="H1494" t="s">
        <v>82</v>
      </c>
      <c r="I1494" t="s">
        <v>3218</v>
      </c>
      <c r="J1494">
        <v>86</v>
      </c>
      <c r="K1494" t="s">
        <v>84</v>
      </c>
      <c r="L1494" t="s">
        <v>85</v>
      </c>
      <c r="M1494" t="s">
        <v>86</v>
      </c>
      <c r="N1494">
        <v>1</v>
      </c>
      <c r="O1494" s="1">
        <v>44656.42465277778</v>
      </c>
      <c r="P1494" s="1">
        <v>44656.43340277778</v>
      </c>
      <c r="Q1494">
        <v>603</v>
      </c>
      <c r="R1494">
        <v>153</v>
      </c>
      <c r="S1494" t="b">
        <v>0</v>
      </c>
      <c r="T1494" t="s">
        <v>87</v>
      </c>
      <c r="U1494" t="b">
        <v>0</v>
      </c>
      <c r="V1494" t="s">
        <v>407</v>
      </c>
      <c r="W1494" s="1">
        <v>44656.43340277778</v>
      </c>
      <c r="X1494">
        <v>146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86</v>
      </c>
      <c r="AE1494">
        <v>74</v>
      </c>
      <c r="AF1494">
        <v>0</v>
      </c>
      <c r="AG1494">
        <v>3</v>
      </c>
      <c r="AH1494" t="s">
        <v>87</v>
      </c>
      <c r="AI1494" t="s">
        <v>87</v>
      </c>
      <c r="AJ1494" t="s">
        <v>87</v>
      </c>
      <c r="AK1494" t="s">
        <v>87</v>
      </c>
      <c r="AL1494" t="s">
        <v>87</v>
      </c>
      <c r="AM1494" t="s">
        <v>87</v>
      </c>
      <c r="AN1494" t="s">
        <v>87</v>
      </c>
      <c r="AO1494" t="s">
        <v>87</v>
      </c>
      <c r="AP1494" t="s">
        <v>87</v>
      </c>
      <c r="AQ1494" t="s">
        <v>87</v>
      </c>
      <c r="AR1494" t="s">
        <v>87</v>
      </c>
      <c r="AS1494" t="s">
        <v>87</v>
      </c>
      <c r="AT1494" t="s">
        <v>87</v>
      </c>
      <c r="AU1494" t="s">
        <v>87</v>
      </c>
      <c r="AV1494" t="s">
        <v>87</v>
      </c>
      <c r="AW1494" t="s">
        <v>87</v>
      </c>
      <c r="AX1494" t="s">
        <v>87</v>
      </c>
      <c r="AY1494" t="s">
        <v>87</v>
      </c>
      <c r="AZ1494" t="s">
        <v>87</v>
      </c>
      <c r="BA1494" t="s">
        <v>87</v>
      </c>
      <c r="BB1494" t="s">
        <v>87</v>
      </c>
      <c r="BC1494" t="s">
        <v>87</v>
      </c>
      <c r="BD1494" t="s">
        <v>87</v>
      </c>
      <c r="BE1494" t="s">
        <v>87</v>
      </c>
    </row>
    <row r="1495" spans="1:57" x14ac:dyDescent="0.45">
      <c r="A1495" t="s">
        <v>3219</v>
      </c>
      <c r="B1495" t="s">
        <v>79</v>
      </c>
      <c r="C1495" t="s">
        <v>3220</v>
      </c>
      <c r="D1495" t="s">
        <v>81</v>
      </c>
      <c r="E1495" s="2" t="str">
        <f>HYPERLINK("capsilon://?command=openfolder&amp;siteaddress=FAM.docvelocity-na8.net&amp;folderid=FX118D00F1-3454-12C6-C871-39757941E947","FX2204921")</f>
        <v>FX2204921</v>
      </c>
      <c r="F1495" t="s">
        <v>19</v>
      </c>
      <c r="G1495" t="s">
        <v>19</v>
      </c>
      <c r="H1495" t="s">
        <v>82</v>
      </c>
      <c r="I1495" t="s">
        <v>3221</v>
      </c>
      <c r="J1495">
        <v>132</v>
      </c>
      <c r="K1495" t="s">
        <v>84</v>
      </c>
      <c r="L1495" t="s">
        <v>85</v>
      </c>
      <c r="M1495" t="s">
        <v>86</v>
      </c>
      <c r="N1495">
        <v>1</v>
      </c>
      <c r="O1495" s="1">
        <v>44656.4296875</v>
      </c>
      <c r="P1495" s="1">
        <v>44656.435833333337</v>
      </c>
      <c r="Q1495">
        <v>322</v>
      </c>
      <c r="R1495">
        <v>209</v>
      </c>
      <c r="S1495" t="b">
        <v>0</v>
      </c>
      <c r="T1495" t="s">
        <v>87</v>
      </c>
      <c r="U1495" t="b">
        <v>0</v>
      </c>
      <c r="V1495" t="s">
        <v>407</v>
      </c>
      <c r="W1495" s="1">
        <v>44656.435833333337</v>
      </c>
      <c r="X1495">
        <v>209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132</v>
      </c>
      <c r="AE1495">
        <v>120</v>
      </c>
      <c r="AF1495">
        <v>0</v>
      </c>
      <c r="AG1495">
        <v>5</v>
      </c>
      <c r="AH1495" t="s">
        <v>87</v>
      </c>
      <c r="AI1495" t="s">
        <v>87</v>
      </c>
      <c r="AJ1495" t="s">
        <v>87</v>
      </c>
      <c r="AK1495" t="s">
        <v>87</v>
      </c>
      <c r="AL1495" t="s">
        <v>87</v>
      </c>
      <c r="AM1495" t="s">
        <v>87</v>
      </c>
      <c r="AN1495" t="s">
        <v>87</v>
      </c>
      <c r="AO1495" t="s">
        <v>87</v>
      </c>
      <c r="AP1495" t="s">
        <v>87</v>
      </c>
      <c r="AQ1495" t="s">
        <v>87</v>
      </c>
      <c r="AR1495" t="s">
        <v>87</v>
      </c>
      <c r="AS1495" t="s">
        <v>87</v>
      </c>
      <c r="AT1495" t="s">
        <v>87</v>
      </c>
      <c r="AU1495" t="s">
        <v>87</v>
      </c>
      <c r="AV1495" t="s">
        <v>87</v>
      </c>
      <c r="AW1495" t="s">
        <v>87</v>
      </c>
      <c r="AX1495" t="s">
        <v>87</v>
      </c>
      <c r="AY1495" t="s">
        <v>87</v>
      </c>
      <c r="AZ1495" t="s">
        <v>87</v>
      </c>
      <c r="BA1495" t="s">
        <v>87</v>
      </c>
      <c r="BB1495" t="s">
        <v>87</v>
      </c>
      <c r="BC1495" t="s">
        <v>87</v>
      </c>
      <c r="BD1495" t="s">
        <v>87</v>
      </c>
      <c r="BE1495" t="s">
        <v>87</v>
      </c>
    </row>
    <row r="1496" spans="1:57" x14ac:dyDescent="0.45">
      <c r="A1496" t="s">
        <v>3222</v>
      </c>
      <c r="B1496" t="s">
        <v>79</v>
      </c>
      <c r="C1496" t="s">
        <v>3217</v>
      </c>
      <c r="D1496" t="s">
        <v>81</v>
      </c>
      <c r="E1496" s="2" t="str">
        <f>HYPERLINK("capsilon://?command=openfolder&amp;siteaddress=FAM.docvelocity-na8.net&amp;folderid=FXD9BF0ADB-9EF5-31C2-5C4E-E51EE474D901","FX220311460")</f>
        <v>FX220311460</v>
      </c>
      <c r="F1496" t="s">
        <v>19</v>
      </c>
      <c r="G1496" t="s">
        <v>19</v>
      </c>
      <c r="H1496" t="s">
        <v>82</v>
      </c>
      <c r="I1496" t="s">
        <v>3218</v>
      </c>
      <c r="J1496">
        <v>114</v>
      </c>
      <c r="K1496" t="s">
        <v>84</v>
      </c>
      <c r="L1496" t="s">
        <v>85</v>
      </c>
      <c r="M1496" t="s">
        <v>86</v>
      </c>
      <c r="N1496">
        <v>2</v>
      </c>
      <c r="O1496" s="1">
        <v>44656.434039351851</v>
      </c>
      <c r="P1496" s="1">
        <v>44656.467615740738</v>
      </c>
      <c r="Q1496">
        <v>1829</v>
      </c>
      <c r="R1496">
        <v>1072</v>
      </c>
      <c r="S1496" t="b">
        <v>0</v>
      </c>
      <c r="T1496" t="s">
        <v>87</v>
      </c>
      <c r="U1496" t="b">
        <v>1</v>
      </c>
      <c r="V1496" t="s">
        <v>407</v>
      </c>
      <c r="W1496" s="1">
        <v>44656.444560185184</v>
      </c>
      <c r="X1496">
        <v>753</v>
      </c>
      <c r="Y1496">
        <v>121</v>
      </c>
      <c r="Z1496">
        <v>0</v>
      </c>
      <c r="AA1496">
        <v>121</v>
      </c>
      <c r="AB1496">
        <v>0</v>
      </c>
      <c r="AC1496">
        <v>30</v>
      </c>
      <c r="AD1496">
        <v>-7</v>
      </c>
      <c r="AE1496">
        <v>0</v>
      </c>
      <c r="AF1496">
        <v>0</v>
      </c>
      <c r="AG1496">
        <v>0</v>
      </c>
      <c r="AH1496" t="s">
        <v>413</v>
      </c>
      <c r="AI1496" s="1">
        <v>44656.467615740738</v>
      </c>
      <c r="AJ1496">
        <v>301</v>
      </c>
      <c r="AK1496">
        <v>0</v>
      </c>
      <c r="AL1496">
        <v>0</v>
      </c>
      <c r="AM1496">
        <v>0</v>
      </c>
      <c r="AN1496">
        <v>5</v>
      </c>
      <c r="AO1496">
        <v>0</v>
      </c>
      <c r="AP1496">
        <v>-7</v>
      </c>
      <c r="AQ1496">
        <v>0</v>
      </c>
      <c r="AR1496">
        <v>0</v>
      </c>
      <c r="AS1496">
        <v>0</v>
      </c>
      <c r="AT1496" t="s">
        <v>87</v>
      </c>
      <c r="AU1496" t="s">
        <v>87</v>
      </c>
      <c r="AV1496" t="s">
        <v>87</v>
      </c>
      <c r="AW1496" t="s">
        <v>87</v>
      </c>
      <c r="AX1496" t="s">
        <v>87</v>
      </c>
      <c r="AY1496" t="s">
        <v>87</v>
      </c>
      <c r="AZ1496" t="s">
        <v>87</v>
      </c>
      <c r="BA1496" t="s">
        <v>87</v>
      </c>
      <c r="BB1496" t="s">
        <v>87</v>
      </c>
      <c r="BC1496" t="s">
        <v>87</v>
      </c>
      <c r="BD1496" t="s">
        <v>87</v>
      </c>
      <c r="BE1496" t="s">
        <v>87</v>
      </c>
    </row>
    <row r="1497" spans="1:57" x14ac:dyDescent="0.45">
      <c r="A1497" t="s">
        <v>3223</v>
      </c>
      <c r="B1497" t="s">
        <v>79</v>
      </c>
      <c r="C1497" t="s">
        <v>3220</v>
      </c>
      <c r="D1497" t="s">
        <v>81</v>
      </c>
      <c r="E1497" s="2" t="str">
        <f>HYPERLINK("capsilon://?command=openfolder&amp;siteaddress=FAM.docvelocity-na8.net&amp;folderid=FX118D00F1-3454-12C6-C871-39757941E947","FX2204921")</f>
        <v>FX2204921</v>
      </c>
      <c r="F1497" t="s">
        <v>19</v>
      </c>
      <c r="G1497" t="s">
        <v>19</v>
      </c>
      <c r="H1497" t="s">
        <v>82</v>
      </c>
      <c r="I1497" t="s">
        <v>3221</v>
      </c>
      <c r="J1497">
        <v>204</v>
      </c>
      <c r="K1497" t="s">
        <v>84</v>
      </c>
      <c r="L1497" t="s">
        <v>85</v>
      </c>
      <c r="M1497" t="s">
        <v>86</v>
      </c>
      <c r="N1497">
        <v>2</v>
      </c>
      <c r="O1497" s="1">
        <v>44656.436481481483</v>
      </c>
      <c r="P1497" s="1">
        <v>44656.470960648148</v>
      </c>
      <c r="Q1497">
        <v>1948</v>
      </c>
      <c r="R1497">
        <v>1031</v>
      </c>
      <c r="S1497" t="b">
        <v>0</v>
      </c>
      <c r="T1497" t="s">
        <v>87</v>
      </c>
      <c r="U1497" t="b">
        <v>1</v>
      </c>
      <c r="V1497" t="s">
        <v>1628</v>
      </c>
      <c r="W1497" s="1">
        <v>44656.452222222222</v>
      </c>
      <c r="X1497">
        <v>743</v>
      </c>
      <c r="Y1497">
        <v>177</v>
      </c>
      <c r="Z1497">
        <v>0</v>
      </c>
      <c r="AA1497">
        <v>177</v>
      </c>
      <c r="AB1497">
        <v>0</v>
      </c>
      <c r="AC1497">
        <v>16</v>
      </c>
      <c r="AD1497">
        <v>27</v>
      </c>
      <c r="AE1497">
        <v>0</v>
      </c>
      <c r="AF1497">
        <v>0</v>
      </c>
      <c r="AG1497">
        <v>0</v>
      </c>
      <c r="AH1497" t="s">
        <v>413</v>
      </c>
      <c r="AI1497" s="1">
        <v>44656.470960648148</v>
      </c>
      <c r="AJ1497">
        <v>288</v>
      </c>
      <c r="AK1497">
        <v>4</v>
      </c>
      <c r="AL1497">
        <v>0</v>
      </c>
      <c r="AM1497">
        <v>4</v>
      </c>
      <c r="AN1497">
        <v>0</v>
      </c>
      <c r="AO1497">
        <v>4</v>
      </c>
      <c r="AP1497">
        <v>23</v>
      </c>
      <c r="AQ1497">
        <v>0</v>
      </c>
      <c r="AR1497">
        <v>0</v>
      </c>
      <c r="AS1497">
        <v>0</v>
      </c>
      <c r="AT1497" t="s">
        <v>87</v>
      </c>
      <c r="AU1497" t="s">
        <v>87</v>
      </c>
      <c r="AV1497" t="s">
        <v>87</v>
      </c>
      <c r="AW1497" t="s">
        <v>87</v>
      </c>
      <c r="AX1497" t="s">
        <v>87</v>
      </c>
      <c r="AY1497" t="s">
        <v>87</v>
      </c>
      <c r="AZ1497" t="s">
        <v>87</v>
      </c>
      <c r="BA1497" t="s">
        <v>87</v>
      </c>
      <c r="BB1497" t="s">
        <v>87</v>
      </c>
      <c r="BC1497" t="s">
        <v>87</v>
      </c>
      <c r="BD1497" t="s">
        <v>87</v>
      </c>
      <c r="BE1497" t="s">
        <v>87</v>
      </c>
    </row>
    <row r="1498" spans="1:57" x14ac:dyDescent="0.45">
      <c r="A1498" t="s">
        <v>3224</v>
      </c>
      <c r="B1498" t="s">
        <v>79</v>
      </c>
      <c r="C1498" t="s">
        <v>3138</v>
      </c>
      <c r="D1498" t="s">
        <v>81</v>
      </c>
      <c r="E1498" s="2" t="str">
        <f>HYPERLINK("capsilon://?command=openfolder&amp;siteaddress=FAM.docvelocity-na8.net&amp;folderid=FXE9859051-497C-C95E-4E6E-D21CFF324C41","FX22033050")</f>
        <v>FX22033050</v>
      </c>
      <c r="F1498" t="s">
        <v>19</v>
      </c>
      <c r="G1498" t="s">
        <v>19</v>
      </c>
      <c r="H1498" t="s">
        <v>82</v>
      </c>
      <c r="I1498" t="s">
        <v>3225</v>
      </c>
      <c r="J1498">
        <v>481</v>
      </c>
      <c r="K1498" t="s">
        <v>84</v>
      </c>
      <c r="L1498" t="s">
        <v>85</v>
      </c>
      <c r="M1498" t="s">
        <v>86</v>
      </c>
      <c r="N1498">
        <v>1</v>
      </c>
      <c r="O1498" s="1">
        <v>44656.450902777775</v>
      </c>
      <c r="P1498" s="1">
        <v>44656.507349537038</v>
      </c>
      <c r="Q1498">
        <v>3821</v>
      </c>
      <c r="R1498">
        <v>1056</v>
      </c>
      <c r="S1498" t="b">
        <v>0</v>
      </c>
      <c r="T1498" t="s">
        <v>87</v>
      </c>
      <c r="U1498" t="b">
        <v>0</v>
      </c>
      <c r="V1498" t="s">
        <v>88</v>
      </c>
      <c r="W1498" s="1">
        <v>44656.507349537038</v>
      </c>
      <c r="X1498">
        <v>456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481</v>
      </c>
      <c r="AE1498">
        <v>0</v>
      </c>
      <c r="AF1498">
        <v>0</v>
      </c>
      <c r="AG1498">
        <v>17</v>
      </c>
      <c r="AH1498" t="s">
        <v>87</v>
      </c>
      <c r="AI1498" t="s">
        <v>87</v>
      </c>
      <c r="AJ1498" t="s">
        <v>87</v>
      </c>
      <c r="AK1498" t="s">
        <v>87</v>
      </c>
      <c r="AL1498" t="s">
        <v>87</v>
      </c>
      <c r="AM1498" t="s">
        <v>87</v>
      </c>
      <c r="AN1498" t="s">
        <v>87</v>
      </c>
      <c r="AO1498" t="s">
        <v>87</v>
      </c>
      <c r="AP1498" t="s">
        <v>87</v>
      </c>
      <c r="AQ1498" t="s">
        <v>87</v>
      </c>
      <c r="AR1498" t="s">
        <v>87</v>
      </c>
      <c r="AS1498" t="s">
        <v>87</v>
      </c>
      <c r="AT1498" t="s">
        <v>87</v>
      </c>
      <c r="AU1498" t="s">
        <v>87</v>
      </c>
      <c r="AV1498" t="s">
        <v>87</v>
      </c>
      <c r="AW1498" t="s">
        <v>87</v>
      </c>
      <c r="AX1498" t="s">
        <v>87</v>
      </c>
      <c r="AY1498" t="s">
        <v>87</v>
      </c>
      <c r="AZ1498" t="s">
        <v>87</v>
      </c>
      <c r="BA1498" t="s">
        <v>87</v>
      </c>
      <c r="BB1498" t="s">
        <v>87</v>
      </c>
      <c r="BC1498" t="s">
        <v>87</v>
      </c>
      <c r="BD1498" t="s">
        <v>87</v>
      </c>
      <c r="BE1498" t="s">
        <v>87</v>
      </c>
    </row>
    <row r="1499" spans="1:57" x14ac:dyDescent="0.45">
      <c r="A1499" t="s">
        <v>3226</v>
      </c>
      <c r="B1499" t="s">
        <v>79</v>
      </c>
      <c r="C1499" t="s">
        <v>507</v>
      </c>
      <c r="D1499" t="s">
        <v>81</v>
      </c>
      <c r="E1499" s="2" t="str">
        <f>HYPERLINK("capsilon://?command=openfolder&amp;siteaddress=FAM.docvelocity-na8.net&amp;folderid=FX354806A9-F86A-A484-6ADE-E4C806868291","FX220314056")</f>
        <v>FX220314056</v>
      </c>
      <c r="F1499" t="s">
        <v>19</v>
      </c>
      <c r="G1499" t="s">
        <v>19</v>
      </c>
      <c r="H1499" t="s">
        <v>82</v>
      </c>
      <c r="I1499" t="s">
        <v>3227</v>
      </c>
      <c r="J1499">
        <v>180</v>
      </c>
      <c r="K1499" t="s">
        <v>84</v>
      </c>
      <c r="L1499" t="s">
        <v>85</v>
      </c>
      <c r="M1499" t="s">
        <v>86</v>
      </c>
      <c r="N1499">
        <v>1</v>
      </c>
      <c r="O1499" s="1">
        <v>44656.466064814813</v>
      </c>
      <c r="P1499" s="1">
        <v>44656.510162037041</v>
      </c>
      <c r="Q1499">
        <v>3195</v>
      </c>
      <c r="R1499">
        <v>615</v>
      </c>
      <c r="S1499" t="b">
        <v>0</v>
      </c>
      <c r="T1499" t="s">
        <v>87</v>
      </c>
      <c r="U1499" t="b">
        <v>0</v>
      </c>
      <c r="V1499" t="s">
        <v>88</v>
      </c>
      <c r="W1499" s="1">
        <v>44656.510162037041</v>
      </c>
      <c r="X1499">
        <v>243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180</v>
      </c>
      <c r="AE1499">
        <v>144</v>
      </c>
      <c r="AF1499">
        <v>0</v>
      </c>
      <c r="AG1499">
        <v>16</v>
      </c>
      <c r="AH1499" t="s">
        <v>87</v>
      </c>
      <c r="AI1499" t="s">
        <v>87</v>
      </c>
      <c r="AJ1499" t="s">
        <v>87</v>
      </c>
      <c r="AK1499" t="s">
        <v>87</v>
      </c>
      <c r="AL1499" t="s">
        <v>87</v>
      </c>
      <c r="AM1499" t="s">
        <v>87</v>
      </c>
      <c r="AN1499" t="s">
        <v>87</v>
      </c>
      <c r="AO1499" t="s">
        <v>87</v>
      </c>
      <c r="AP1499" t="s">
        <v>87</v>
      </c>
      <c r="AQ1499" t="s">
        <v>87</v>
      </c>
      <c r="AR1499" t="s">
        <v>87</v>
      </c>
      <c r="AS1499" t="s">
        <v>87</v>
      </c>
      <c r="AT1499" t="s">
        <v>87</v>
      </c>
      <c r="AU1499" t="s">
        <v>87</v>
      </c>
      <c r="AV1499" t="s">
        <v>87</v>
      </c>
      <c r="AW1499" t="s">
        <v>87</v>
      </c>
      <c r="AX1499" t="s">
        <v>87</v>
      </c>
      <c r="AY1499" t="s">
        <v>87</v>
      </c>
      <c r="AZ1499" t="s">
        <v>87</v>
      </c>
      <c r="BA1499" t="s">
        <v>87</v>
      </c>
      <c r="BB1499" t="s">
        <v>87</v>
      </c>
      <c r="BC1499" t="s">
        <v>87</v>
      </c>
      <c r="BD1499" t="s">
        <v>87</v>
      </c>
      <c r="BE1499" t="s">
        <v>87</v>
      </c>
    </row>
    <row r="1500" spans="1:57" x14ac:dyDescent="0.45">
      <c r="A1500" t="s">
        <v>3228</v>
      </c>
      <c r="B1500" t="s">
        <v>79</v>
      </c>
      <c r="C1500" t="s">
        <v>3229</v>
      </c>
      <c r="D1500" t="s">
        <v>81</v>
      </c>
      <c r="E1500" s="2" t="str">
        <f>HYPERLINK("capsilon://?command=openfolder&amp;siteaddress=FAM.docvelocity-na8.net&amp;folderid=FX51D291E2-AB56-7804-956B-A099EBE54C4A","FX22034039")</f>
        <v>FX22034039</v>
      </c>
      <c r="F1500" t="s">
        <v>19</v>
      </c>
      <c r="G1500" t="s">
        <v>19</v>
      </c>
      <c r="H1500" t="s">
        <v>82</v>
      </c>
      <c r="I1500" t="s">
        <v>3230</v>
      </c>
      <c r="J1500">
        <v>0</v>
      </c>
      <c r="K1500" t="s">
        <v>84</v>
      </c>
      <c r="L1500" t="s">
        <v>85</v>
      </c>
      <c r="M1500" t="s">
        <v>86</v>
      </c>
      <c r="N1500">
        <v>2</v>
      </c>
      <c r="O1500" s="1">
        <v>44652.424837962964</v>
      </c>
      <c r="P1500" s="1">
        <v>44652.513726851852</v>
      </c>
      <c r="Q1500">
        <v>7582</v>
      </c>
      <c r="R1500">
        <v>98</v>
      </c>
      <c r="S1500" t="b">
        <v>0</v>
      </c>
      <c r="T1500" t="s">
        <v>87</v>
      </c>
      <c r="U1500" t="b">
        <v>0</v>
      </c>
      <c r="V1500" t="s">
        <v>196</v>
      </c>
      <c r="W1500" s="1">
        <v>44652.487372685187</v>
      </c>
      <c r="X1500">
        <v>68</v>
      </c>
      <c r="Y1500">
        <v>0</v>
      </c>
      <c r="Z1500">
        <v>0</v>
      </c>
      <c r="AA1500">
        <v>0</v>
      </c>
      <c r="AB1500">
        <v>37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 t="s">
        <v>102</v>
      </c>
      <c r="AI1500" s="1">
        <v>44652.513726851852</v>
      </c>
      <c r="AJ1500">
        <v>30</v>
      </c>
      <c r="AK1500">
        <v>0</v>
      </c>
      <c r="AL1500">
        <v>0</v>
      </c>
      <c r="AM1500">
        <v>0</v>
      </c>
      <c r="AN1500">
        <v>37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 t="s">
        <v>87</v>
      </c>
      <c r="AU1500" t="s">
        <v>87</v>
      </c>
      <c r="AV1500" t="s">
        <v>87</v>
      </c>
      <c r="AW1500" t="s">
        <v>87</v>
      </c>
      <c r="AX1500" t="s">
        <v>87</v>
      </c>
      <c r="AY1500" t="s">
        <v>87</v>
      </c>
      <c r="AZ1500" t="s">
        <v>87</v>
      </c>
      <c r="BA1500" t="s">
        <v>87</v>
      </c>
      <c r="BB1500" t="s">
        <v>87</v>
      </c>
      <c r="BC1500" t="s">
        <v>87</v>
      </c>
      <c r="BD1500" t="s">
        <v>87</v>
      </c>
      <c r="BE1500" t="s">
        <v>87</v>
      </c>
    </row>
    <row r="1501" spans="1:57" x14ac:dyDescent="0.45">
      <c r="A1501" t="s">
        <v>3231</v>
      </c>
      <c r="B1501" t="s">
        <v>79</v>
      </c>
      <c r="C1501" t="s">
        <v>3232</v>
      </c>
      <c r="D1501" t="s">
        <v>81</v>
      </c>
      <c r="E1501" s="2" t="str">
        <f>HYPERLINK("capsilon://?command=openfolder&amp;siteaddress=FAM.docvelocity-na8.net&amp;folderid=FX33078F8D-EF9F-F949-6ACA-6526BD6B8A5C","FX22019467")</f>
        <v>FX22019467</v>
      </c>
      <c r="F1501" t="s">
        <v>19</v>
      </c>
      <c r="G1501" t="s">
        <v>19</v>
      </c>
      <c r="H1501" t="s">
        <v>82</v>
      </c>
      <c r="I1501" t="s">
        <v>3233</v>
      </c>
      <c r="J1501">
        <v>0</v>
      </c>
      <c r="K1501" t="s">
        <v>84</v>
      </c>
      <c r="L1501" t="s">
        <v>85</v>
      </c>
      <c r="M1501" t="s">
        <v>86</v>
      </c>
      <c r="N1501">
        <v>2</v>
      </c>
      <c r="O1501" s="1">
        <v>44656.467627314814</v>
      </c>
      <c r="P1501" s="1">
        <v>44656.49596064815</v>
      </c>
      <c r="Q1501">
        <v>2093</v>
      </c>
      <c r="R1501">
        <v>355</v>
      </c>
      <c r="S1501" t="b">
        <v>0</v>
      </c>
      <c r="T1501" t="s">
        <v>87</v>
      </c>
      <c r="U1501" t="b">
        <v>0</v>
      </c>
      <c r="V1501" t="s">
        <v>127</v>
      </c>
      <c r="W1501" s="1">
        <v>44656.49428240741</v>
      </c>
      <c r="X1501">
        <v>254</v>
      </c>
      <c r="Y1501">
        <v>0</v>
      </c>
      <c r="Z1501">
        <v>0</v>
      </c>
      <c r="AA1501">
        <v>0</v>
      </c>
      <c r="AB1501">
        <v>37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 t="s">
        <v>1455</v>
      </c>
      <c r="AI1501" s="1">
        <v>44656.49596064815</v>
      </c>
      <c r="AJ1501">
        <v>30</v>
      </c>
      <c r="AK1501">
        <v>0</v>
      </c>
      <c r="AL1501">
        <v>0</v>
      </c>
      <c r="AM1501">
        <v>0</v>
      </c>
      <c r="AN1501">
        <v>37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 t="s">
        <v>87</v>
      </c>
      <c r="AU1501" t="s">
        <v>87</v>
      </c>
      <c r="AV1501" t="s">
        <v>87</v>
      </c>
      <c r="AW1501" t="s">
        <v>87</v>
      </c>
      <c r="AX1501" t="s">
        <v>87</v>
      </c>
      <c r="AY1501" t="s">
        <v>87</v>
      </c>
      <c r="AZ1501" t="s">
        <v>87</v>
      </c>
      <c r="BA1501" t="s">
        <v>87</v>
      </c>
      <c r="BB1501" t="s">
        <v>87</v>
      </c>
      <c r="BC1501" t="s">
        <v>87</v>
      </c>
      <c r="BD1501" t="s">
        <v>87</v>
      </c>
      <c r="BE1501" t="s">
        <v>87</v>
      </c>
    </row>
    <row r="1502" spans="1:57" x14ac:dyDescent="0.45">
      <c r="A1502" t="s">
        <v>3234</v>
      </c>
      <c r="B1502" t="s">
        <v>79</v>
      </c>
      <c r="C1502" t="s">
        <v>3184</v>
      </c>
      <c r="D1502" t="s">
        <v>81</v>
      </c>
      <c r="E1502" s="2" t="str">
        <f>HYPERLINK("capsilon://?command=openfolder&amp;siteaddress=FAM.docvelocity-na8.net&amp;folderid=FX14E2274F-93EA-1B32-8E23-B67144162927","FX220311268")</f>
        <v>FX220311268</v>
      </c>
      <c r="F1502" t="s">
        <v>19</v>
      </c>
      <c r="G1502" t="s">
        <v>19</v>
      </c>
      <c r="H1502" t="s">
        <v>82</v>
      </c>
      <c r="I1502" t="s">
        <v>3235</v>
      </c>
      <c r="J1502">
        <v>354</v>
      </c>
      <c r="K1502" t="s">
        <v>84</v>
      </c>
      <c r="L1502" t="s">
        <v>85</v>
      </c>
      <c r="M1502" t="s">
        <v>86</v>
      </c>
      <c r="N1502">
        <v>1</v>
      </c>
      <c r="O1502" s="1">
        <v>44656.468252314815</v>
      </c>
      <c r="P1502" s="1">
        <v>44656.51153935185</v>
      </c>
      <c r="Q1502">
        <v>3326</v>
      </c>
      <c r="R1502">
        <v>414</v>
      </c>
      <c r="S1502" t="b">
        <v>0</v>
      </c>
      <c r="T1502" t="s">
        <v>87</v>
      </c>
      <c r="U1502" t="b">
        <v>0</v>
      </c>
      <c r="V1502" t="s">
        <v>88</v>
      </c>
      <c r="W1502" s="1">
        <v>44656.51153935185</v>
      </c>
      <c r="X1502">
        <v>98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354</v>
      </c>
      <c r="AE1502">
        <v>349</v>
      </c>
      <c r="AF1502">
        <v>0</v>
      </c>
      <c r="AG1502">
        <v>5</v>
      </c>
      <c r="AH1502" t="s">
        <v>87</v>
      </c>
      <c r="AI1502" t="s">
        <v>87</v>
      </c>
      <c r="AJ1502" t="s">
        <v>87</v>
      </c>
      <c r="AK1502" t="s">
        <v>87</v>
      </c>
      <c r="AL1502" t="s">
        <v>87</v>
      </c>
      <c r="AM1502" t="s">
        <v>87</v>
      </c>
      <c r="AN1502" t="s">
        <v>87</v>
      </c>
      <c r="AO1502" t="s">
        <v>87</v>
      </c>
      <c r="AP1502" t="s">
        <v>87</v>
      </c>
      <c r="AQ1502" t="s">
        <v>87</v>
      </c>
      <c r="AR1502" t="s">
        <v>87</v>
      </c>
      <c r="AS1502" t="s">
        <v>87</v>
      </c>
      <c r="AT1502" t="s">
        <v>87</v>
      </c>
      <c r="AU1502" t="s">
        <v>87</v>
      </c>
      <c r="AV1502" t="s">
        <v>87</v>
      </c>
      <c r="AW1502" t="s">
        <v>87</v>
      </c>
      <c r="AX1502" t="s">
        <v>87</v>
      </c>
      <c r="AY1502" t="s">
        <v>87</v>
      </c>
      <c r="AZ1502" t="s">
        <v>87</v>
      </c>
      <c r="BA1502" t="s">
        <v>87</v>
      </c>
      <c r="BB1502" t="s">
        <v>87</v>
      </c>
      <c r="BC1502" t="s">
        <v>87</v>
      </c>
      <c r="BD1502" t="s">
        <v>87</v>
      </c>
      <c r="BE1502" t="s">
        <v>87</v>
      </c>
    </row>
    <row r="1503" spans="1:57" x14ac:dyDescent="0.45">
      <c r="A1503" t="s">
        <v>3236</v>
      </c>
      <c r="B1503" t="s">
        <v>79</v>
      </c>
      <c r="C1503" t="s">
        <v>1701</v>
      </c>
      <c r="D1503" t="s">
        <v>81</v>
      </c>
      <c r="E1503" s="2" t="str">
        <f>HYPERLINK("capsilon://?command=openfolder&amp;siteaddress=FAM.docvelocity-na8.net&amp;folderid=FXE77C1929-9CAB-145A-7F0F-DE3F9DC1AC91","FX22032978")</f>
        <v>FX22032978</v>
      </c>
      <c r="F1503" t="s">
        <v>19</v>
      </c>
      <c r="G1503" t="s">
        <v>19</v>
      </c>
      <c r="H1503" t="s">
        <v>82</v>
      </c>
      <c r="I1503" t="s">
        <v>3237</v>
      </c>
      <c r="J1503">
        <v>0</v>
      </c>
      <c r="K1503" t="s">
        <v>84</v>
      </c>
      <c r="L1503" t="s">
        <v>85</v>
      </c>
      <c r="M1503" t="s">
        <v>86</v>
      </c>
      <c r="N1503">
        <v>2</v>
      </c>
      <c r="O1503" s="1">
        <v>44656.468333333331</v>
      </c>
      <c r="P1503" s="1">
        <v>44656.498333333337</v>
      </c>
      <c r="Q1503">
        <v>1083</v>
      </c>
      <c r="R1503">
        <v>1509</v>
      </c>
      <c r="S1503" t="b">
        <v>0</v>
      </c>
      <c r="T1503" t="s">
        <v>87</v>
      </c>
      <c r="U1503" t="b">
        <v>0</v>
      </c>
      <c r="V1503" t="s">
        <v>189</v>
      </c>
      <c r="W1503" s="1">
        <v>44656.489872685182</v>
      </c>
      <c r="X1503">
        <v>1304</v>
      </c>
      <c r="Y1503">
        <v>52</v>
      </c>
      <c r="Z1503">
        <v>0</v>
      </c>
      <c r="AA1503">
        <v>52</v>
      </c>
      <c r="AB1503">
        <v>0</v>
      </c>
      <c r="AC1503">
        <v>39</v>
      </c>
      <c r="AD1503">
        <v>-52</v>
      </c>
      <c r="AE1503">
        <v>0</v>
      </c>
      <c r="AF1503">
        <v>0</v>
      </c>
      <c r="AG1503">
        <v>0</v>
      </c>
      <c r="AH1503" t="s">
        <v>1455</v>
      </c>
      <c r="AI1503" s="1">
        <v>44656.498333333337</v>
      </c>
      <c r="AJ1503">
        <v>205</v>
      </c>
      <c r="AK1503">
        <v>3</v>
      </c>
      <c r="AL1503">
        <v>0</v>
      </c>
      <c r="AM1503">
        <v>3</v>
      </c>
      <c r="AN1503">
        <v>0</v>
      </c>
      <c r="AO1503">
        <v>2</v>
      </c>
      <c r="AP1503">
        <v>-55</v>
      </c>
      <c r="AQ1503">
        <v>0</v>
      </c>
      <c r="AR1503">
        <v>0</v>
      </c>
      <c r="AS1503">
        <v>0</v>
      </c>
      <c r="AT1503" t="s">
        <v>87</v>
      </c>
      <c r="AU1503" t="s">
        <v>87</v>
      </c>
      <c r="AV1503" t="s">
        <v>87</v>
      </c>
      <c r="AW1503" t="s">
        <v>87</v>
      </c>
      <c r="AX1503" t="s">
        <v>87</v>
      </c>
      <c r="AY1503" t="s">
        <v>87</v>
      </c>
      <c r="AZ1503" t="s">
        <v>87</v>
      </c>
      <c r="BA1503" t="s">
        <v>87</v>
      </c>
      <c r="BB1503" t="s">
        <v>87</v>
      </c>
      <c r="BC1503" t="s">
        <v>87</v>
      </c>
      <c r="BD1503" t="s">
        <v>87</v>
      </c>
      <c r="BE1503" t="s">
        <v>87</v>
      </c>
    </row>
    <row r="1504" spans="1:57" x14ac:dyDescent="0.45">
      <c r="A1504" t="s">
        <v>3238</v>
      </c>
      <c r="B1504" t="s">
        <v>79</v>
      </c>
      <c r="C1504" t="s">
        <v>3184</v>
      </c>
      <c r="D1504" t="s">
        <v>81</v>
      </c>
      <c r="E1504" s="2" t="str">
        <f>HYPERLINK("capsilon://?command=openfolder&amp;siteaddress=FAM.docvelocity-na8.net&amp;folderid=FX14E2274F-93EA-1B32-8E23-B67144162927","FX220311268")</f>
        <v>FX220311268</v>
      </c>
      <c r="F1504" t="s">
        <v>19</v>
      </c>
      <c r="G1504" t="s">
        <v>19</v>
      </c>
      <c r="H1504" t="s">
        <v>82</v>
      </c>
      <c r="I1504" t="s">
        <v>3239</v>
      </c>
      <c r="J1504">
        <v>28</v>
      </c>
      <c r="K1504" t="s">
        <v>84</v>
      </c>
      <c r="L1504" t="s">
        <v>85</v>
      </c>
      <c r="M1504" t="s">
        <v>86</v>
      </c>
      <c r="N1504">
        <v>2</v>
      </c>
      <c r="O1504" s="1">
        <v>44656.468449074076</v>
      </c>
      <c r="P1504" s="1">
        <v>44656.503923611112</v>
      </c>
      <c r="Q1504">
        <v>1976</v>
      </c>
      <c r="R1504">
        <v>1089</v>
      </c>
      <c r="S1504" t="b">
        <v>0</v>
      </c>
      <c r="T1504" t="s">
        <v>87</v>
      </c>
      <c r="U1504" t="b">
        <v>0</v>
      </c>
      <c r="V1504" t="s">
        <v>189</v>
      </c>
      <c r="W1504" s="1">
        <v>44656.500231481485</v>
      </c>
      <c r="X1504">
        <v>895</v>
      </c>
      <c r="Y1504">
        <v>21</v>
      </c>
      <c r="Z1504">
        <v>0</v>
      </c>
      <c r="AA1504">
        <v>21</v>
      </c>
      <c r="AB1504">
        <v>0</v>
      </c>
      <c r="AC1504">
        <v>19</v>
      </c>
      <c r="AD1504">
        <v>7</v>
      </c>
      <c r="AE1504">
        <v>0</v>
      </c>
      <c r="AF1504">
        <v>0</v>
      </c>
      <c r="AG1504">
        <v>0</v>
      </c>
      <c r="AH1504" t="s">
        <v>99</v>
      </c>
      <c r="AI1504" s="1">
        <v>44656.503923611112</v>
      </c>
      <c r="AJ1504">
        <v>186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7</v>
      </c>
      <c r="AQ1504">
        <v>0</v>
      </c>
      <c r="AR1504">
        <v>0</v>
      </c>
      <c r="AS1504">
        <v>0</v>
      </c>
      <c r="AT1504" t="s">
        <v>87</v>
      </c>
      <c r="AU1504" t="s">
        <v>87</v>
      </c>
      <c r="AV1504" t="s">
        <v>87</v>
      </c>
      <c r="AW1504" t="s">
        <v>87</v>
      </c>
      <c r="AX1504" t="s">
        <v>87</v>
      </c>
      <c r="AY1504" t="s">
        <v>87</v>
      </c>
      <c r="AZ1504" t="s">
        <v>87</v>
      </c>
      <c r="BA1504" t="s">
        <v>87</v>
      </c>
      <c r="BB1504" t="s">
        <v>87</v>
      </c>
      <c r="BC1504" t="s">
        <v>87</v>
      </c>
      <c r="BD1504" t="s">
        <v>87</v>
      </c>
      <c r="BE1504" t="s">
        <v>87</v>
      </c>
    </row>
    <row r="1505" spans="1:57" x14ac:dyDescent="0.45">
      <c r="A1505" t="s">
        <v>3240</v>
      </c>
      <c r="B1505" t="s">
        <v>79</v>
      </c>
      <c r="C1505" t="s">
        <v>516</v>
      </c>
      <c r="D1505" t="s">
        <v>81</v>
      </c>
      <c r="E1505" s="2" t="str">
        <f>HYPERLINK("capsilon://?command=openfolder&amp;siteaddress=FAM.docvelocity-na8.net&amp;folderid=FX04DE7B97-6DD5-BD4E-1B31-CD612F1037DF","FX220313526")</f>
        <v>FX220313526</v>
      </c>
      <c r="F1505" t="s">
        <v>19</v>
      </c>
      <c r="G1505" t="s">
        <v>19</v>
      </c>
      <c r="H1505" t="s">
        <v>82</v>
      </c>
      <c r="I1505" t="s">
        <v>3241</v>
      </c>
      <c r="J1505">
        <v>184</v>
      </c>
      <c r="K1505" t="s">
        <v>84</v>
      </c>
      <c r="L1505" t="s">
        <v>85</v>
      </c>
      <c r="M1505" t="s">
        <v>86</v>
      </c>
      <c r="N1505">
        <v>1</v>
      </c>
      <c r="O1505" s="1">
        <v>44656.49150462963</v>
      </c>
      <c r="P1505" s="1">
        <v>44656.513726851852</v>
      </c>
      <c r="Q1505">
        <v>1278</v>
      </c>
      <c r="R1505">
        <v>642</v>
      </c>
      <c r="S1505" t="b">
        <v>0</v>
      </c>
      <c r="T1505" t="s">
        <v>87</v>
      </c>
      <c r="U1505" t="b">
        <v>0</v>
      </c>
      <c r="V1505" t="s">
        <v>88</v>
      </c>
      <c r="W1505" s="1">
        <v>44656.513726851852</v>
      </c>
      <c r="X1505">
        <v>189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184</v>
      </c>
      <c r="AE1505">
        <v>153</v>
      </c>
      <c r="AF1505">
        <v>0</v>
      </c>
      <c r="AG1505">
        <v>9</v>
      </c>
      <c r="AH1505" t="s">
        <v>87</v>
      </c>
      <c r="AI1505" t="s">
        <v>87</v>
      </c>
      <c r="AJ1505" t="s">
        <v>87</v>
      </c>
      <c r="AK1505" t="s">
        <v>87</v>
      </c>
      <c r="AL1505" t="s">
        <v>87</v>
      </c>
      <c r="AM1505" t="s">
        <v>87</v>
      </c>
      <c r="AN1505" t="s">
        <v>87</v>
      </c>
      <c r="AO1505" t="s">
        <v>87</v>
      </c>
      <c r="AP1505" t="s">
        <v>87</v>
      </c>
      <c r="AQ1505" t="s">
        <v>87</v>
      </c>
      <c r="AR1505" t="s">
        <v>87</v>
      </c>
      <c r="AS1505" t="s">
        <v>87</v>
      </c>
      <c r="AT1505" t="s">
        <v>87</v>
      </c>
      <c r="AU1505" t="s">
        <v>87</v>
      </c>
      <c r="AV1505" t="s">
        <v>87</v>
      </c>
      <c r="AW1505" t="s">
        <v>87</v>
      </c>
      <c r="AX1505" t="s">
        <v>87</v>
      </c>
      <c r="AY1505" t="s">
        <v>87</v>
      </c>
      <c r="AZ1505" t="s">
        <v>87</v>
      </c>
      <c r="BA1505" t="s">
        <v>87</v>
      </c>
      <c r="BB1505" t="s">
        <v>87</v>
      </c>
      <c r="BC1505" t="s">
        <v>87</v>
      </c>
      <c r="BD1505" t="s">
        <v>87</v>
      </c>
      <c r="BE1505" t="s">
        <v>87</v>
      </c>
    </row>
    <row r="1506" spans="1:57" x14ac:dyDescent="0.45">
      <c r="A1506" t="s">
        <v>3242</v>
      </c>
      <c r="B1506" t="s">
        <v>79</v>
      </c>
      <c r="C1506" t="s">
        <v>3243</v>
      </c>
      <c r="D1506" t="s">
        <v>81</v>
      </c>
      <c r="E1506" s="2" t="str">
        <f>HYPERLINK("capsilon://?command=openfolder&amp;siteaddress=FAM.docvelocity-na8.net&amp;folderid=FXD68E54BE-D43A-1426-E9A2-FB610B7E74E4","FX22041115")</f>
        <v>FX22041115</v>
      </c>
      <c r="F1506" t="s">
        <v>19</v>
      </c>
      <c r="G1506" t="s">
        <v>19</v>
      </c>
      <c r="H1506" t="s">
        <v>82</v>
      </c>
      <c r="I1506" t="s">
        <v>3244</v>
      </c>
      <c r="J1506">
        <v>28</v>
      </c>
      <c r="K1506" t="s">
        <v>84</v>
      </c>
      <c r="L1506" t="s">
        <v>85</v>
      </c>
      <c r="M1506" t="s">
        <v>86</v>
      </c>
      <c r="N1506">
        <v>2</v>
      </c>
      <c r="O1506" s="1">
        <v>44656.503750000003</v>
      </c>
      <c r="P1506" s="1">
        <v>44656.509976851848</v>
      </c>
      <c r="Q1506">
        <v>199</v>
      </c>
      <c r="R1506">
        <v>339</v>
      </c>
      <c r="S1506" t="b">
        <v>0</v>
      </c>
      <c r="T1506" t="s">
        <v>87</v>
      </c>
      <c r="U1506" t="b">
        <v>0</v>
      </c>
      <c r="V1506" t="s">
        <v>158</v>
      </c>
      <c r="W1506" s="1">
        <v>44656.506215277775</v>
      </c>
      <c r="X1506">
        <v>189</v>
      </c>
      <c r="Y1506">
        <v>21</v>
      </c>
      <c r="Z1506">
        <v>0</v>
      </c>
      <c r="AA1506">
        <v>21</v>
      </c>
      <c r="AB1506">
        <v>0</v>
      </c>
      <c r="AC1506">
        <v>0</v>
      </c>
      <c r="AD1506">
        <v>7</v>
      </c>
      <c r="AE1506">
        <v>0</v>
      </c>
      <c r="AF1506">
        <v>0</v>
      </c>
      <c r="AG1506">
        <v>0</v>
      </c>
      <c r="AH1506" t="s">
        <v>1455</v>
      </c>
      <c r="AI1506" s="1">
        <v>44656.509976851848</v>
      </c>
      <c r="AJ1506">
        <v>150</v>
      </c>
      <c r="AK1506">
        <v>1</v>
      </c>
      <c r="AL1506">
        <v>0</v>
      </c>
      <c r="AM1506">
        <v>1</v>
      </c>
      <c r="AN1506">
        <v>0</v>
      </c>
      <c r="AO1506">
        <v>0</v>
      </c>
      <c r="AP1506">
        <v>6</v>
      </c>
      <c r="AQ1506">
        <v>0</v>
      </c>
      <c r="AR1506">
        <v>0</v>
      </c>
      <c r="AS1506">
        <v>0</v>
      </c>
      <c r="AT1506" t="s">
        <v>87</v>
      </c>
      <c r="AU1506" t="s">
        <v>87</v>
      </c>
      <c r="AV1506" t="s">
        <v>87</v>
      </c>
      <c r="AW1506" t="s">
        <v>87</v>
      </c>
      <c r="AX1506" t="s">
        <v>87</v>
      </c>
      <c r="AY1506" t="s">
        <v>87</v>
      </c>
      <c r="AZ1506" t="s">
        <v>87</v>
      </c>
      <c r="BA1506" t="s">
        <v>87</v>
      </c>
      <c r="BB1506" t="s">
        <v>87</v>
      </c>
      <c r="BC1506" t="s">
        <v>87</v>
      </c>
      <c r="BD1506" t="s">
        <v>87</v>
      </c>
      <c r="BE1506" t="s">
        <v>87</v>
      </c>
    </row>
    <row r="1507" spans="1:57" x14ac:dyDescent="0.45">
      <c r="A1507" t="s">
        <v>3245</v>
      </c>
      <c r="B1507" t="s">
        <v>79</v>
      </c>
      <c r="C1507" t="s">
        <v>3243</v>
      </c>
      <c r="D1507" t="s">
        <v>81</v>
      </c>
      <c r="E1507" s="2" t="str">
        <f>HYPERLINK("capsilon://?command=openfolder&amp;siteaddress=FAM.docvelocity-na8.net&amp;folderid=FXD68E54BE-D43A-1426-E9A2-FB610B7E74E4","FX22041115")</f>
        <v>FX22041115</v>
      </c>
      <c r="F1507" t="s">
        <v>19</v>
      </c>
      <c r="G1507" t="s">
        <v>19</v>
      </c>
      <c r="H1507" t="s">
        <v>82</v>
      </c>
      <c r="I1507" t="s">
        <v>3246</v>
      </c>
      <c r="J1507">
        <v>71</v>
      </c>
      <c r="K1507" t="s">
        <v>84</v>
      </c>
      <c r="L1507" t="s">
        <v>85</v>
      </c>
      <c r="M1507" t="s">
        <v>86</v>
      </c>
      <c r="N1507">
        <v>2</v>
      </c>
      <c r="O1507" s="1">
        <v>44656.505694444444</v>
      </c>
      <c r="P1507" s="1">
        <v>44656.6721412037</v>
      </c>
      <c r="Q1507">
        <v>12848</v>
      </c>
      <c r="R1507">
        <v>1533</v>
      </c>
      <c r="S1507" t="b">
        <v>0</v>
      </c>
      <c r="T1507" t="s">
        <v>87</v>
      </c>
      <c r="U1507" t="b">
        <v>0</v>
      </c>
      <c r="V1507" t="s">
        <v>114</v>
      </c>
      <c r="W1507" s="1">
        <v>44656.519062500003</v>
      </c>
      <c r="X1507">
        <v>1143</v>
      </c>
      <c r="Y1507">
        <v>66</v>
      </c>
      <c r="Z1507">
        <v>0</v>
      </c>
      <c r="AA1507">
        <v>66</v>
      </c>
      <c r="AB1507">
        <v>0</v>
      </c>
      <c r="AC1507">
        <v>25</v>
      </c>
      <c r="AD1507">
        <v>5</v>
      </c>
      <c r="AE1507">
        <v>0</v>
      </c>
      <c r="AF1507">
        <v>0</v>
      </c>
      <c r="AG1507">
        <v>0</v>
      </c>
      <c r="AH1507" t="s">
        <v>102</v>
      </c>
      <c r="AI1507" s="1">
        <v>44656.6721412037</v>
      </c>
      <c r="AJ1507">
        <v>366</v>
      </c>
      <c r="AK1507">
        <v>4</v>
      </c>
      <c r="AL1507">
        <v>0</v>
      </c>
      <c r="AM1507">
        <v>4</v>
      </c>
      <c r="AN1507">
        <v>0</v>
      </c>
      <c r="AO1507">
        <v>3</v>
      </c>
      <c r="AP1507">
        <v>1</v>
      </c>
      <c r="AQ1507">
        <v>0</v>
      </c>
      <c r="AR1507">
        <v>0</v>
      </c>
      <c r="AS1507">
        <v>0</v>
      </c>
      <c r="AT1507" t="s">
        <v>87</v>
      </c>
      <c r="AU1507" t="s">
        <v>87</v>
      </c>
      <c r="AV1507" t="s">
        <v>87</v>
      </c>
      <c r="AW1507" t="s">
        <v>87</v>
      </c>
      <c r="AX1507" t="s">
        <v>87</v>
      </c>
      <c r="AY1507" t="s">
        <v>87</v>
      </c>
      <c r="AZ1507" t="s">
        <v>87</v>
      </c>
      <c r="BA1507" t="s">
        <v>87</v>
      </c>
      <c r="BB1507" t="s">
        <v>87</v>
      </c>
      <c r="BC1507" t="s">
        <v>87</v>
      </c>
      <c r="BD1507" t="s">
        <v>87</v>
      </c>
      <c r="BE1507" t="s">
        <v>87</v>
      </c>
    </row>
    <row r="1508" spans="1:57" x14ac:dyDescent="0.45">
      <c r="A1508" t="s">
        <v>3247</v>
      </c>
      <c r="B1508" t="s">
        <v>79</v>
      </c>
      <c r="C1508" t="s">
        <v>3243</v>
      </c>
      <c r="D1508" t="s">
        <v>81</v>
      </c>
      <c r="E1508" s="2" t="str">
        <f>HYPERLINK("capsilon://?command=openfolder&amp;siteaddress=FAM.docvelocity-na8.net&amp;folderid=FXD68E54BE-D43A-1426-E9A2-FB610B7E74E4","FX22041115")</f>
        <v>FX22041115</v>
      </c>
      <c r="F1508" t="s">
        <v>19</v>
      </c>
      <c r="G1508" t="s">
        <v>19</v>
      </c>
      <c r="H1508" t="s">
        <v>82</v>
      </c>
      <c r="I1508" t="s">
        <v>3248</v>
      </c>
      <c r="J1508">
        <v>28</v>
      </c>
      <c r="K1508" t="s">
        <v>84</v>
      </c>
      <c r="L1508" t="s">
        <v>85</v>
      </c>
      <c r="M1508" t="s">
        <v>86</v>
      </c>
      <c r="N1508">
        <v>2</v>
      </c>
      <c r="O1508" s="1">
        <v>44656.505729166667</v>
      </c>
      <c r="P1508" s="1">
        <v>44656.511273148149</v>
      </c>
      <c r="Q1508">
        <v>117</v>
      </c>
      <c r="R1508">
        <v>362</v>
      </c>
      <c r="S1508" t="b">
        <v>0</v>
      </c>
      <c r="T1508" t="s">
        <v>87</v>
      </c>
      <c r="U1508" t="b">
        <v>0</v>
      </c>
      <c r="V1508" t="s">
        <v>136</v>
      </c>
      <c r="W1508" s="1">
        <v>44656.508773148147</v>
      </c>
      <c r="X1508">
        <v>251</v>
      </c>
      <c r="Y1508">
        <v>21</v>
      </c>
      <c r="Z1508">
        <v>0</v>
      </c>
      <c r="AA1508">
        <v>21</v>
      </c>
      <c r="AB1508">
        <v>0</v>
      </c>
      <c r="AC1508">
        <v>1</v>
      </c>
      <c r="AD1508">
        <v>7</v>
      </c>
      <c r="AE1508">
        <v>0</v>
      </c>
      <c r="AF1508">
        <v>0</v>
      </c>
      <c r="AG1508">
        <v>0</v>
      </c>
      <c r="AH1508" t="s">
        <v>1455</v>
      </c>
      <c r="AI1508" s="1">
        <v>44656.511273148149</v>
      </c>
      <c r="AJ1508">
        <v>111</v>
      </c>
      <c r="AK1508">
        <v>1</v>
      </c>
      <c r="AL1508">
        <v>0</v>
      </c>
      <c r="AM1508">
        <v>1</v>
      </c>
      <c r="AN1508">
        <v>0</v>
      </c>
      <c r="AO1508">
        <v>0</v>
      </c>
      <c r="AP1508">
        <v>6</v>
      </c>
      <c r="AQ1508">
        <v>0</v>
      </c>
      <c r="AR1508">
        <v>0</v>
      </c>
      <c r="AS1508">
        <v>0</v>
      </c>
      <c r="AT1508" t="s">
        <v>87</v>
      </c>
      <c r="AU1508" t="s">
        <v>87</v>
      </c>
      <c r="AV1508" t="s">
        <v>87</v>
      </c>
      <c r="AW1508" t="s">
        <v>87</v>
      </c>
      <c r="AX1508" t="s">
        <v>87</v>
      </c>
      <c r="AY1508" t="s">
        <v>87</v>
      </c>
      <c r="AZ1508" t="s">
        <v>87</v>
      </c>
      <c r="BA1508" t="s">
        <v>87</v>
      </c>
      <c r="BB1508" t="s">
        <v>87</v>
      </c>
      <c r="BC1508" t="s">
        <v>87</v>
      </c>
      <c r="BD1508" t="s">
        <v>87</v>
      </c>
      <c r="BE1508" t="s">
        <v>87</v>
      </c>
    </row>
    <row r="1509" spans="1:57" x14ac:dyDescent="0.45">
      <c r="A1509" t="s">
        <v>3249</v>
      </c>
      <c r="B1509" t="s">
        <v>79</v>
      </c>
      <c r="C1509" t="s">
        <v>3243</v>
      </c>
      <c r="D1509" t="s">
        <v>81</v>
      </c>
      <c r="E1509" s="2" t="str">
        <f>HYPERLINK("capsilon://?command=openfolder&amp;siteaddress=FAM.docvelocity-na8.net&amp;folderid=FXD68E54BE-D43A-1426-E9A2-FB610B7E74E4","FX22041115")</f>
        <v>FX22041115</v>
      </c>
      <c r="F1509" t="s">
        <v>19</v>
      </c>
      <c r="G1509" t="s">
        <v>19</v>
      </c>
      <c r="H1509" t="s">
        <v>82</v>
      </c>
      <c r="I1509" t="s">
        <v>3250</v>
      </c>
      <c r="J1509">
        <v>76</v>
      </c>
      <c r="K1509" t="s">
        <v>84</v>
      </c>
      <c r="L1509" t="s">
        <v>85</v>
      </c>
      <c r="M1509" t="s">
        <v>86</v>
      </c>
      <c r="N1509">
        <v>2</v>
      </c>
      <c r="O1509" s="1">
        <v>44656.506076388891</v>
      </c>
      <c r="P1509" s="1">
        <v>44656.673634259256</v>
      </c>
      <c r="Q1509">
        <v>12704</v>
      </c>
      <c r="R1509">
        <v>1773</v>
      </c>
      <c r="S1509" t="b">
        <v>0</v>
      </c>
      <c r="T1509" t="s">
        <v>87</v>
      </c>
      <c r="U1509" t="b">
        <v>0</v>
      </c>
      <c r="V1509" t="s">
        <v>127</v>
      </c>
      <c r="W1509" s="1">
        <v>44656.525625000002</v>
      </c>
      <c r="X1509">
        <v>1620</v>
      </c>
      <c r="Y1509">
        <v>76</v>
      </c>
      <c r="Z1509">
        <v>0</v>
      </c>
      <c r="AA1509">
        <v>76</v>
      </c>
      <c r="AB1509">
        <v>0</v>
      </c>
      <c r="AC1509">
        <v>32</v>
      </c>
      <c r="AD1509">
        <v>0</v>
      </c>
      <c r="AE1509">
        <v>0</v>
      </c>
      <c r="AF1509">
        <v>0</v>
      </c>
      <c r="AG1509">
        <v>0</v>
      </c>
      <c r="AH1509" t="s">
        <v>102</v>
      </c>
      <c r="AI1509" s="1">
        <v>44656.673634259256</v>
      </c>
      <c r="AJ1509">
        <v>128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 t="s">
        <v>87</v>
      </c>
      <c r="AU1509" t="s">
        <v>87</v>
      </c>
      <c r="AV1509" t="s">
        <v>87</v>
      </c>
      <c r="AW1509" t="s">
        <v>87</v>
      </c>
      <c r="AX1509" t="s">
        <v>87</v>
      </c>
      <c r="AY1509" t="s">
        <v>87</v>
      </c>
      <c r="AZ1509" t="s">
        <v>87</v>
      </c>
      <c r="BA1509" t="s">
        <v>87</v>
      </c>
      <c r="BB1509" t="s">
        <v>87</v>
      </c>
      <c r="BC1509" t="s">
        <v>87</v>
      </c>
      <c r="BD1509" t="s">
        <v>87</v>
      </c>
      <c r="BE1509" t="s">
        <v>87</v>
      </c>
    </row>
    <row r="1510" spans="1:57" x14ac:dyDescent="0.45">
      <c r="A1510" t="s">
        <v>3251</v>
      </c>
      <c r="B1510" t="s">
        <v>79</v>
      </c>
      <c r="C1510" t="s">
        <v>3138</v>
      </c>
      <c r="D1510" t="s">
        <v>81</v>
      </c>
      <c r="E1510" s="2" t="str">
        <f>HYPERLINK("capsilon://?command=openfolder&amp;siteaddress=FAM.docvelocity-na8.net&amp;folderid=FXE9859051-497C-C95E-4E6E-D21CFF324C41","FX22033050")</f>
        <v>FX22033050</v>
      </c>
      <c r="F1510" t="s">
        <v>19</v>
      </c>
      <c r="G1510" t="s">
        <v>19</v>
      </c>
      <c r="H1510" t="s">
        <v>82</v>
      </c>
      <c r="I1510" t="s">
        <v>3225</v>
      </c>
      <c r="J1510">
        <v>709</v>
      </c>
      <c r="K1510" t="s">
        <v>84</v>
      </c>
      <c r="L1510" t="s">
        <v>85</v>
      </c>
      <c r="M1510" t="s">
        <v>86</v>
      </c>
      <c r="N1510">
        <v>2</v>
      </c>
      <c r="O1510" s="1">
        <v>44656.508472222224</v>
      </c>
      <c r="P1510" s="1">
        <v>44656.592002314814</v>
      </c>
      <c r="Q1510">
        <v>1341</v>
      </c>
      <c r="R1510">
        <v>5876</v>
      </c>
      <c r="S1510" t="b">
        <v>0</v>
      </c>
      <c r="T1510" t="s">
        <v>87</v>
      </c>
      <c r="U1510" t="b">
        <v>1</v>
      </c>
      <c r="V1510" t="s">
        <v>189</v>
      </c>
      <c r="W1510" s="1">
        <v>44656.543865740743</v>
      </c>
      <c r="X1510">
        <v>2867</v>
      </c>
      <c r="Y1510">
        <v>606</v>
      </c>
      <c r="Z1510">
        <v>0</v>
      </c>
      <c r="AA1510">
        <v>606</v>
      </c>
      <c r="AB1510">
        <v>0</v>
      </c>
      <c r="AC1510">
        <v>9</v>
      </c>
      <c r="AD1510">
        <v>103</v>
      </c>
      <c r="AE1510">
        <v>0</v>
      </c>
      <c r="AF1510">
        <v>0</v>
      </c>
      <c r="AG1510">
        <v>0</v>
      </c>
      <c r="AH1510" t="s">
        <v>193</v>
      </c>
      <c r="AI1510" s="1">
        <v>44656.592002314814</v>
      </c>
      <c r="AJ1510">
        <v>2913</v>
      </c>
      <c r="AK1510">
        <v>7</v>
      </c>
      <c r="AL1510">
        <v>0</v>
      </c>
      <c r="AM1510">
        <v>7</v>
      </c>
      <c r="AN1510">
        <v>0</v>
      </c>
      <c r="AO1510">
        <v>7</v>
      </c>
      <c r="AP1510">
        <v>96</v>
      </c>
      <c r="AQ1510">
        <v>0</v>
      </c>
      <c r="AR1510">
        <v>0</v>
      </c>
      <c r="AS1510">
        <v>0</v>
      </c>
      <c r="AT1510" t="s">
        <v>87</v>
      </c>
      <c r="AU1510" t="s">
        <v>87</v>
      </c>
      <c r="AV1510" t="s">
        <v>87</v>
      </c>
      <c r="AW1510" t="s">
        <v>87</v>
      </c>
      <c r="AX1510" t="s">
        <v>87</v>
      </c>
      <c r="AY1510" t="s">
        <v>87</v>
      </c>
      <c r="AZ1510" t="s">
        <v>87</v>
      </c>
      <c r="BA1510" t="s">
        <v>87</v>
      </c>
      <c r="BB1510" t="s">
        <v>87</v>
      </c>
      <c r="BC1510" t="s">
        <v>87</v>
      </c>
      <c r="BD1510" t="s">
        <v>87</v>
      </c>
      <c r="BE1510" t="s">
        <v>87</v>
      </c>
    </row>
    <row r="1511" spans="1:57" x14ac:dyDescent="0.45">
      <c r="A1511" t="s">
        <v>3252</v>
      </c>
      <c r="B1511" t="s">
        <v>79</v>
      </c>
      <c r="C1511" t="s">
        <v>3253</v>
      </c>
      <c r="D1511" t="s">
        <v>81</v>
      </c>
      <c r="E1511" s="2" t="str">
        <f>HYPERLINK("capsilon://?command=openfolder&amp;siteaddress=FAM.docvelocity-na8.net&amp;folderid=FXCA03CBEE-514A-C0C2-B95F-77D8FF099C9E","FX22027289")</f>
        <v>FX22027289</v>
      </c>
      <c r="F1511" t="s">
        <v>19</v>
      </c>
      <c r="G1511" t="s">
        <v>19</v>
      </c>
      <c r="H1511" t="s">
        <v>82</v>
      </c>
      <c r="I1511" t="s">
        <v>3254</v>
      </c>
      <c r="J1511">
        <v>0</v>
      </c>
      <c r="K1511" t="s">
        <v>84</v>
      </c>
      <c r="L1511" t="s">
        <v>85</v>
      </c>
      <c r="M1511" t="s">
        <v>86</v>
      </c>
      <c r="N1511">
        <v>2</v>
      </c>
      <c r="O1511" s="1">
        <v>44656.508750000001</v>
      </c>
      <c r="P1511" s="1">
        <v>44656.511516203704</v>
      </c>
      <c r="Q1511">
        <v>52</v>
      </c>
      <c r="R1511">
        <v>187</v>
      </c>
      <c r="S1511" t="b">
        <v>0</v>
      </c>
      <c r="T1511" t="s">
        <v>87</v>
      </c>
      <c r="U1511" t="b">
        <v>0</v>
      </c>
      <c r="V1511" t="s">
        <v>136</v>
      </c>
      <c r="W1511" s="1">
        <v>44656.510717592595</v>
      </c>
      <c r="X1511">
        <v>167</v>
      </c>
      <c r="Y1511">
        <v>0</v>
      </c>
      <c r="Z1511">
        <v>0</v>
      </c>
      <c r="AA1511">
        <v>0</v>
      </c>
      <c r="AB1511">
        <v>37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 t="s">
        <v>1455</v>
      </c>
      <c r="AI1511" s="1">
        <v>44656.511516203704</v>
      </c>
      <c r="AJ1511">
        <v>20</v>
      </c>
      <c r="AK1511">
        <v>0</v>
      </c>
      <c r="AL1511">
        <v>0</v>
      </c>
      <c r="AM1511">
        <v>0</v>
      </c>
      <c r="AN1511">
        <v>37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 t="s">
        <v>87</v>
      </c>
      <c r="AU1511" t="s">
        <v>87</v>
      </c>
      <c r="AV1511" t="s">
        <v>87</v>
      </c>
      <c r="AW1511" t="s">
        <v>87</v>
      </c>
      <c r="AX1511" t="s">
        <v>87</v>
      </c>
      <c r="AY1511" t="s">
        <v>87</v>
      </c>
      <c r="AZ1511" t="s">
        <v>87</v>
      </c>
      <c r="BA1511" t="s">
        <v>87</v>
      </c>
      <c r="BB1511" t="s">
        <v>87</v>
      </c>
      <c r="BC1511" t="s">
        <v>87</v>
      </c>
      <c r="BD1511" t="s">
        <v>87</v>
      </c>
      <c r="BE1511" t="s">
        <v>87</v>
      </c>
    </row>
    <row r="1512" spans="1:57" x14ac:dyDescent="0.45">
      <c r="A1512" t="s">
        <v>3255</v>
      </c>
      <c r="B1512" t="s">
        <v>79</v>
      </c>
      <c r="C1512" t="s">
        <v>507</v>
      </c>
      <c r="D1512" t="s">
        <v>81</v>
      </c>
      <c r="E1512" s="2" t="str">
        <f>HYPERLINK("capsilon://?command=openfolder&amp;siteaddress=FAM.docvelocity-na8.net&amp;folderid=FX354806A9-F86A-A484-6ADE-E4C806868291","FX220314056")</f>
        <v>FX220314056</v>
      </c>
      <c r="F1512" t="s">
        <v>19</v>
      </c>
      <c r="G1512" t="s">
        <v>19</v>
      </c>
      <c r="H1512" t="s">
        <v>82</v>
      </c>
      <c r="I1512" t="s">
        <v>3227</v>
      </c>
      <c r="J1512">
        <v>488</v>
      </c>
      <c r="K1512" t="s">
        <v>84</v>
      </c>
      <c r="L1512" t="s">
        <v>85</v>
      </c>
      <c r="M1512" t="s">
        <v>86</v>
      </c>
      <c r="N1512">
        <v>2</v>
      </c>
      <c r="O1512" s="1">
        <v>44656.510891203703</v>
      </c>
      <c r="P1512" s="1">
        <v>44656.719618055555</v>
      </c>
      <c r="Q1512">
        <v>1698</v>
      </c>
      <c r="R1512">
        <v>16336</v>
      </c>
      <c r="S1512" t="b">
        <v>0</v>
      </c>
      <c r="T1512" t="s">
        <v>87</v>
      </c>
      <c r="U1512" t="b">
        <v>1</v>
      </c>
      <c r="V1512" t="s">
        <v>196</v>
      </c>
      <c r="W1512" s="1">
        <v>44656.607939814814</v>
      </c>
      <c r="X1512">
        <v>8352</v>
      </c>
      <c r="Y1512">
        <v>493</v>
      </c>
      <c r="Z1512">
        <v>0</v>
      </c>
      <c r="AA1512">
        <v>493</v>
      </c>
      <c r="AB1512">
        <v>27</v>
      </c>
      <c r="AC1512">
        <v>387</v>
      </c>
      <c r="AD1512">
        <v>-5</v>
      </c>
      <c r="AE1512">
        <v>0</v>
      </c>
      <c r="AF1512">
        <v>0</v>
      </c>
      <c r="AG1512">
        <v>0</v>
      </c>
      <c r="AH1512" t="s">
        <v>182</v>
      </c>
      <c r="AI1512" s="1">
        <v>44656.719618055555</v>
      </c>
      <c r="AJ1512">
        <v>4666</v>
      </c>
      <c r="AK1512">
        <v>95</v>
      </c>
      <c r="AL1512">
        <v>0</v>
      </c>
      <c r="AM1512">
        <v>95</v>
      </c>
      <c r="AN1512">
        <v>27</v>
      </c>
      <c r="AO1512">
        <v>69</v>
      </c>
      <c r="AP1512">
        <v>-100</v>
      </c>
      <c r="AQ1512">
        <v>0</v>
      </c>
      <c r="AR1512">
        <v>0</v>
      </c>
      <c r="AS1512">
        <v>0</v>
      </c>
      <c r="AT1512" t="s">
        <v>87</v>
      </c>
      <c r="AU1512" t="s">
        <v>87</v>
      </c>
      <c r="AV1512" t="s">
        <v>87</v>
      </c>
      <c r="AW1512" t="s">
        <v>87</v>
      </c>
      <c r="AX1512" t="s">
        <v>87</v>
      </c>
      <c r="AY1512" t="s">
        <v>87</v>
      </c>
      <c r="AZ1512" t="s">
        <v>87</v>
      </c>
      <c r="BA1512" t="s">
        <v>87</v>
      </c>
      <c r="BB1512" t="s">
        <v>87</v>
      </c>
      <c r="BC1512" t="s">
        <v>87</v>
      </c>
      <c r="BD1512" t="s">
        <v>87</v>
      </c>
      <c r="BE1512" t="s">
        <v>87</v>
      </c>
    </row>
    <row r="1513" spans="1:57" x14ac:dyDescent="0.45">
      <c r="A1513" t="s">
        <v>3256</v>
      </c>
      <c r="B1513" t="s">
        <v>79</v>
      </c>
      <c r="C1513" t="s">
        <v>3184</v>
      </c>
      <c r="D1513" t="s">
        <v>81</v>
      </c>
      <c r="E1513" s="2" t="str">
        <f>HYPERLINK("capsilon://?command=openfolder&amp;siteaddress=FAM.docvelocity-na8.net&amp;folderid=FX14E2274F-93EA-1B32-8E23-B67144162927","FX220311268")</f>
        <v>FX220311268</v>
      </c>
      <c r="F1513" t="s">
        <v>19</v>
      </c>
      <c r="G1513" t="s">
        <v>19</v>
      </c>
      <c r="H1513" t="s">
        <v>82</v>
      </c>
      <c r="I1513" t="s">
        <v>3235</v>
      </c>
      <c r="J1513">
        <v>450</v>
      </c>
      <c r="K1513" t="s">
        <v>84</v>
      </c>
      <c r="L1513" t="s">
        <v>85</v>
      </c>
      <c r="M1513" t="s">
        <v>86</v>
      </c>
      <c r="N1513">
        <v>2</v>
      </c>
      <c r="O1513" s="1">
        <v>44656.512280092589</v>
      </c>
      <c r="P1513" s="1">
        <v>44656.594467592593</v>
      </c>
      <c r="Q1513">
        <v>2212</v>
      </c>
      <c r="R1513">
        <v>4889</v>
      </c>
      <c r="S1513" t="b">
        <v>0</v>
      </c>
      <c r="T1513" t="s">
        <v>87</v>
      </c>
      <c r="U1513" t="b">
        <v>1</v>
      </c>
      <c r="V1513" t="s">
        <v>98</v>
      </c>
      <c r="W1513" s="1">
        <v>44656.553182870368</v>
      </c>
      <c r="X1513">
        <v>3530</v>
      </c>
      <c r="Y1513">
        <v>399</v>
      </c>
      <c r="Z1513">
        <v>0</v>
      </c>
      <c r="AA1513">
        <v>399</v>
      </c>
      <c r="AB1513">
        <v>84</v>
      </c>
      <c r="AC1513">
        <v>45</v>
      </c>
      <c r="AD1513">
        <v>51</v>
      </c>
      <c r="AE1513">
        <v>0</v>
      </c>
      <c r="AF1513">
        <v>0</v>
      </c>
      <c r="AG1513">
        <v>0</v>
      </c>
      <c r="AH1513" t="s">
        <v>115</v>
      </c>
      <c r="AI1513" s="1">
        <v>44656.594467592593</v>
      </c>
      <c r="AJ1513">
        <v>1348</v>
      </c>
      <c r="AK1513">
        <v>0</v>
      </c>
      <c r="AL1513">
        <v>0</v>
      </c>
      <c r="AM1513">
        <v>0</v>
      </c>
      <c r="AN1513">
        <v>84</v>
      </c>
      <c r="AO1513">
        <v>0</v>
      </c>
      <c r="AP1513">
        <v>51</v>
      </c>
      <c r="AQ1513">
        <v>0</v>
      </c>
      <c r="AR1513">
        <v>0</v>
      </c>
      <c r="AS1513">
        <v>0</v>
      </c>
      <c r="AT1513" t="s">
        <v>87</v>
      </c>
      <c r="AU1513" t="s">
        <v>87</v>
      </c>
      <c r="AV1513" t="s">
        <v>87</v>
      </c>
      <c r="AW1513" t="s">
        <v>87</v>
      </c>
      <c r="AX1513" t="s">
        <v>87</v>
      </c>
      <c r="AY1513" t="s">
        <v>87</v>
      </c>
      <c r="AZ1513" t="s">
        <v>87</v>
      </c>
      <c r="BA1513" t="s">
        <v>87</v>
      </c>
      <c r="BB1513" t="s">
        <v>87</v>
      </c>
      <c r="BC1513" t="s">
        <v>87</v>
      </c>
      <c r="BD1513" t="s">
        <v>87</v>
      </c>
      <c r="BE1513" t="s">
        <v>87</v>
      </c>
    </row>
    <row r="1514" spans="1:57" x14ac:dyDescent="0.45">
      <c r="A1514" t="s">
        <v>3257</v>
      </c>
      <c r="B1514" t="s">
        <v>79</v>
      </c>
      <c r="C1514" t="s">
        <v>187</v>
      </c>
      <c r="D1514" t="s">
        <v>81</v>
      </c>
      <c r="E1514" s="2" t="str">
        <f>HYPERLINK("capsilon://?command=openfolder&amp;siteaddress=FAM.docvelocity-na8.net&amp;folderid=FX14A511DF-9C0B-5617-EB30-7488EF4E3F0C","FX220313857")</f>
        <v>FX220313857</v>
      </c>
      <c r="F1514" t="s">
        <v>19</v>
      </c>
      <c r="G1514" t="s">
        <v>19</v>
      </c>
      <c r="H1514" t="s">
        <v>82</v>
      </c>
      <c r="I1514" t="s">
        <v>3204</v>
      </c>
      <c r="J1514">
        <v>100</v>
      </c>
      <c r="K1514" t="s">
        <v>84</v>
      </c>
      <c r="L1514" t="s">
        <v>85</v>
      </c>
      <c r="M1514" t="s">
        <v>86</v>
      </c>
      <c r="N1514">
        <v>2</v>
      </c>
      <c r="O1514" s="1">
        <v>44652.438796296294</v>
      </c>
      <c r="P1514" s="1">
        <v>44652.466956018521</v>
      </c>
      <c r="Q1514">
        <v>1758</v>
      </c>
      <c r="R1514">
        <v>675</v>
      </c>
      <c r="S1514" t="b">
        <v>0</v>
      </c>
      <c r="T1514" t="s">
        <v>87</v>
      </c>
      <c r="U1514" t="b">
        <v>1</v>
      </c>
      <c r="V1514" t="s">
        <v>407</v>
      </c>
      <c r="W1514" s="1">
        <v>44652.461782407408</v>
      </c>
      <c r="X1514">
        <v>515</v>
      </c>
      <c r="Y1514">
        <v>90</v>
      </c>
      <c r="Z1514">
        <v>0</v>
      </c>
      <c r="AA1514">
        <v>90</v>
      </c>
      <c r="AB1514">
        <v>0</v>
      </c>
      <c r="AC1514">
        <v>3</v>
      </c>
      <c r="AD1514">
        <v>10</v>
      </c>
      <c r="AE1514">
        <v>0</v>
      </c>
      <c r="AF1514">
        <v>0</v>
      </c>
      <c r="AG1514">
        <v>0</v>
      </c>
      <c r="AH1514" t="s">
        <v>413</v>
      </c>
      <c r="AI1514" s="1">
        <v>44652.466956018521</v>
      </c>
      <c r="AJ1514">
        <v>160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10</v>
      </c>
      <c r="AQ1514">
        <v>0</v>
      </c>
      <c r="AR1514">
        <v>0</v>
      </c>
      <c r="AS1514">
        <v>0</v>
      </c>
      <c r="AT1514" t="s">
        <v>87</v>
      </c>
      <c r="AU1514" t="s">
        <v>87</v>
      </c>
      <c r="AV1514" t="s">
        <v>87</v>
      </c>
      <c r="AW1514" t="s">
        <v>87</v>
      </c>
      <c r="AX1514" t="s">
        <v>87</v>
      </c>
      <c r="AY1514" t="s">
        <v>87</v>
      </c>
      <c r="AZ1514" t="s">
        <v>87</v>
      </c>
      <c r="BA1514" t="s">
        <v>87</v>
      </c>
      <c r="BB1514" t="s">
        <v>87</v>
      </c>
      <c r="BC1514" t="s">
        <v>87</v>
      </c>
      <c r="BD1514" t="s">
        <v>87</v>
      </c>
      <c r="BE1514" t="s">
        <v>87</v>
      </c>
    </row>
    <row r="1515" spans="1:57" x14ac:dyDescent="0.45">
      <c r="A1515" t="s">
        <v>3258</v>
      </c>
      <c r="B1515" t="s">
        <v>79</v>
      </c>
      <c r="C1515" t="s">
        <v>516</v>
      </c>
      <c r="D1515" t="s">
        <v>81</v>
      </c>
      <c r="E1515" s="2" t="str">
        <f>HYPERLINK("capsilon://?command=openfolder&amp;siteaddress=FAM.docvelocity-na8.net&amp;folderid=FX04DE7B97-6DD5-BD4E-1B31-CD612F1037DF","FX220313526")</f>
        <v>FX220313526</v>
      </c>
      <c r="F1515" t="s">
        <v>19</v>
      </c>
      <c r="G1515" t="s">
        <v>19</v>
      </c>
      <c r="H1515" t="s">
        <v>82</v>
      </c>
      <c r="I1515" t="s">
        <v>3241</v>
      </c>
      <c r="J1515">
        <v>320</v>
      </c>
      <c r="K1515" t="s">
        <v>84</v>
      </c>
      <c r="L1515" t="s">
        <v>85</v>
      </c>
      <c r="M1515" t="s">
        <v>86</v>
      </c>
      <c r="N1515">
        <v>2</v>
      </c>
      <c r="O1515" s="1">
        <v>44656.514918981484</v>
      </c>
      <c r="P1515" s="1">
        <v>44656.616365740738</v>
      </c>
      <c r="Q1515">
        <v>3201</v>
      </c>
      <c r="R1515">
        <v>5564</v>
      </c>
      <c r="S1515" t="b">
        <v>0</v>
      </c>
      <c r="T1515" t="s">
        <v>87</v>
      </c>
      <c r="U1515" t="b">
        <v>1</v>
      </c>
      <c r="V1515" t="s">
        <v>189</v>
      </c>
      <c r="W1515" s="1">
        <v>44656.592141203706</v>
      </c>
      <c r="X1515">
        <v>4170</v>
      </c>
      <c r="Y1515">
        <v>259</v>
      </c>
      <c r="Z1515">
        <v>0</v>
      </c>
      <c r="AA1515">
        <v>259</v>
      </c>
      <c r="AB1515">
        <v>0</v>
      </c>
      <c r="AC1515">
        <v>83</v>
      </c>
      <c r="AD1515">
        <v>61</v>
      </c>
      <c r="AE1515">
        <v>0</v>
      </c>
      <c r="AF1515">
        <v>0</v>
      </c>
      <c r="AG1515">
        <v>0</v>
      </c>
      <c r="AH1515" t="s">
        <v>99</v>
      </c>
      <c r="AI1515" s="1">
        <v>44656.616365740738</v>
      </c>
      <c r="AJ1515">
        <v>230</v>
      </c>
      <c r="AK1515">
        <v>0</v>
      </c>
      <c r="AL1515">
        <v>0</v>
      </c>
      <c r="AM1515">
        <v>0</v>
      </c>
      <c r="AN1515">
        <v>21</v>
      </c>
      <c r="AO1515">
        <v>0</v>
      </c>
      <c r="AP1515">
        <v>61</v>
      </c>
      <c r="AQ1515">
        <v>0</v>
      </c>
      <c r="AR1515">
        <v>0</v>
      </c>
      <c r="AS1515">
        <v>0</v>
      </c>
      <c r="AT1515" t="s">
        <v>87</v>
      </c>
      <c r="AU1515" t="s">
        <v>87</v>
      </c>
      <c r="AV1515" t="s">
        <v>87</v>
      </c>
      <c r="AW1515" t="s">
        <v>87</v>
      </c>
      <c r="AX1515" t="s">
        <v>87</v>
      </c>
      <c r="AY1515" t="s">
        <v>87</v>
      </c>
      <c r="AZ1515" t="s">
        <v>87</v>
      </c>
      <c r="BA1515" t="s">
        <v>87</v>
      </c>
      <c r="BB1515" t="s">
        <v>87</v>
      </c>
      <c r="BC1515" t="s">
        <v>87</v>
      </c>
      <c r="BD1515" t="s">
        <v>87</v>
      </c>
      <c r="BE1515" t="s">
        <v>87</v>
      </c>
    </row>
    <row r="1516" spans="1:57" x14ac:dyDescent="0.45">
      <c r="A1516" t="s">
        <v>3259</v>
      </c>
      <c r="B1516" t="s">
        <v>79</v>
      </c>
      <c r="C1516" t="s">
        <v>1711</v>
      </c>
      <c r="D1516" t="s">
        <v>81</v>
      </c>
      <c r="E1516" s="2" t="str">
        <f>HYPERLINK("capsilon://?command=openfolder&amp;siteaddress=FAM.docvelocity-na8.net&amp;folderid=FXDDAADE0E-CE5A-4A80-2C3D-7B52ACF13311","FX220312521")</f>
        <v>FX220312521</v>
      </c>
      <c r="F1516" t="s">
        <v>19</v>
      </c>
      <c r="G1516" t="s">
        <v>19</v>
      </c>
      <c r="H1516" t="s">
        <v>82</v>
      </c>
      <c r="I1516" t="s">
        <v>3260</v>
      </c>
      <c r="J1516">
        <v>0</v>
      </c>
      <c r="K1516" t="s">
        <v>84</v>
      </c>
      <c r="L1516" t="s">
        <v>85</v>
      </c>
      <c r="M1516" t="s">
        <v>86</v>
      </c>
      <c r="N1516">
        <v>2</v>
      </c>
      <c r="O1516" s="1">
        <v>44652.442511574074</v>
      </c>
      <c r="P1516" s="1">
        <v>44652.514409722222</v>
      </c>
      <c r="Q1516">
        <v>6085</v>
      </c>
      <c r="R1516">
        <v>127</v>
      </c>
      <c r="S1516" t="b">
        <v>0</v>
      </c>
      <c r="T1516" t="s">
        <v>87</v>
      </c>
      <c r="U1516" t="b">
        <v>0</v>
      </c>
      <c r="V1516" t="s">
        <v>108</v>
      </c>
      <c r="W1516" s="1">
        <v>44652.487650462965</v>
      </c>
      <c r="X1516">
        <v>69</v>
      </c>
      <c r="Y1516">
        <v>9</v>
      </c>
      <c r="Z1516">
        <v>0</v>
      </c>
      <c r="AA1516">
        <v>9</v>
      </c>
      <c r="AB1516">
        <v>0</v>
      </c>
      <c r="AC1516">
        <v>3</v>
      </c>
      <c r="AD1516">
        <v>-9</v>
      </c>
      <c r="AE1516">
        <v>0</v>
      </c>
      <c r="AF1516">
        <v>0</v>
      </c>
      <c r="AG1516">
        <v>0</v>
      </c>
      <c r="AH1516" t="s">
        <v>102</v>
      </c>
      <c r="AI1516" s="1">
        <v>44652.514409722222</v>
      </c>
      <c r="AJ1516">
        <v>58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-9</v>
      </c>
      <c r="AQ1516">
        <v>0</v>
      </c>
      <c r="AR1516">
        <v>0</v>
      </c>
      <c r="AS1516">
        <v>0</v>
      </c>
      <c r="AT1516" t="s">
        <v>87</v>
      </c>
      <c r="AU1516" t="s">
        <v>87</v>
      </c>
      <c r="AV1516" t="s">
        <v>87</v>
      </c>
      <c r="AW1516" t="s">
        <v>87</v>
      </c>
      <c r="AX1516" t="s">
        <v>87</v>
      </c>
      <c r="AY1516" t="s">
        <v>87</v>
      </c>
      <c r="AZ1516" t="s">
        <v>87</v>
      </c>
      <c r="BA1516" t="s">
        <v>87</v>
      </c>
      <c r="BB1516" t="s">
        <v>87</v>
      </c>
      <c r="BC1516" t="s">
        <v>87</v>
      </c>
      <c r="BD1516" t="s">
        <v>87</v>
      </c>
      <c r="BE1516" t="s">
        <v>87</v>
      </c>
    </row>
    <row r="1517" spans="1:57" x14ac:dyDescent="0.45">
      <c r="A1517" t="s">
        <v>3261</v>
      </c>
      <c r="B1517" t="s">
        <v>79</v>
      </c>
      <c r="C1517" t="s">
        <v>327</v>
      </c>
      <c r="D1517" t="s">
        <v>81</v>
      </c>
      <c r="E1517" s="2" t="str">
        <f>HYPERLINK("capsilon://?command=openfolder&amp;siteaddress=FAM.docvelocity-na8.net&amp;folderid=FX4ED854C3-A088-C338-3FC9-1A65E7C83C5D","FX22041044")</f>
        <v>FX22041044</v>
      </c>
      <c r="F1517" t="s">
        <v>19</v>
      </c>
      <c r="G1517" t="s">
        <v>19</v>
      </c>
      <c r="H1517" t="s">
        <v>82</v>
      </c>
      <c r="I1517" t="s">
        <v>3262</v>
      </c>
      <c r="J1517">
        <v>50</v>
      </c>
      <c r="K1517" t="s">
        <v>84</v>
      </c>
      <c r="L1517" t="s">
        <v>85</v>
      </c>
      <c r="M1517" t="s">
        <v>86</v>
      </c>
      <c r="N1517">
        <v>2</v>
      </c>
      <c r="O1517" s="1">
        <v>44656.537905092591</v>
      </c>
      <c r="P1517" s="1">
        <v>44656.674837962964</v>
      </c>
      <c r="Q1517">
        <v>11168</v>
      </c>
      <c r="R1517">
        <v>663</v>
      </c>
      <c r="S1517" t="b">
        <v>0</v>
      </c>
      <c r="T1517" t="s">
        <v>87</v>
      </c>
      <c r="U1517" t="b">
        <v>0</v>
      </c>
      <c r="V1517" t="s">
        <v>136</v>
      </c>
      <c r="W1517" s="1">
        <v>44656.545162037037</v>
      </c>
      <c r="X1517">
        <v>560</v>
      </c>
      <c r="Y1517">
        <v>42</v>
      </c>
      <c r="Z1517">
        <v>0</v>
      </c>
      <c r="AA1517">
        <v>42</v>
      </c>
      <c r="AB1517">
        <v>0</v>
      </c>
      <c r="AC1517">
        <v>7</v>
      </c>
      <c r="AD1517">
        <v>8</v>
      </c>
      <c r="AE1517">
        <v>0</v>
      </c>
      <c r="AF1517">
        <v>0</v>
      </c>
      <c r="AG1517">
        <v>0</v>
      </c>
      <c r="AH1517" t="s">
        <v>102</v>
      </c>
      <c r="AI1517" s="1">
        <v>44656.674837962964</v>
      </c>
      <c r="AJ1517">
        <v>103</v>
      </c>
      <c r="AK1517">
        <v>2</v>
      </c>
      <c r="AL1517">
        <v>0</v>
      </c>
      <c r="AM1517">
        <v>2</v>
      </c>
      <c r="AN1517">
        <v>0</v>
      </c>
      <c r="AO1517">
        <v>1</v>
      </c>
      <c r="AP1517">
        <v>6</v>
      </c>
      <c r="AQ1517">
        <v>0</v>
      </c>
      <c r="AR1517">
        <v>0</v>
      </c>
      <c r="AS1517">
        <v>0</v>
      </c>
      <c r="AT1517" t="s">
        <v>87</v>
      </c>
      <c r="AU1517" t="s">
        <v>87</v>
      </c>
      <c r="AV1517" t="s">
        <v>87</v>
      </c>
      <c r="AW1517" t="s">
        <v>87</v>
      </c>
      <c r="AX1517" t="s">
        <v>87</v>
      </c>
      <c r="AY1517" t="s">
        <v>87</v>
      </c>
      <c r="AZ1517" t="s">
        <v>87</v>
      </c>
      <c r="BA1517" t="s">
        <v>87</v>
      </c>
      <c r="BB1517" t="s">
        <v>87</v>
      </c>
      <c r="BC1517" t="s">
        <v>87</v>
      </c>
      <c r="BD1517" t="s">
        <v>87</v>
      </c>
      <c r="BE1517" t="s">
        <v>87</v>
      </c>
    </row>
    <row r="1518" spans="1:57" x14ac:dyDescent="0.45">
      <c r="A1518" t="s">
        <v>3263</v>
      </c>
      <c r="B1518" t="s">
        <v>79</v>
      </c>
      <c r="C1518" t="s">
        <v>327</v>
      </c>
      <c r="D1518" t="s">
        <v>81</v>
      </c>
      <c r="E1518" s="2" t="str">
        <f>HYPERLINK("capsilon://?command=openfolder&amp;siteaddress=FAM.docvelocity-na8.net&amp;folderid=FX4ED854C3-A088-C338-3FC9-1A65E7C83C5D","FX22041044")</f>
        <v>FX22041044</v>
      </c>
      <c r="F1518" t="s">
        <v>19</v>
      </c>
      <c r="G1518" t="s">
        <v>19</v>
      </c>
      <c r="H1518" t="s">
        <v>82</v>
      </c>
      <c r="I1518" t="s">
        <v>3264</v>
      </c>
      <c r="J1518">
        <v>50</v>
      </c>
      <c r="K1518" t="s">
        <v>84</v>
      </c>
      <c r="L1518" t="s">
        <v>85</v>
      </c>
      <c r="M1518" t="s">
        <v>86</v>
      </c>
      <c r="N1518">
        <v>2</v>
      </c>
      <c r="O1518" s="1">
        <v>44656.53806712963</v>
      </c>
      <c r="P1518" s="1">
        <v>44656.675486111111</v>
      </c>
      <c r="Q1518">
        <v>11633</v>
      </c>
      <c r="R1518">
        <v>240</v>
      </c>
      <c r="S1518" t="b">
        <v>0</v>
      </c>
      <c r="T1518" t="s">
        <v>87</v>
      </c>
      <c r="U1518" t="b">
        <v>0</v>
      </c>
      <c r="V1518" t="s">
        <v>108</v>
      </c>
      <c r="W1518" s="1">
        <v>44656.542129629626</v>
      </c>
      <c r="X1518">
        <v>185</v>
      </c>
      <c r="Y1518">
        <v>42</v>
      </c>
      <c r="Z1518">
        <v>0</v>
      </c>
      <c r="AA1518">
        <v>42</v>
      </c>
      <c r="AB1518">
        <v>0</v>
      </c>
      <c r="AC1518">
        <v>8</v>
      </c>
      <c r="AD1518">
        <v>8</v>
      </c>
      <c r="AE1518">
        <v>0</v>
      </c>
      <c r="AF1518">
        <v>0</v>
      </c>
      <c r="AG1518">
        <v>0</v>
      </c>
      <c r="AH1518" t="s">
        <v>102</v>
      </c>
      <c r="AI1518" s="1">
        <v>44656.675486111111</v>
      </c>
      <c r="AJ1518">
        <v>55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8</v>
      </c>
      <c r="AQ1518">
        <v>0</v>
      </c>
      <c r="AR1518">
        <v>0</v>
      </c>
      <c r="AS1518">
        <v>0</v>
      </c>
      <c r="AT1518" t="s">
        <v>87</v>
      </c>
      <c r="AU1518" t="s">
        <v>87</v>
      </c>
      <c r="AV1518" t="s">
        <v>87</v>
      </c>
      <c r="AW1518" t="s">
        <v>87</v>
      </c>
      <c r="AX1518" t="s">
        <v>87</v>
      </c>
      <c r="AY1518" t="s">
        <v>87</v>
      </c>
      <c r="AZ1518" t="s">
        <v>87</v>
      </c>
      <c r="BA1518" t="s">
        <v>87</v>
      </c>
      <c r="BB1518" t="s">
        <v>87</v>
      </c>
      <c r="BC1518" t="s">
        <v>87</v>
      </c>
      <c r="BD1518" t="s">
        <v>87</v>
      </c>
      <c r="BE1518" t="s">
        <v>87</v>
      </c>
    </row>
    <row r="1519" spans="1:57" x14ac:dyDescent="0.45">
      <c r="A1519" t="s">
        <v>3265</v>
      </c>
      <c r="B1519" t="s">
        <v>79</v>
      </c>
      <c r="C1519" t="s">
        <v>327</v>
      </c>
      <c r="D1519" t="s">
        <v>81</v>
      </c>
      <c r="E1519" s="2" t="str">
        <f>HYPERLINK("capsilon://?command=openfolder&amp;siteaddress=FAM.docvelocity-na8.net&amp;folderid=FX4ED854C3-A088-C338-3FC9-1A65E7C83C5D","FX22041044")</f>
        <v>FX22041044</v>
      </c>
      <c r="F1519" t="s">
        <v>19</v>
      </c>
      <c r="G1519" t="s">
        <v>19</v>
      </c>
      <c r="H1519" t="s">
        <v>82</v>
      </c>
      <c r="I1519" t="s">
        <v>3266</v>
      </c>
      <c r="J1519">
        <v>50</v>
      </c>
      <c r="K1519" t="s">
        <v>84</v>
      </c>
      <c r="L1519" t="s">
        <v>85</v>
      </c>
      <c r="M1519" t="s">
        <v>86</v>
      </c>
      <c r="N1519">
        <v>2</v>
      </c>
      <c r="O1519" s="1">
        <v>44656.538217592592</v>
      </c>
      <c r="P1519" s="1">
        <v>44656.676203703704</v>
      </c>
      <c r="Q1519">
        <v>11746</v>
      </c>
      <c r="R1519">
        <v>176</v>
      </c>
      <c r="S1519" t="b">
        <v>0</v>
      </c>
      <c r="T1519" t="s">
        <v>87</v>
      </c>
      <c r="U1519" t="b">
        <v>0</v>
      </c>
      <c r="V1519" t="s">
        <v>108</v>
      </c>
      <c r="W1519" s="1">
        <v>44656.54347222222</v>
      </c>
      <c r="X1519">
        <v>115</v>
      </c>
      <c r="Y1519">
        <v>42</v>
      </c>
      <c r="Z1519">
        <v>0</v>
      </c>
      <c r="AA1519">
        <v>42</v>
      </c>
      <c r="AB1519">
        <v>0</v>
      </c>
      <c r="AC1519">
        <v>8</v>
      </c>
      <c r="AD1519">
        <v>8</v>
      </c>
      <c r="AE1519">
        <v>0</v>
      </c>
      <c r="AF1519">
        <v>0</v>
      </c>
      <c r="AG1519">
        <v>0</v>
      </c>
      <c r="AH1519" t="s">
        <v>102</v>
      </c>
      <c r="AI1519" s="1">
        <v>44656.676203703704</v>
      </c>
      <c r="AJ1519">
        <v>61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8</v>
      </c>
      <c r="AQ1519">
        <v>0</v>
      </c>
      <c r="AR1519">
        <v>0</v>
      </c>
      <c r="AS1519">
        <v>0</v>
      </c>
      <c r="AT1519" t="s">
        <v>87</v>
      </c>
      <c r="AU1519" t="s">
        <v>87</v>
      </c>
      <c r="AV1519" t="s">
        <v>87</v>
      </c>
      <c r="AW1519" t="s">
        <v>87</v>
      </c>
      <c r="AX1519" t="s">
        <v>87</v>
      </c>
      <c r="AY1519" t="s">
        <v>87</v>
      </c>
      <c r="AZ1519" t="s">
        <v>87</v>
      </c>
      <c r="BA1519" t="s">
        <v>87</v>
      </c>
      <c r="BB1519" t="s">
        <v>87</v>
      </c>
      <c r="BC1519" t="s">
        <v>87</v>
      </c>
      <c r="BD1519" t="s">
        <v>87</v>
      </c>
      <c r="BE1519" t="s">
        <v>87</v>
      </c>
    </row>
    <row r="1520" spans="1:57" x14ac:dyDescent="0.45">
      <c r="A1520" t="s">
        <v>3267</v>
      </c>
      <c r="B1520" t="s">
        <v>79</v>
      </c>
      <c r="C1520" t="s">
        <v>327</v>
      </c>
      <c r="D1520" t="s">
        <v>81</v>
      </c>
      <c r="E1520" s="2" t="str">
        <f>HYPERLINK("capsilon://?command=openfolder&amp;siteaddress=FAM.docvelocity-na8.net&amp;folderid=FX4ED854C3-A088-C338-3FC9-1A65E7C83C5D","FX22041044")</f>
        <v>FX22041044</v>
      </c>
      <c r="F1520" t="s">
        <v>19</v>
      </c>
      <c r="G1520" t="s">
        <v>19</v>
      </c>
      <c r="H1520" t="s">
        <v>82</v>
      </c>
      <c r="I1520" t="s">
        <v>3268</v>
      </c>
      <c r="J1520">
        <v>28</v>
      </c>
      <c r="K1520" t="s">
        <v>84</v>
      </c>
      <c r="L1520" t="s">
        <v>85</v>
      </c>
      <c r="M1520" t="s">
        <v>86</v>
      </c>
      <c r="N1520">
        <v>2</v>
      </c>
      <c r="O1520" s="1">
        <v>44656.538252314815</v>
      </c>
      <c r="P1520" s="1">
        <v>44656.676747685182</v>
      </c>
      <c r="Q1520">
        <v>11720</v>
      </c>
      <c r="R1520">
        <v>246</v>
      </c>
      <c r="S1520" t="b">
        <v>0</v>
      </c>
      <c r="T1520" t="s">
        <v>87</v>
      </c>
      <c r="U1520" t="b">
        <v>0</v>
      </c>
      <c r="V1520" t="s">
        <v>108</v>
      </c>
      <c r="W1520" s="1">
        <v>44656.546261574076</v>
      </c>
      <c r="X1520">
        <v>200</v>
      </c>
      <c r="Y1520">
        <v>21</v>
      </c>
      <c r="Z1520">
        <v>0</v>
      </c>
      <c r="AA1520">
        <v>21</v>
      </c>
      <c r="AB1520">
        <v>0</v>
      </c>
      <c r="AC1520">
        <v>15</v>
      </c>
      <c r="AD1520">
        <v>7</v>
      </c>
      <c r="AE1520">
        <v>0</v>
      </c>
      <c r="AF1520">
        <v>0</v>
      </c>
      <c r="AG1520">
        <v>0</v>
      </c>
      <c r="AH1520" t="s">
        <v>102</v>
      </c>
      <c r="AI1520" s="1">
        <v>44656.676747685182</v>
      </c>
      <c r="AJ1520">
        <v>46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7</v>
      </c>
      <c r="AQ1520">
        <v>0</v>
      </c>
      <c r="AR1520">
        <v>0</v>
      </c>
      <c r="AS1520">
        <v>0</v>
      </c>
      <c r="AT1520" t="s">
        <v>87</v>
      </c>
      <c r="AU1520" t="s">
        <v>87</v>
      </c>
      <c r="AV1520" t="s">
        <v>87</v>
      </c>
      <c r="AW1520" t="s">
        <v>87</v>
      </c>
      <c r="AX1520" t="s">
        <v>87</v>
      </c>
      <c r="AY1520" t="s">
        <v>87</v>
      </c>
      <c r="AZ1520" t="s">
        <v>87</v>
      </c>
      <c r="BA1520" t="s">
        <v>87</v>
      </c>
      <c r="BB1520" t="s">
        <v>87</v>
      </c>
      <c r="BC1520" t="s">
        <v>87</v>
      </c>
      <c r="BD1520" t="s">
        <v>87</v>
      </c>
      <c r="BE1520" t="s">
        <v>87</v>
      </c>
    </row>
    <row r="1521" spans="1:57" x14ac:dyDescent="0.45">
      <c r="A1521" t="s">
        <v>3269</v>
      </c>
      <c r="B1521" t="s">
        <v>79</v>
      </c>
      <c r="C1521" t="s">
        <v>327</v>
      </c>
      <c r="D1521" t="s">
        <v>81</v>
      </c>
      <c r="E1521" s="2" t="str">
        <f>HYPERLINK("capsilon://?command=openfolder&amp;siteaddress=FAM.docvelocity-na8.net&amp;folderid=FX4ED854C3-A088-C338-3FC9-1A65E7C83C5D","FX22041044")</f>
        <v>FX22041044</v>
      </c>
      <c r="F1521" t="s">
        <v>19</v>
      </c>
      <c r="G1521" t="s">
        <v>19</v>
      </c>
      <c r="H1521" t="s">
        <v>82</v>
      </c>
      <c r="I1521" t="s">
        <v>3270</v>
      </c>
      <c r="J1521">
        <v>50</v>
      </c>
      <c r="K1521" t="s">
        <v>84</v>
      </c>
      <c r="L1521" t="s">
        <v>85</v>
      </c>
      <c r="M1521" t="s">
        <v>86</v>
      </c>
      <c r="N1521">
        <v>2</v>
      </c>
      <c r="O1521" s="1">
        <v>44656.53833333333</v>
      </c>
      <c r="P1521" s="1">
        <v>44656.677604166667</v>
      </c>
      <c r="Q1521">
        <v>11435</v>
      </c>
      <c r="R1521">
        <v>598</v>
      </c>
      <c r="S1521" t="b">
        <v>0</v>
      </c>
      <c r="T1521" t="s">
        <v>87</v>
      </c>
      <c r="U1521" t="b">
        <v>0</v>
      </c>
      <c r="V1521" t="s">
        <v>136</v>
      </c>
      <c r="W1521" s="1">
        <v>44656.551249999997</v>
      </c>
      <c r="X1521">
        <v>525</v>
      </c>
      <c r="Y1521">
        <v>42</v>
      </c>
      <c r="Z1521">
        <v>0</v>
      </c>
      <c r="AA1521">
        <v>42</v>
      </c>
      <c r="AB1521">
        <v>0</v>
      </c>
      <c r="AC1521">
        <v>7</v>
      </c>
      <c r="AD1521">
        <v>8</v>
      </c>
      <c r="AE1521">
        <v>0</v>
      </c>
      <c r="AF1521">
        <v>0</v>
      </c>
      <c r="AG1521">
        <v>0</v>
      </c>
      <c r="AH1521" t="s">
        <v>102</v>
      </c>
      <c r="AI1521" s="1">
        <v>44656.677604166667</v>
      </c>
      <c r="AJ1521">
        <v>73</v>
      </c>
      <c r="AK1521">
        <v>2</v>
      </c>
      <c r="AL1521">
        <v>0</v>
      </c>
      <c r="AM1521">
        <v>2</v>
      </c>
      <c r="AN1521">
        <v>0</v>
      </c>
      <c r="AO1521">
        <v>1</v>
      </c>
      <c r="AP1521">
        <v>6</v>
      </c>
      <c r="AQ1521">
        <v>0</v>
      </c>
      <c r="AR1521">
        <v>0</v>
      </c>
      <c r="AS1521">
        <v>0</v>
      </c>
      <c r="AT1521" t="s">
        <v>87</v>
      </c>
      <c r="AU1521" t="s">
        <v>87</v>
      </c>
      <c r="AV1521" t="s">
        <v>87</v>
      </c>
      <c r="AW1521" t="s">
        <v>87</v>
      </c>
      <c r="AX1521" t="s">
        <v>87</v>
      </c>
      <c r="AY1521" t="s">
        <v>87</v>
      </c>
      <c r="AZ1521" t="s">
        <v>87</v>
      </c>
      <c r="BA1521" t="s">
        <v>87</v>
      </c>
      <c r="BB1521" t="s">
        <v>87</v>
      </c>
      <c r="BC1521" t="s">
        <v>87</v>
      </c>
      <c r="BD1521" t="s">
        <v>87</v>
      </c>
      <c r="BE1521" t="s">
        <v>87</v>
      </c>
    </row>
    <row r="1522" spans="1:57" x14ac:dyDescent="0.45">
      <c r="A1522" t="s">
        <v>3271</v>
      </c>
      <c r="B1522" t="s">
        <v>79</v>
      </c>
      <c r="C1522" t="s">
        <v>96</v>
      </c>
      <c r="D1522" t="s">
        <v>81</v>
      </c>
      <c r="E1522" s="2" t="str">
        <f>HYPERLINK("capsilon://?command=openfolder&amp;siteaddress=FAM.docvelocity-na8.net&amp;folderid=FX8574FC59-3F0F-3C6E-723F-B5C2F3232736","FX220313677")</f>
        <v>FX220313677</v>
      </c>
      <c r="F1522" t="s">
        <v>19</v>
      </c>
      <c r="G1522" t="s">
        <v>19</v>
      </c>
      <c r="H1522" t="s">
        <v>82</v>
      </c>
      <c r="I1522" t="s">
        <v>97</v>
      </c>
      <c r="J1522">
        <v>505</v>
      </c>
      <c r="K1522" t="s">
        <v>84</v>
      </c>
      <c r="L1522" t="s">
        <v>85</v>
      </c>
      <c r="M1522" t="s">
        <v>86</v>
      </c>
      <c r="N1522">
        <v>1</v>
      </c>
      <c r="O1522" s="1">
        <v>44656.550219907411</v>
      </c>
      <c r="P1522" s="1">
        <v>44656.587650462963</v>
      </c>
      <c r="Q1522">
        <v>2635</v>
      </c>
      <c r="R1522">
        <v>599</v>
      </c>
      <c r="S1522" t="b">
        <v>0</v>
      </c>
      <c r="T1522" t="s">
        <v>87</v>
      </c>
      <c r="U1522" t="b">
        <v>0</v>
      </c>
      <c r="V1522" t="s">
        <v>88</v>
      </c>
      <c r="W1522" s="1">
        <v>44656.587650462963</v>
      </c>
      <c r="X1522">
        <v>274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505</v>
      </c>
      <c r="AE1522">
        <v>481</v>
      </c>
      <c r="AF1522">
        <v>0</v>
      </c>
      <c r="AG1522">
        <v>10</v>
      </c>
      <c r="AH1522" t="s">
        <v>87</v>
      </c>
      <c r="AI1522" t="s">
        <v>87</v>
      </c>
      <c r="AJ1522" t="s">
        <v>87</v>
      </c>
      <c r="AK1522" t="s">
        <v>87</v>
      </c>
      <c r="AL1522" t="s">
        <v>87</v>
      </c>
      <c r="AM1522" t="s">
        <v>87</v>
      </c>
      <c r="AN1522" t="s">
        <v>87</v>
      </c>
      <c r="AO1522" t="s">
        <v>87</v>
      </c>
      <c r="AP1522" t="s">
        <v>87</v>
      </c>
      <c r="AQ1522" t="s">
        <v>87</v>
      </c>
      <c r="AR1522" t="s">
        <v>87</v>
      </c>
      <c r="AS1522" t="s">
        <v>87</v>
      </c>
      <c r="AT1522" t="s">
        <v>87</v>
      </c>
      <c r="AU1522" t="s">
        <v>87</v>
      </c>
      <c r="AV1522" t="s">
        <v>87</v>
      </c>
      <c r="AW1522" t="s">
        <v>87</v>
      </c>
      <c r="AX1522" t="s">
        <v>87</v>
      </c>
      <c r="AY1522" t="s">
        <v>87</v>
      </c>
      <c r="AZ1522" t="s">
        <v>87</v>
      </c>
      <c r="BA1522" t="s">
        <v>87</v>
      </c>
      <c r="BB1522" t="s">
        <v>87</v>
      </c>
      <c r="BC1522" t="s">
        <v>87</v>
      </c>
      <c r="BD1522" t="s">
        <v>87</v>
      </c>
      <c r="BE1522" t="s">
        <v>87</v>
      </c>
    </row>
    <row r="1523" spans="1:57" x14ac:dyDescent="0.45">
      <c r="A1523" t="s">
        <v>3272</v>
      </c>
      <c r="B1523" t="s">
        <v>79</v>
      </c>
      <c r="C1523" t="s">
        <v>712</v>
      </c>
      <c r="D1523" t="s">
        <v>81</v>
      </c>
      <c r="E1523" s="2" t="str">
        <f>HYPERLINK("capsilon://?command=openfolder&amp;siteaddress=FAM.docvelocity-na8.net&amp;folderid=FXC8FCD4F7-2B49-FC56-789B-6536CD5C13ED","FX22034053")</f>
        <v>FX22034053</v>
      </c>
      <c r="F1523" t="s">
        <v>19</v>
      </c>
      <c r="G1523" t="s">
        <v>19</v>
      </c>
      <c r="H1523" t="s">
        <v>82</v>
      </c>
      <c r="I1523" t="s">
        <v>3273</v>
      </c>
      <c r="J1523">
        <v>0</v>
      </c>
      <c r="K1523" t="s">
        <v>84</v>
      </c>
      <c r="L1523" t="s">
        <v>85</v>
      </c>
      <c r="M1523" t="s">
        <v>86</v>
      </c>
      <c r="N1523">
        <v>2</v>
      </c>
      <c r="O1523" s="1">
        <v>44656.555752314816</v>
      </c>
      <c r="P1523" s="1">
        <v>44656.677812499998</v>
      </c>
      <c r="Q1523">
        <v>10339</v>
      </c>
      <c r="R1523">
        <v>207</v>
      </c>
      <c r="S1523" t="b">
        <v>0</v>
      </c>
      <c r="T1523" t="s">
        <v>87</v>
      </c>
      <c r="U1523" t="b">
        <v>0</v>
      </c>
      <c r="V1523" t="s">
        <v>136</v>
      </c>
      <c r="W1523" s="1">
        <v>44656.560624999998</v>
      </c>
      <c r="X1523">
        <v>154</v>
      </c>
      <c r="Y1523">
        <v>0</v>
      </c>
      <c r="Z1523">
        <v>0</v>
      </c>
      <c r="AA1523">
        <v>0</v>
      </c>
      <c r="AB1523">
        <v>37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 t="s">
        <v>102</v>
      </c>
      <c r="AI1523" s="1">
        <v>44656.677812499998</v>
      </c>
      <c r="AJ1523">
        <v>17</v>
      </c>
      <c r="AK1523">
        <v>0</v>
      </c>
      <c r="AL1523">
        <v>0</v>
      </c>
      <c r="AM1523">
        <v>0</v>
      </c>
      <c r="AN1523">
        <v>37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 t="s">
        <v>87</v>
      </c>
      <c r="AU1523" t="s">
        <v>87</v>
      </c>
      <c r="AV1523" t="s">
        <v>87</v>
      </c>
      <c r="AW1523" t="s">
        <v>87</v>
      </c>
      <c r="AX1523" t="s">
        <v>87</v>
      </c>
      <c r="AY1523" t="s">
        <v>87</v>
      </c>
      <c r="AZ1523" t="s">
        <v>87</v>
      </c>
      <c r="BA1523" t="s">
        <v>87</v>
      </c>
      <c r="BB1523" t="s">
        <v>87</v>
      </c>
      <c r="BC1523" t="s">
        <v>87</v>
      </c>
      <c r="BD1523" t="s">
        <v>87</v>
      </c>
      <c r="BE1523" t="s">
        <v>87</v>
      </c>
    </row>
    <row r="1524" spans="1:57" x14ac:dyDescent="0.45">
      <c r="A1524" t="s">
        <v>3274</v>
      </c>
      <c r="B1524" t="s">
        <v>79</v>
      </c>
      <c r="C1524" t="s">
        <v>546</v>
      </c>
      <c r="D1524" t="s">
        <v>81</v>
      </c>
      <c r="E1524" s="2" t="str">
        <f>HYPERLINK("capsilon://?command=openfolder&amp;siteaddress=FAM.docvelocity-na8.net&amp;folderid=FXC687A6B5-43A7-D9A5-531D-2B021588F2EA","FX2204330")</f>
        <v>FX2204330</v>
      </c>
      <c r="F1524" t="s">
        <v>19</v>
      </c>
      <c r="G1524" t="s">
        <v>19</v>
      </c>
      <c r="H1524" t="s">
        <v>82</v>
      </c>
      <c r="I1524" t="s">
        <v>3275</v>
      </c>
      <c r="J1524">
        <v>0</v>
      </c>
      <c r="K1524" t="s">
        <v>84</v>
      </c>
      <c r="L1524" t="s">
        <v>85</v>
      </c>
      <c r="M1524" t="s">
        <v>86</v>
      </c>
      <c r="N1524">
        <v>2</v>
      </c>
      <c r="O1524" s="1">
        <v>44656.558900462966</v>
      </c>
      <c r="P1524" s="1">
        <v>44656.678796296299</v>
      </c>
      <c r="Q1524">
        <v>10044</v>
      </c>
      <c r="R1524">
        <v>315</v>
      </c>
      <c r="S1524" t="b">
        <v>0</v>
      </c>
      <c r="T1524" t="s">
        <v>87</v>
      </c>
      <c r="U1524" t="b">
        <v>0</v>
      </c>
      <c r="V1524" t="s">
        <v>148</v>
      </c>
      <c r="W1524" s="1">
        <v>44656.561666666668</v>
      </c>
      <c r="X1524">
        <v>231</v>
      </c>
      <c r="Y1524">
        <v>9</v>
      </c>
      <c r="Z1524">
        <v>0</v>
      </c>
      <c r="AA1524">
        <v>9</v>
      </c>
      <c r="AB1524">
        <v>0</v>
      </c>
      <c r="AC1524">
        <v>0</v>
      </c>
      <c r="AD1524">
        <v>-9</v>
      </c>
      <c r="AE1524">
        <v>0</v>
      </c>
      <c r="AF1524">
        <v>0</v>
      </c>
      <c r="AG1524">
        <v>0</v>
      </c>
      <c r="AH1524" t="s">
        <v>102</v>
      </c>
      <c r="AI1524" s="1">
        <v>44656.678796296299</v>
      </c>
      <c r="AJ1524">
        <v>84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-9</v>
      </c>
      <c r="AQ1524">
        <v>0</v>
      </c>
      <c r="AR1524">
        <v>0</v>
      </c>
      <c r="AS1524">
        <v>0</v>
      </c>
      <c r="AT1524" t="s">
        <v>87</v>
      </c>
      <c r="AU1524" t="s">
        <v>87</v>
      </c>
      <c r="AV1524" t="s">
        <v>87</v>
      </c>
      <c r="AW1524" t="s">
        <v>87</v>
      </c>
      <c r="AX1524" t="s">
        <v>87</v>
      </c>
      <c r="AY1524" t="s">
        <v>87</v>
      </c>
      <c r="AZ1524" t="s">
        <v>87</v>
      </c>
      <c r="BA1524" t="s">
        <v>87</v>
      </c>
      <c r="BB1524" t="s">
        <v>87</v>
      </c>
      <c r="BC1524" t="s">
        <v>87</v>
      </c>
      <c r="BD1524" t="s">
        <v>87</v>
      </c>
      <c r="BE152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2022-04-25T15:00:00Z</dcterms:created>
  <dcterms:modified xsi:type="dcterms:W3CDTF">2022-04-26T01:59:00Z</dcterms:modified>
</cp:coreProperties>
</file>